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TERCER CICLO\MODULO 2\"/>
    </mc:Choice>
  </mc:AlternateContent>
  <xr:revisionPtr revIDLastSave="0" documentId="13_ncr:1_{E6FC2FA9-3159-4EA6-9CEC-BB67478973EF}" xr6:coauthVersionLast="36" xr6:coauthVersionMax="36" xr10:uidLastSave="{00000000-0000-0000-0000-000000000000}"/>
  <bookViews>
    <workbookView xWindow="0" yWindow="0" windowWidth="20490" windowHeight="742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 concurrentCalc="0"/>
</workbook>
</file>

<file path=xl/calcChain.xml><?xml version="1.0" encoding="utf-8"?>
<calcChain xmlns="http://schemas.openxmlformats.org/spreadsheetml/2006/main">
  <c r="V105" i="248" l="1"/>
  <c r="U105" i="248"/>
  <c r="T105" i="248"/>
  <c r="R105" i="248"/>
  <c r="Q105" i="248"/>
  <c r="O105" i="248"/>
  <c r="N105" i="248"/>
  <c r="K105" i="248"/>
  <c r="G105" i="248"/>
  <c r="F105" i="248"/>
  <c r="E105" i="248"/>
  <c r="C105" i="248"/>
  <c r="B105" i="248"/>
  <c r="I97" i="251"/>
  <c r="F97" i="251"/>
  <c r="E97" i="251"/>
  <c r="D97" i="251"/>
  <c r="C97" i="251"/>
  <c r="B97" i="251"/>
  <c r="G95" i="251"/>
  <c r="I95" i="251"/>
  <c r="J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K103" i="250"/>
  <c r="L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F97" i="249"/>
  <c r="E97" i="249"/>
  <c r="D97" i="249"/>
  <c r="C97" i="249"/>
  <c r="B97" i="249"/>
  <c r="G95" i="249"/>
  <c r="I95" i="249"/>
  <c r="J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Y106" i="248"/>
  <c r="V106" i="248"/>
  <c r="U106" i="248"/>
  <c r="T106" i="248"/>
  <c r="S106" i="248"/>
  <c r="R106" i="248"/>
  <c r="Q106" i="248"/>
  <c r="P106" i="248"/>
  <c r="O106" i="248"/>
  <c r="N106" i="248"/>
  <c r="M106" i="248"/>
  <c r="L106" i="248"/>
  <c r="K106" i="248"/>
  <c r="J106" i="248"/>
  <c r="I106" i="248"/>
  <c r="H106" i="248"/>
  <c r="G106" i="248"/>
  <c r="F106" i="248"/>
  <c r="E106" i="248"/>
  <c r="D106" i="248"/>
  <c r="C106" i="248"/>
  <c r="B106" i="248"/>
  <c r="W104" i="248"/>
  <c r="Y104" i="248"/>
  <c r="Z104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I84" i="251"/>
  <c r="F84" i="251"/>
  <c r="E84" i="251"/>
  <c r="D84" i="251"/>
  <c r="C84" i="251"/>
  <c r="B84" i="251"/>
  <c r="G82" i="251"/>
  <c r="I82" i="251"/>
  <c r="J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H91" i="250"/>
  <c r="G91" i="250"/>
  <c r="F91" i="250"/>
  <c r="E91" i="250"/>
  <c r="D91" i="250"/>
  <c r="C91" i="250"/>
  <c r="B91" i="250"/>
  <c r="K91" i="250"/>
  <c r="I89" i="250"/>
  <c r="K89" i="250"/>
  <c r="L89" i="250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F84" i="249"/>
  <c r="E84" i="249"/>
  <c r="D84" i="249"/>
  <c r="C84" i="249"/>
  <c r="B84" i="249"/>
  <c r="G82" i="249"/>
  <c r="I82" i="249"/>
  <c r="J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V92" i="248"/>
  <c r="U92" i="248"/>
  <c r="T92" i="248"/>
  <c r="S92" i="248"/>
  <c r="R92" i="248"/>
  <c r="Q92" i="248"/>
  <c r="P92" i="248"/>
  <c r="O92" i="248"/>
  <c r="N92" i="248"/>
  <c r="M92" i="248"/>
  <c r="L92" i="248"/>
  <c r="K92" i="248"/>
  <c r="J92" i="248"/>
  <c r="I92" i="248"/>
  <c r="H92" i="248"/>
  <c r="G92" i="248"/>
  <c r="F92" i="248"/>
  <c r="E92" i="248"/>
  <c r="D92" i="248"/>
  <c r="C92" i="248"/>
  <c r="W90" i="248"/>
  <c r="Y90" i="248"/>
  <c r="Z90" i="248"/>
  <c r="Y92" i="248"/>
  <c r="B92" i="248"/>
  <c r="B89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H77" i="250"/>
  <c r="G77" i="250"/>
  <c r="F77" i="250"/>
  <c r="E77" i="250"/>
  <c r="D77" i="250"/>
  <c r="C77" i="250"/>
  <c r="B77" i="250"/>
  <c r="T77" i="248"/>
  <c r="S77" i="248"/>
  <c r="R77" i="248"/>
  <c r="Q77" i="248"/>
  <c r="P77" i="248"/>
  <c r="I77" i="248"/>
  <c r="F77" i="248"/>
  <c r="E77" i="248"/>
  <c r="V78" i="248"/>
  <c r="U78" i="248"/>
  <c r="T78" i="248"/>
  <c r="S78" i="248"/>
  <c r="R78" i="248"/>
  <c r="Q78" i="248"/>
  <c r="P78" i="248"/>
  <c r="O78" i="248"/>
  <c r="N78" i="248"/>
  <c r="G73" i="250"/>
  <c r="G74" i="250"/>
  <c r="U74" i="248"/>
  <c r="U75" i="248"/>
  <c r="I71" i="251"/>
  <c r="F71" i="251"/>
  <c r="E71" i="251"/>
  <c r="D71" i="251"/>
  <c r="C71" i="251"/>
  <c r="B71" i="251"/>
  <c r="G69" i="251"/>
  <c r="G56" i="251"/>
  <c r="I69" i="251"/>
  <c r="J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77" i="250"/>
  <c r="I75" i="250"/>
  <c r="H60" i="250"/>
  <c r="K75" i="250"/>
  <c r="I74" i="250"/>
  <c r="H74" i="250"/>
  <c r="F74" i="250"/>
  <c r="E74" i="250"/>
  <c r="D74" i="250"/>
  <c r="C74" i="250"/>
  <c r="B74" i="250"/>
  <c r="I73" i="250"/>
  <c r="H73" i="250"/>
  <c r="F73" i="250"/>
  <c r="E73" i="250"/>
  <c r="D73" i="250"/>
  <c r="C73" i="250"/>
  <c r="B73" i="250"/>
  <c r="I71" i="249"/>
  <c r="F71" i="249"/>
  <c r="E71" i="249"/>
  <c r="D71" i="249"/>
  <c r="C71" i="249"/>
  <c r="B71" i="249"/>
  <c r="G69" i="249"/>
  <c r="G56" i="249"/>
  <c r="I69" i="249"/>
  <c r="J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Y78" i="248"/>
  <c r="W76" i="248"/>
  <c r="V62" i="248"/>
  <c r="Y76" i="248"/>
  <c r="Z76" i="248"/>
  <c r="W75" i="248"/>
  <c r="V75" i="248"/>
  <c r="T75" i="248"/>
  <c r="S75" i="248"/>
  <c r="R75" i="248"/>
  <c r="Q75" i="248"/>
  <c r="P75" i="248"/>
  <c r="O75" i="248"/>
  <c r="N75" i="248"/>
  <c r="W74" i="248"/>
  <c r="V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L61" i="248"/>
  <c r="K61" i="248"/>
  <c r="J61" i="248"/>
  <c r="I61" i="248"/>
  <c r="H61" i="248"/>
  <c r="G61" i="248"/>
  <c r="F61" i="248"/>
  <c r="E61" i="248"/>
  <c r="D61" i="248"/>
  <c r="C61" i="248"/>
  <c r="B61" i="248"/>
  <c r="M61" i="248"/>
  <c r="U60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G62" i="250"/>
  <c r="F62" i="250"/>
  <c r="E62" i="250"/>
  <c r="D47" i="250"/>
  <c r="D62" i="250"/>
  <c r="C62" i="250"/>
  <c r="B62" i="250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I58" i="251"/>
  <c r="F58" i="251"/>
  <c r="E58" i="251"/>
  <c r="D58" i="251"/>
  <c r="C58" i="251"/>
  <c r="B58" i="251"/>
  <c r="G43" i="251"/>
  <c r="I56" i="251"/>
  <c r="J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2" i="250"/>
  <c r="H46" i="250"/>
  <c r="J60" i="250"/>
  <c r="H59" i="250"/>
  <c r="G59" i="250"/>
  <c r="F59" i="250"/>
  <c r="E59" i="250"/>
  <c r="D59" i="250"/>
  <c r="C59" i="250"/>
  <c r="B59" i="250"/>
  <c r="H58" i="250"/>
  <c r="G58" i="250"/>
  <c r="F58" i="250"/>
  <c r="E58" i="250"/>
  <c r="D58" i="250"/>
  <c r="C58" i="250"/>
  <c r="B58" i="250"/>
  <c r="I58" i="249"/>
  <c r="F58" i="249"/>
  <c r="E58" i="249"/>
  <c r="D58" i="249"/>
  <c r="C58" i="249"/>
  <c r="B58" i="249"/>
  <c r="G43" i="249"/>
  <c r="I56" i="249"/>
  <c r="J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X64" i="248"/>
  <c r="U64" i="248"/>
  <c r="T64" i="248"/>
  <c r="S64" i="248"/>
  <c r="R64" i="248"/>
  <c r="Q64" i="248"/>
  <c r="P64" i="248"/>
  <c r="O64" i="248"/>
  <c r="N64" i="248"/>
  <c r="V46" i="248"/>
  <c r="X62" i="248"/>
  <c r="Y62" i="248"/>
  <c r="V61" i="248"/>
  <c r="U61" i="248"/>
  <c r="T61" i="248"/>
  <c r="S61" i="248"/>
  <c r="R61" i="248"/>
  <c r="Q61" i="248"/>
  <c r="P61" i="248"/>
  <c r="O61" i="248"/>
  <c r="N61" i="248"/>
  <c r="V60" i="248"/>
  <c r="G48" i="250"/>
  <c r="F48" i="250"/>
  <c r="E48" i="250"/>
  <c r="C48" i="250"/>
  <c r="B48" i="250"/>
  <c r="D48" i="250"/>
  <c r="I45" i="251"/>
  <c r="F45" i="251"/>
  <c r="E45" i="251"/>
  <c r="D45" i="251"/>
  <c r="C45" i="251"/>
  <c r="B45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T48" i="248"/>
  <c r="S48" i="248"/>
  <c r="R48" i="248"/>
  <c r="Q48" i="248"/>
  <c r="P48" i="248"/>
  <c r="O48" i="248"/>
  <c r="N48" i="248"/>
  <c r="J48" i="248"/>
  <c r="I48" i="248"/>
  <c r="H48" i="248"/>
  <c r="G48" i="248"/>
  <c r="F48" i="248"/>
  <c r="E48" i="248"/>
  <c r="D48" i="248"/>
  <c r="C48" i="248"/>
  <c r="B48" i="248"/>
  <c r="V45" i="248"/>
  <c r="U45" i="248"/>
  <c r="T45" i="248"/>
  <c r="S45" i="248"/>
  <c r="R45" i="248"/>
  <c r="Q45" i="248"/>
  <c r="P45" i="248"/>
  <c r="O45" i="248"/>
  <c r="N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J44" i="248"/>
  <c r="I44" i="248"/>
  <c r="H44" i="248"/>
  <c r="G44" i="248"/>
  <c r="F44" i="248"/>
  <c r="E44" i="248"/>
  <c r="D44" i="248"/>
  <c r="C44" i="248"/>
  <c r="B44" i="248"/>
  <c r="F32" i="251"/>
  <c r="E32" i="251"/>
  <c r="D32" i="251"/>
  <c r="C32" i="251"/>
  <c r="B32" i="251"/>
  <c r="G29" i="251"/>
  <c r="F29" i="251"/>
  <c r="E29" i="251"/>
  <c r="D29" i="251"/>
  <c r="C29" i="251"/>
  <c r="B29" i="251"/>
  <c r="I32" i="251"/>
  <c r="J34" i="250"/>
  <c r="G30" i="251"/>
  <c r="I43" i="251"/>
  <c r="J43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6" i="250"/>
  <c r="K46" i="250"/>
  <c r="H30" i="250"/>
  <c r="G30" i="250"/>
  <c r="F30" i="250"/>
  <c r="E30" i="250"/>
  <c r="D30" i="250"/>
  <c r="C30" i="250"/>
  <c r="B30" i="250"/>
  <c r="I32" i="249"/>
  <c r="U34" i="248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I43" i="249"/>
  <c r="J43" i="249"/>
  <c r="G28" i="249"/>
  <c r="F28" i="249"/>
  <c r="E28" i="249"/>
  <c r="D28" i="249"/>
  <c r="C28" i="249"/>
  <c r="B28" i="249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S32" i="248"/>
  <c r="X46" i="248"/>
  <c r="Y46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N20" i="248"/>
  <c r="N17" i="248"/>
  <c r="N16" i="248"/>
  <c r="S18" i="248"/>
  <c r="U32" i="248"/>
  <c r="V32" i="248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/>
  <c r="J17" i="251"/>
  <c r="I30" i="251"/>
  <c r="J30" i="251"/>
  <c r="Q16" i="248"/>
  <c r="R16" i="248"/>
  <c r="Q17" i="248"/>
  <c r="R17" i="248"/>
  <c r="Q20" i="248"/>
  <c r="R20" i="248"/>
  <c r="P20" i="248"/>
  <c r="O20" i="248"/>
  <c r="H17" i="250"/>
  <c r="G17" i="250"/>
  <c r="D17" i="250"/>
  <c r="C17" i="250"/>
  <c r="S17" i="248"/>
  <c r="P17" i="248"/>
  <c r="O17" i="248"/>
  <c r="M17" i="248"/>
  <c r="C20" i="250"/>
  <c r="C16" i="250"/>
  <c r="E19" i="249"/>
  <c r="M20" i="248"/>
  <c r="M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S16" i="248"/>
  <c r="O16" i="248"/>
  <c r="K16" i="248"/>
  <c r="E16" i="249"/>
  <c r="K20" i="248"/>
  <c r="U18" i="248"/>
  <c r="V18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/>
  <c r="I5" i="240"/>
  <c r="I6" i="240"/>
  <c r="I7" i="240"/>
  <c r="I8" i="240"/>
  <c r="I9" i="240"/>
  <c r="I10" i="240"/>
  <c r="I11" i="240"/>
  <c r="I12" i="240"/>
  <c r="I13" i="240"/>
  <c r="I14" i="240"/>
  <c r="I15" i="240"/>
  <c r="I16" i="240"/>
  <c r="I17" i="240"/>
  <c r="I18" i="240"/>
  <c r="I19" i="240"/>
  <c r="I20" i="240"/>
  <c r="I21" i="240"/>
  <c r="I22" i="240"/>
  <c r="I23" i="240"/>
  <c r="I24" i="240"/>
  <c r="I25" i="240"/>
  <c r="I26" i="240"/>
  <c r="G3" i="240"/>
  <c r="B3" i="240"/>
  <c r="D3" i="240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/>
  <c r="I5" i="239"/>
  <c r="I6" i="239"/>
  <c r="I7" i="239"/>
  <c r="I8" i="239"/>
  <c r="I9" i="239"/>
  <c r="I10" i="239"/>
  <c r="I11" i="239"/>
  <c r="I12" i="239"/>
  <c r="I13" i="239"/>
  <c r="I14" i="239"/>
  <c r="I15" i="239"/>
  <c r="I16" i="239"/>
  <c r="I17" i="239"/>
  <c r="I18" i="239"/>
  <c r="I19" i="239"/>
  <c r="I20" i="239"/>
  <c r="I21" i="239"/>
  <c r="I22" i="239"/>
  <c r="I23" i="239"/>
  <c r="I24" i="239"/>
  <c r="I25" i="239"/>
  <c r="I26" i="239"/>
  <c r="G3" i="239"/>
  <c r="H3" i="239"/>
  <c r="B3" i="239"/>
  <c r="D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/>
  <c r="I5" i="238"/>
  <c r="I6" i="238"/>
  <c r="I7" i="238"/>
  <c r="I8" i="238"/>
  <c r="I9" i="238"/>
  <c r="I10" i="238"/>
  <c r="I11" i="238"/>
  <c r="I12" i="238"/>
  <c r="I13" i="238"/>
  <c r="I14" i="238"/>
  <c r="I15" i="238"/>
  <c r="I16" i="238"/>
  <c r="I17" i="238"/>
  <c r="I18" i="238"/>
  <c r="I19" i="238"/>
  <c r="I20" i="238"/>
  <c r="I21" i="238"/>
  <c r="I22" i="238"/>
  <c r="I23" i="238"/>
  <c r="I24" i="238"/>
  <c r="I25" i="238"/>
  <c r="I26" i="238"/>
  <c r="G3" i="238"/>
  <c r="G4" i="238"/>
  <c r="G5" i="238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/>
  <c r="I5" i="237"/>
  <c r="I6" i="237"/>
  <c r="I7" i="237"/>
  <c r="I8" i="237"/>
  <c r="I9" i="237"/>
  <c r="I10" i="237"/>
  <c r="I11" i="237"/>
  <c r="I12" i="237"/>
  <c r="I13" i="237"/>
  <c r="I14" i="237"/>
  <c r="I15" i="237"/>
  <c r="I16" i="237"/>
  <c r="I17" i="237"/>
  <c r="I18" i="237"/>
  <c r="I19" i="237"/>
  <c r="I20" i="237"/>
  <c r="I21" i="237"/>
  <c r="I22" i="237"/>
  <c r="I23" i="237"/>
  <c r="I24" i="237"/>
  <c r="I25" i="237"/>
  <c r="I26" i="237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/>
  <c r="G5" i="237"/>
  <c r="H42" i="236"/>
  <c r="I30" i="236"/>
  <c r="G18" i="236"/>
  <c r="Y5" i="236"/>
  <c r="X5" i="236"/>
  <c r="Z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8" i="250"/>
  <c r="K18" i="250"/>
  <c r="J32" i="250"/>
  <c r="K32" i="250"/>
  <c r="I17" i="249"/>
  <c r="J17" i="249"/>
  <c r="I30" i="249"/>
  <c r="J30" i="249"/>
  <c r="B4" i="239"/>
  <c r="D4" i="239"/>
  <c r="D3" i="238"/>
  <c r="B4" i="240"/>
  <c r="D4" i="240"/>
  <c r="H3" i="238"/>
  <c r="G4" i="239"/>
  <c r="G5" i="239"/>
  <c r="G6" i="239"/>
  <c r="H3" i="237"/>
  <c r="Z5" i="235"/>
  <c r="B4" i="237"/>
  <c r="H4" i="237"/>
  <c r="W5" i="233"/>
  <c r="B5" i="240"/>
  <c r="B6" i="240"/>
  <c r="Z5" i="234"/>
  <c r="H5" i="238"/>
  <c r="G6" i="238"/>
  <c r="G4" i="240"/>
  <c r="H3" i="240"/>
  <c r="B5" i="238"/>
  <c r="D4" i="238"/>
  <c r="H4" i="238"/>
  <c r="G6" i="237"/>
  <c r="H5" i="237"/>
  <c r="H5" i="239"/>
  <c r="B5" i="239"/>
  <c r="B6" i="239"/>
  <c r="B7" i="239"/>
  <c r="D7" i="239"/>
  <c r="H4" i="239"/>
  <c r="D6" i="239"/>
  <c r="B8" i="239"/>
  <c r="D8" i="239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/>
  <c r="B10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/>
  <c r="B22" i="237"/>
  <c r="G24" i="237"/>
  <c r="H23" i="237"/>
  <c r="H23" i="239"/>
  <c r="G24" i="239"/>
  <c r="B23" i="238"/>
  <c r="D22" i="238"/>
  <c r="G24" i="238"/>
  <c r="H23" i="238"/>
  <c r="B26" i="239"/>
  <c r="D26" i="239"/>
  <c r="D25" i="239"/>
  <c r="G22" i="240"/>
  <c r="H21" i="240"/>
  <c r="B24" i="240"/>
  <c r="D23" i="240"/>
  <c r="D22" i="237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/>
  <c r="D23" i="237"/>
  <c r="H25" i="239"/>
  <c r="G26" i="239"/>
  <c r="H26" i="239"/>
  <c r="G26" i="237"/>
  <c r="H26" i="237"/>
  <c r="H25" i="237"/>
  <c r="G24" i="240"/>
  <c r="H23" i="240"/>
  <c r="D25" i="240"/>
  <c r="B26" i="240"/>
  <c r="D26" i="240"/>
  <c r="G26" i="238"/>
  <c r="H26" i="238"/>
  <c r="H25" i="238"/>
  <c r="B25" i="238"/>
  <c r="D24" i="238"/>
  <c r="B25" i="237"/>
  <c r="D24" i="237"/>
  <c r="G25" i="240"/>
  <c r="H24" i="240"/>
  <c r="D25" i="238"/>
  <c r="B26" i="238"/>
  <c r="D26" i="238"/>
  <c r="D25" i="237"/>
  <c r="B26" i="237"/>
  <c r="D26" i="237"/>
  <c r="G26" i="240"/>
  <c r="H26" i="240"/>
  <c r="H25" i="240"/>
</calcChain>
</file>

<file path=xl/sharedStrings.xml><?xml version="1.0" encoding="utf-8"?>
<sst xmlns="http://schemas.openxmlformats.org/spreadsheetml/2006/main" count="843" uniqueCount="82">
  <si>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</si>
  <si>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</si>
  <si>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</si>
  <si>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</si>
  <si>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</si>
  <si>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</si>
  <si>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</si>
  <si>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</si>
  <si>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</si>
  <si>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</si>
  <si>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</si>
  <si>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</si>
  <si>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</si>
  <si>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</si>
  <si>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</si>
  <si>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</si>
  <si>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</si>
  <si>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</si>
  <si>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</si>
  <si>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</si>
  <si>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</si>
  <si>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</si>
  <si>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</si>
  <si>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</si>
  <si>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</si>
  <si>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</si>
  <si>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</si>
  <si>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</si>
  <si>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</si>
  <si>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</si>
  <si>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</si>
  <si>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</si>
  <si>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</si>
  <si>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</si>
  <si>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</si>
  <si>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</si>
  <si>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</si>
  <si>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</si>
  <si>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</si>
  <si>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</si>
  <si>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</si>
  <si>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</si>
  <si>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</si>
  <si>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</si>
  <si>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</si>
  <si>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</si>
  <si>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</si>
  <si>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</si>
  <si>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</si>
  <si>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</si>
  <si>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</si>
  <si>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</si>
  <si>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</si>
  <si>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</si>
  <si>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</si>
  <si>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</si>
  <si>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</si>
  <si>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</si>
  <si>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</si>
  <si>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</si>
  <si>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</si>
  <si>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</si>
  <si>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</si>
  <si>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contar</t>
  </si>
  <si>
    <t>Semana 2</t>
  </si>
  <si>
    <t>Esta semana realizo grading a esta cepa con el personal de mi granja</t>
  </si>
  <si>
    <t>Contar</t>
  </si>
  <si>
    <t>Semana 3</t>
  </si>
  <si>
    <t>Grading 19 de octubre</t>
  </si>
  <si>
    <t>En lotes que han tenido pesos bajos en las primeras semanas como este lote, hemos dado 125 grs en esta semana</t>
  </si>
  <si>
    <t>Sin embargo según lo que hemos hablado de los sobrepesos de los machos, pienso que podemos dar 120 grs</t>
  </si>
  <si>
    <t>De acuerdo</t>
  </si>
  <si>
    <t>Semana 4</t>
  </si>
  <si>
    <t>Rango</t>
  </si>
  <si>
    <t>Caseta B</t>
  </si>
  <si>
    <t>Hoy estamos realizando grading de la caseta B</t>
  </si>
  <si>
    <t>El oscurecimiento del modulo va en un 75%, el fin de semana lo dejamos en un 90%, faltando detalles</t>
  </si>
  <si>
    <t>Prefiero darles mas porque despues en pesaje de 6ta semana empiezan a estar negativos y como ya estamos dando en promedio -3,85 gr despues nos lo puede cobrar.</t>
  </si>
  <si>
    <t>Semana 5</t>
  </si>
  <si>
    <t>Selección genetica</t>
  </si>
  <si>
    <t>Semana 6</t>
  </si>
  <si>
    <t>Semana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</si>
</sst>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402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4" fillId="11" borderId="46" xfId="0" applyFont="1" applyFill="1" applyBorder="1" applyAlignment="1">
      <alignment horizontal="center" vertical="center"/>
    </xf>
    <xf numFmtId="2" fontId="12" fillId="0" borderId="46" xfId="10" applyNumberFormat="1" applyFont="1" applyFill="1" applyBorder="1" applyAlignment="1">
      <alignment horizontal="center" vertical="center"/>
    </xf>
    <xf numFmtId="2" fontId="1" fillId="3" borderId="46" xfId="10" applyNumberFormat="1" applyFont="1" applyFill="1" applyBorder="1" applyAlignment="1">
      <alignment horizontal="center" vertical="center"/>
    </xf>
    <xf numFmtId="2" fontId="1" fillId="0" borderId="46" xfId="10" applyNumberFormat="1" applyFont="1" applyFill="1" applyBorder="1" applyAlignment="1">
      <alignment horizontal="center" vertical="center"/>
    </xf>
    <xf numFmtId="10" fontId="1" fillId="0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2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48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5" xfId="0" applyFont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392" t="s">
        <v>18</v>
      </c>
      <c r="C4" s="393"/>
      <c r="D4" s="393"/>
      <c r="E4" s="393"/>
      <c r="F4" s="393"/>
      <c r="G4" s="393"/>
      <c r="H4" s="393"/>
      <c r="I4" s="393"/>
      <c r="J4" s="394"/>
      <c r="K4" s="392" t="s">
        <v>21</v>
      </c>
      <c r="L4" s="393"/>
      <c r="M4" s="393"/>
      <c r="N4" s="393"/>
      <c r="O4" s="393"/>
      <c r="P4" s="393"/>
      <c r="Q4" s="393"/>
      <c r="R4" s="393"/>
      <c r="S4" s="393"/>
      <c r="T4" s="394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392" t="s">
        <v>23</v>
      </c>
      <c r="C17" s="393"/>
      <c r="D17" s="393"/>
      <c r="E17" s="393"/>
      <c r="F17" s="394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S97"/>
  <sheetViews>
    <sheetView showGridLines="0" topLeftCell="A66" zoomScale="75" zoomScaleNormal="75" workbookViewId="0">
      <selection activeCell="M83" sqref="M83"/>
    </sheetView>
  </sheetViews>
  <sheetFormatPr baseColWidth="10" defaultColWidth="19.85546875" defaultRowHeight="12.75" x14ac:dyDescent="0.2"/>
  <cols>
    <col min="1" max="1" width="16.85546875" style="280" customWidth="1"/>
    <col min="2" max="8" width="10.7109375" style="280" customWidth="1"/>
    <col min="9" max="10" width="9.28515625" style="280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6" width="11" style="280" customWidth="1"/>
    <col min="17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34.700000000000003</v>
      </c>
    </row>
    <row r="3" spans="1:7" x14ac:dyDescent="0.2">
      <c r="A3" s="280" t="s">
        <v>7</v>
      </c>
      <c r="B3" s="280">
        <v>82.2</v>
      </c>
    </row>
    <row r="4" spans="1:7" x14ac:dyDescent="0.2">
      <c r="A4" s="280" t="s">
        <v>60</v>
      </c>
      <c r="B4" s="280">
        <v>3418</v>
      </c>
    </row>
    <row r="6" spans="1:7" x14ac:dyDescent="0.2">
      <c r="A6" s="246" t="s">
        <v>61</v>
      </c>
      <c r="B6" s="239">
        <v>34.700000000000003</v>
      </c>
      <c r="C6" s="239">
        <v>34.700000000000003</v>
      </c>
      <c r="D6" s="239">
        <v>34.700000000000003</v>
      </c>
      <c r="E6" s="239">
        <v>34.700000000000003</v>
      </c>
      <c r="F6" s="239">
        <v>34.700000000000003</v>
      </c>
      <c r="G6" s="239">
        <v>34.700000000000003</v>
      </c>
    </row>
    <row r="7" spans="1:7" x14ac:dyDescent="0.2">
      <c r="A7" s="246" t="s">
        <v>62</v>
      </c>
      <c r="B7" s="239">
        <v>30.1</v>
      </c>
      <c r="C7" s="239">
        <v>30.1</v>
      </c>
      <c r="D7" s="239">
        <v>30.1</v>
      </c>
      <c r="E7" s="239">
        <v>30.1</v>
      </c>
      <c r="F7" s="239">
        <v>30.1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398" t="s">
        <v>53</v>
      </c>
      <c r="C9" s="399"/>
      <c r="D9" s="399"/>
      <c r="E9" s="399"/>
      <c r="F9" s="400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148.56944444444446</v>
      </c>
      <c r="C12" s="322">
        <v>150.55223880597015</v>
      </c>
      <c r="D12" s="322">
        <v>151.5625</v>
      </c>
      <c r="E12" s="322">
        <v>145.19642857142858</v>
      </c>
      <c r="F12" s="322">
        <v>157.21875</v>
      </c>
      <c r="G12" s="259">
        <v>170.70278637770897</v>
      </c>
    </row>
    <row r="13" spans="1:7" x14ac:dyDescent="0.2">
      <c r="A13" s="226" t="s">
        <v>7</v>
      </c>
      <c r="B13" s="323">
        <v>61.111111111111114</v>
      </c>
      <c r="C13" s="324">
        <v>73.134328358208961</v>
      </c>
      <c r="D13" s="325">
        <v>68.75</v>
      </c>
      <c r="E13" s="325">
        <v>67.857142857142861</v>
      </c>
      <c r="F13" s="325">
        <v>43.75</v>
      </c>
      <c r="G13" s="326">
        <v>69.969040247678024</v>
      </c>
    </row>
    <row r="14" spans="1:7" x14ac:dyDescent="0.2">
      <c r="A14" s="226" t="s">
        <v>8</v>
      </c>
      <c r="B14" s="263">
        <v>0.10752900827336573</v>
      </c>
      <c r="C14" s="264">
        <v>8.9852602568050915E-2</v>
      </c>
      <c r="D14" s="327">
        <v>0.10017054221625647</v>
      </c>
      <c r="E14" s="327">
        <v>0.10390855551813652</v>
      </c>
      <c r="F14" s="327">
        <v>0.13983059824393473</v>
      </c>
      <c r="G14" s="328">
        <v>9.9860225983532239E-2</v>
      </c>
    </row>
    <row r="15" spans="1:7" x14ac:dyDescent="0.2">
      <c r="A15" s="295" t="s">
        <v>1</v>
      </c>
      <c r="B15" s="266">
        <f t="shared" ref="B15:G15" si="0">B12/B11*100-100</f>
        <v>6.1210317460317611</v>
      </c>
      <c r="C15" s="267">
        <f t="shared" si="0"/>
        <v>7.5373134328358162</v>
      </c>
      <c r="D15" s="267">
        <f t="shared" si="0"/>
        <v>8.2589285714285836</v>
      </c>
      <c r="E15" s="267">
        <f t="shared" si="0"/>
        <v>3.7117346938775597</v>
      </c>
      <c r="F15" s="267">
        <f t="shared" ref="F15" si="1">F12/F11*100-100</f>
        <v>12.299107142857139</v>
      </c>
      <c r="G15" s="269">
        <f t="shared" si="0"/>
        <v>21.930561698363562</v>
      </c>
    </row>
    <row r="16" spans="1:7" ht="13.5" thickBot="1" x14ac:dyDescent="0.25">
      <c r="A16" s="226" t="s">
        <v>27</v>
      </c>
      <c r="B16" s="270">
        <f>B12-B6</f>
        <v>113.86944444444445</v>
      </c>
      <c r="C16" s="271">
        <f t="shared" ref="C16:G16" si="2">C12-C6</f>
        <v>115.85223880597015</v>
      </c>
      <c r="D16" s="271">
        <f t="shared" si="2"/>
        <v>116.8625</v>
      </c>
      <c r="E16" s="271">
        <f t="shared" si="2"/>
        <v>110.49642857142858</v>
      </c>
      <c r="F16" s="271">
        <f t="shared" ref="F16" si="3">F12-F6</f>
        <v>122.51875</v>
      </c>
      <c r="G16" s="273">
        <f t="shared" si="2"/>
        <v>136.00278637770896</v>
      </c>
    </row>
    <row r="17" spans="1:10" x14ac:dyDescent="0.2">
      <c r="A17" s="309" t="s">
        <v>52</v>
      </c>
      <c r="B17" s="274">
        <v>611</v>
      </c>
      <c r="C17" s="275">
        <v>630</v>
      </c>
      <c r="D17" s="275">
        <v>628</v>
      </c>
      <c r="E17" s="275">
        <v>628</v>
      </c>
      <c r="F17" s="329">
        <v>626</v>
      </c>
      <c r="G17" s="330">
        <f>SUM(B17:F17)</f>
        <v>3123</v>
      </c>
      <c r="H17" s="280" t="s">
        <v>56</v>
      </c>
      <c r="I17" s="331">
        <f>B4-G17</f>
        <v>295</v>
      </c>
      <c r="J17" s="332">
        <f>I17/B4</f>
        <v>8.6307782328847282E-2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30.1</v>
      </c>
    </row>
    <row r="19" spans="1:10" ht="13.5" thickBot="1" x14ac:dyDescent="0.25">
      <c r="A19" s="312" t="s">
        <v>26</v>
      </c>
      <c r="B19" s="336">
        <f>B18-B7</f>
        <v>34.9</v>
      </c>
      <c r="C19" s="337">
        <f>C18-C7</f>
        <v>34.9</v>
      </c>
      <c r="D19" s="337">
        <f>D18-D7</f>
        <v>34.9</v>
      </c>
      <c r="E19" s="337">
        <f>E18-E7</f>
        <v>34.9</v>
      </c>
      <c r="F19" s="337">
        <f>F18-F7</f>
        <v>34.9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64</v>
      </c>
      <c r="B22" s="398" t="s">
        <v>53</v>
      </c>
      <c r="C22" s="399"/>
      <c r="D22" s="399"/>
      <c r="E22" s="399"/>
      <c r="F22" s="400"/>
      <c r="G22" s="314" t="s">
        <v>0</v>
      </c>
      <c r="H22" s="352"/>
      <c r="I22" s="352"/>
      <c r="J22" s="352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2"/>
      <c r="I23" s="352"/>
      <c r="J23" s="352"/>
    </row>
    <row r="24" spans="1:10" x14ac:dyDescent="0.2">
      <c r="A24" s="292" t="s">
        <v>3</v>
      </c>
      <c r="B24" s="355">
        <v>300</v>
      </c>
      <c r="C24" s="356">
        <v>300</v>
      </c>
      <c r="D24" s="357">
        <v>300</v>
      </c>
      <c r="E24" s="357">
        <v>300</v>
      </c>
      <c r="F24" s="357">
        <v>300</v>
      </c>
      <c r="G24" s="358">
        <v>300</v>
      </c>
      <c r="H24" s="352"/>
      <c r="I24" s="352"/>
      <c r="J24" s="352"/>
    </row>
    <row r="25" spans="1:10" x14ac:dyDescent="0.2">
      <c r="A25" s="295" t="s">
        <v>6</v>
      </c>
      <c r="B25" s="321">
        <v>381.96428571428572</v>
      </c>
      <c r="C25" s="322">
        <v>404.66666666666669</v>
      </c>
      <c r="D25" s="322">
        <v>403.97058823529414</v>
      </c>
      <c r="E25" s="322">
        <v>417.79220779220782</v>
      </c>
      <c r="F25" s="322">
        <v>401.27272727272725</v>
      </c>
      <c r="G25" s="259">
        <v>403.1012658227848</v>
      </c>
      <c r="H25" s="352"/>
      <c r="I25" s="352"/>
      <c r="J25" s="352"/>
    </row>
    <row r="26" spans="1:10" x14ac:dyDescent="0.2">
      <c r="A26" s="226" t="s">
        <v>7</v>
      </c>
      <c r="B26" s="323">
        <v>75</v>
      </c>
      <c r="C26" s="324">
        <v>76.666666666666671</v>
      </c>
      <c r="D26" s="325">
        <v>79.411764705882348</v>
      </c>
      <c r="E26" s="325">
        <v>77.922077922077918</v>
      </c>
      <c r="F26" s="325">
        <v>69.090909090909093</v>
      </c>
      <c r="G26" s="326">
        <v>73.417721518987335</v>
      </c>
      <c r="H26" s="352"/>
      <c r="I26" s="352"/>
      <c r="J26" s="352"/>
    </row>
    <row r="27" spans="1:10" x14ac:dyDescent="0.2">
      <c r="A27" s="226" t="s">
        <v>8</v>
      </c>
      <c r="B27" s="263">
        <v>8.4606065255852014E-2</v>
      </c>
      <c r="C27" s="264">
        <v>7.9496760240163736E-2</v>
      </c>
      <c r="D27" s="327">
        <v>7.8755009162423575E-2</v>
      </c>
      <c r="E27" s="327">
        <v>7.6533176807037806E-2</v>
      </c>
      <c r="F27" s="327">
        <v>9.6230961393034026E-2</v>
      </c>
      <c r="G27" s="328">
        <v>8.7392540458763407E-2</v>
      </c>
      <c r="H27" s="352"/>
      <c r="I27" s="352"/>
      <c r="J27" s="352"/>
    </row>
    <row r="28" spans="1:10" x14ac:dyDescent="0.2">
      <c r="A28" s="295" t="s">
        <v>1</v>
      </c>
      <c r="B28" s="266">
        <f t="shared" ref="B28:G28" si="4">B25/B24*100-100</f>
        <v>27.321428571428569</v>
      </c>
      <c r="C28" s="267">
        <f t="shared" si="4"/>
        <v>34.888888888888914</v>
      </c>
      <c r="D28" s="267">
        <f t="shared" si="4"/>
        <v>34.656862745098039</v>
      </c>
      <c r="E28" s="267">
        <f t="shared" si="4"/>
        <v>39.264069264069263</v>
      </c>
      <c r="F28" s="267">
        <f t="shared" si="4"/>
        <v>33.757575757575751</v>
      </c>
      <c r="G28" s="269">
        <f t="shared" si="4"/>
        <v>34.367088607594951</v>
      </c>
      <c r="H28" s="352"/>
      <c r="I28" s="352"/>
      <c r="J28" s="352"/>
    </row>
    <row r="29" spans="1:10" ht="13.5" thickBot="1" x14ac:dyDescent="0.25">
      <c r="A29" s="226" t="s">
        <v>27</v>
      </c>
      <c r="B29" s="270">
        <f>B25-B12</f>
        <v>233.39484126984127</v>
      </c>
      <c r="C29" s="271">
        <f t="shared" ref="C29:G29" si="5">C25-C12</f>
        <v>254.11442786069654</v>
      </c>
      <c r="D29" s="271">
        <f t="shared" si="5"/>
        <v>252.40808823529414</v>
      </c>
      <c r="E29" s="271">
        <f t="shared" si="5"/>
        <v>272.59577922077926</v>
      </c>
      <c r="F29" s="271">
        <f t="shared" si="5"/>
        <v>244.05397727272725</v>
      </c>
      <c r="G29" s="273">
        <f t="shared" si="5"/>
        <v>232.39847944507582</v>
      </c>
      <c r="H29" s="352"/>
      <c r="I29" s="352"/>
      <c r="J29" s="352"/>
    </row>
    <row r="30" spans="1:10" x14ac:dyDescent="0.2">
      <c r="A30" s="309" t="s">
        <v>52</v>
      </c>
      <c r="B30" s="274">
        <v>598</v>
      </c>
      <c r="C30" s="275">
        <v>629</v>
      </c>
      <c r="D30" s="275">
        <v>625</v>
      </c>
      <c r="E30" s="275">
        <v>625</v>
      </c>
      <c r="F30" s="329">
        <v>626</v>
      </c>
      <c r="G30" s="330">
        <f>SUM(B30:F30)</f>
        <v>3103</v>
      </c>
      <c r="H30" s="352" t="s">
        <v>56</v>
      </c>
      <c r="I30" s="331">
        <f>G17-G30</f>
        <v>20</v>
      </c>
      <c r="J30" s="332">
        <f>I30/G17</f>
        <v>6.4040986231187957E-3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</v>
      </c>
      <c r="J31" s="352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</v>
      </c>
      <c r="J32" s="352"/>
    </row>
    <row r="33" spans="1:19" x14ac:dyDescent="0.2">
      <c r="B33" s="280" t="s">
        <v>66</v>
      </c>
    </row>
    <row r="34" spans="1:19" ht="13.5" thickBot="1" x14ac:dyDescent="0.25"/>
    <row r="35" spans="1:19" s="354" customFormat="1" ht="13.5" thickBot="1" x14ac:dyDescent="0.25">
      <c r="A35" s="285" t="s">
        <v>67</v>
      </c>
      <c r="B35" s="398" t="s">
        <v>53</v>
      </c>
      <c r="C35" s="399"/>
      <c r="D35" s="399"/>
      <c r="E35" s="399"/>
      <c r="F35" s="400"/>
      <c r="G35" s="314" t="s">
        <v>0</v>
      </c>
    </row>
    <row r="36" spans="1:19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9" s="354" customFormat="1" x14ac:dyDescent="0.2">
      <c r="A37" s="292" t="s">
        <v>3</v>
      </c>
      <c r="B37" s="355">
        <v>490</v>
      </c>
      <c r="C37" s="356">
        <v>490</v>
      </c>
      <c r="D37" s="357">
        <v>490</v>
      </c>
      <c r="E37" s="357">
        <v>490</v>
      </c>
      <c r="F37" s="357">
        <v>490</v>
      </c>
      <c r="G37" s="358">
        <v>490</v>
      </c>
    </row>
    <row r="38" spans="1:19" s="354" customFormat="1" x14ac:dyDescent="0.2">
      <c r="A38" s="295" t="s">
        <v>6</v>
      </c>
      <c r="B38" s="321">
        <v>810.49019607843138</v>
      </c>
      <c r="C38" s="322"/>
      <c r="D38" s="322"/>
      <c r="E38" s="322"/>
      <c r="F38" s="322"/>
      <c r="G38" s="259">
        <v>810.49019607843138</v>
      </c>
    </row>
    <row r="39" spans="1:19" s="354" customFormat="1" x14ac:dyDescent="0.2">
      <c r="A39" s="226" t="s">
        <v>7</v>
      </c>
      <c r="B39" s="323">
        <v>72.549019607843135</v>
      </c>
      <c r="C39" s="324"/>
      <c r="D39" s="325"/>
      <c r="E39" s="325"/>
      <c r="F39" s="325"/>
      <c r="G39" s="326">
        <v>72.549019607843135</v>
      </c>
    </row>
    <row r="40" spans="1:19" s="354" customFormat="1" x14ac:dyDescent="0.2">
      <c r="A40" s="226" t="s">
        <v>8</v>
      </c>
      <c r="B40" s="263">
        <v>9.6127431035751915E-2</v>
      </c>
      <c r="C40" s="264"/>
      <c r="D40" s="327"/>
      <c r="E40" s="327"/>
      <c r="F40" s="327"/>
      <c r="G40" s="328">
        <v>9.6127431035751915E-2</v>
      </c>
    </row>
    <row r="41" spans="1:19" s="354" customFormat="1" x14ac:dyDescent="0.2">
      <c r="A41" s="295" t="s">
        <v>1</v>
      </c>
      <c r="B41" s="266">
        <f t="shared" ref="B41:G41" si="7">B38/B37*100-100</f>
        <v>65.406162464986011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65.406162464986011</v>
      </c>
    </row>
    <row r="42" spans="1:19" s="354" customFormat="1" ht="13.5" thickBot="1" x14ac:dyDescent="0.25">
      <c r="A42" s="226" t="s">
        <v>27</v>
      </c>
      <c r="B42" s="270">
        <f>B38-B25</f>
        <v>428.52591036414566</v>
      </c>
      <c r="C42" s="271">
        <f t="shared" ref="C42:G42" si="8">C38-C25</f>
        <v>-404.66666666666669</v>
      </c>
      <c r="D42" s="271">
        <f t="shared" si="8"/>
        <v>-403.97058823529414</v>
      </c>
      <c r="E42" s="271">
        <f t="shared" si="8"/>
        <v>-417.79220779220782</v>
      </c>
      <c r="F42" s="271">
        <f t="shared" si="8"/>
        <v>-401.27272727272725</v>
      </c>
      <c r="G42" s="273">
        <f t="shared" si="8"/>
        <v>407.38893025564659</v>
      </c>
    </row>
    <row r="43" spans="1:19" s="354" customFormat="1" x14ac:dyDescent="0.2">
      <c r="A43" s="309" t="s">
        <v>52</v>
      </c>
      <c r="B43" s="274">
        <v>3091</v>
      </c>
      <c r="C43" s="275"/>
      <c r="D43" s="275"/>
      <c r="E43" s="275"/>
      <c r="F43" s="329"/>
      <c r="G43" s="330">
        <f>SUM(B43:F43)</f>
        <v>3091</v>
      </c>
      <c r="H43" s="354" t="s">
        <v>56</v>
      </c>
      <c r="I43" s="331">
        <f>G30-G43</f>
        <v>12</v>
      </c>
      <c r="J43" s="332">
        <f>I43/G30</f>
        <v>3.8672252658717371E-3</v>
      </c>
      <c r="K43" s="353" t="s">
        <v>69</v>
      </c>
      <c r="S43" s="360"/>
    </row>
    <row r="44" spans="1:19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95.01</v>
      </c>
      <c r="K44" s="359" t="s">
        <v>70</v>
      </c>
      <c r="S44" s="361" t="s">
        <v>71</v>
      </c>
    </row>
    <row r="45" spans="1:19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30.010000000000005</v>
      </c>
    </row>
    <row r="47" spans="1:19" ht="13.5" thickBot="1" x14ac:dyDescent="0.25"/>
    <row r="48" spans="1:19" ht="13.5" thickBot="1" x14ac:dyDescent="0.25">
      <c r="A48" s="285" t="s">
        <v>72</v>
      </c>
      <c r="B48" s="398" t="s">
        <v>53</v>
      </c>
      <c r="C48" s="399"/>
      <c r="D48" s="399"/>
      <c r="E48" s="399"/>
      <c r="F48" s="400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55">
        <v>690</v>
      </c>
      <c r="C50" s="356">
        <v>690</v>
      </c>
      <c r="D50" s="357">
        <v>690</v>
      </c>
      <c r="E50" s="357">
        <v>690</v>
      </c>
      <c r="F50" s="357">
        <v>690</v>
      </c>
      <c r="G50" s="358">
        <v>690</v>
      </c>
      <c r="H50" s="362"/>
      <c r="I50" s="362"/>
      <c r="J50" s="362"/>
    </row>
    <row r="51" spans="1:10" x14ac:dyDescent="0.2">
      <c r="A51" s="295" t="s">
        <v>6</v>
      </c>
      <c r="B51" s="321">
        <v>1340.1090909090908</v>
      </c>
      <c r="C51" s="322"/>
      <c r="D51" s="322"/>
      <c r="E51" s="322"/>
      <c r="F51" s="322"/>
      <c r="G51" s="259">
        <v>1340.1090909090908</v>
      </c>
      <c r="H51" s="362"/>
      <c r="I51" s="362"/>
      <c r="J51" s="362"/>
    </row>
    <row r="52" spans="1:10" x14ac:dyDescent="0.2">
      <c r="A52" s="226" t="s">
        <v>7</v>
      </c>
      <c r="B52" s="323">
        <v>79.63636363636364</v>
      </c>
      <c r="C52" s="324"/>
      <c r="D52" s="325"/>
      <c r="E52" s="325"/>
      <c r="F52" s="325"/>
      <c r="G52" s="326">
        <v>79.63636363636364</v>
      </c>
      <c r="H52" s="362"/>
      <c r="I52" s="362"/>
      <c r="J52" s="362"/>
    </row>
    <row r="53" spans="1:10" x14ac:dyDescent="0.2">
      <c r="A53" s="226" t="s">
        <v>8</v>
      </c>
      <c r="B53" s="263">
        <v>7.9087756034554119E-2</v>
      </c>
      <c r="C53" s="264"/>
      <c r="D53" s="327"/>
      <c r="E53" s="327"/>
      <c r="F53" s="327"/>
      <c r="G53" s="328">
        <v>7.9087756034554119E-2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94.21870882740447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94.21870882740447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529.61889483065943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529.61889483065943</v>
      </c>
      <c r="H55" s="362"/>
      <c r="I55" s="362"/>
      <c r="J55" s="362"/>
    </row>
    <row r="56" spans="1:10" x14ac:dyDescent="0.2">
      <c r="A56" s="309" t="s">
        <v>52</v>
      </c>
      <c r="B56" s="274">
        <v>3070</v>
      </c>
      <c r="C56" s="275"/>
      <c r="D56" s="275"/>
      <c r="E56" s="275"/>
      <c r="F56" s="329"/>
      <c r="G56" s="330">
        <f>SUM(B56:F56)</f>
        <v>3070</v>
      </c>
      <c r="H56" s="362" t="s">
        <v>56</v>
      </c>
      <c r="I56" s="331">
        <f>G43-G56</f>
        <v>21</v>
      </c>
      <c r="J56" s="332">
        <f>I56/G43</f>
        <v>6.7939178259462957E-3</v>
      </c>
    </row>
    <row r="57" spans="1:10" x14ac:dyDescent="0.2">
      <c r="A57" s="309" t="s">
        <v>28</v>
      </c>
      <c r="B57" s="229">
        <v>83.71</v>
      </c>
      <c r="C57" s="281">
        <v>83.71</v>
      </c>
      <c r="D57" s="281">
        <v>83.71</v>
      </c>
      <c r="E57" s="281">
        <v>83.71</v>
      </c>
      <c r="F57" s="281">
        <v>83.71</v>
      </c>
      <c r="G57" s="233"/>
      <c r="H57" s="362" t="s">
        <v>57</v>
      </c>
      <c r="I57" s="362">
        <v>119.99</v>
      </c>
      <c r="J57" s="362"/>
    </row>
    <row r="58" spans="1:10" ht="13.5" thickBot="1" x14ac:dyDescent="0.25">
      <c r="A58" s="312" t="s">
        <v>26</v>
      </c>
      <c r="B58" s="336">
        <f>B57-B44</f>
        <v>-36.290000000000006</v>
      </c>
      <c r="C58" s="337">
        <f t="shared" ref="C58:F58" si="12">C57-C44</f>
        <v>83.71</v>
      </c>
      <c r="D58" s="337">
        <f t="shared" si="12"/>
        <v>83.71</v>
      </c>
      <c r="E58" s="337">
        <f t="shared" si="12"/>
        <v>83.71</v>
      </c>
      <c r="F58" s="337">
        <f t="shared" si="12"/>
        <v>83.71</v>
      </c>
      <c r="G58" s="234"/>
      <c r="H58" s="362" t="s">
        <v>26</v>
      </c>
      <c r="I58" s="227">
        <f>I57-I44</f>
        <v>24.97999999999999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398" t="s">
        <v>50</v>
      </c>
      <c r="C61" s="399"/>
      <c r="D61" s="399"/>
      <c r="E61" s="399"/>
      <c r="F61" s="400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55">
        <v>890</v>
      </c>
      <c r="C63" s="356">
        <v>890</v>
      </c>
      <c r="D63" s="357">
        <v>890</v>
      </c>
      <c r="E63" s="357">
        <v>890</v>
      </c>
      <c r="F63" s="357">
        <v>890</v>
      </c>
      <c r="G63" s="358">
        <v>890</v>
      </c>
    </row>
    <row r="64" spans="1:10" s="383" customFormat="1" x14ac:dyDescent="0.2">
      <c r="A64" s="295" t="s">
        <v>6</v>
      </c>
      <c r="B64" s="321">
        <v>1386.6666666666667</v>
      </c>
      <c r="C64" s="322">
        <v>1397.3076923076924</v>
      </c>
      <c r="D64" s="322">
        <v>1435.1851851851852</v>
      </c>
      <c r="E64" s="322">
        <v>1467.037037037037</v>
      </c>
      <c r="F64" s="322">
        <v>1603.7037037037037</v>
      </c>
      <c r="G64" s="259">
        <v>1456.8613138686133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>
        <v>100</v>
      </c>
      <c r="F65" s="325">
        <v>92.592592592592595</v>
      </c>
      <c r="G65" s="326">
        <v>92.700729927007302</v>
      </c>
    </row>
    <row r="66" spans="1:11" s="383" customFormat="1" x14ac:dyDescent="0.2">
      <c r="A66" s="226" t="s">
        <v>8</v>
      </c>
      <c r="B66" s="263">
        <v>1.779495723396201E-2</v>
      </c>
      <c r="C66" s="264">
        <v>1.7704243028774942E-2</v>
      </c>
      <c r="D66" s="327">
        <v>2.650663043119262E-2</v>
      </c>
      <c r="E66" s="327">
        <v>2.2325363261231041E-2</v>
      </c>
      <c r="F66" s="327">
        <v>5.6469228269853206E-2</v>
      </c>
      <c r="G66" s="328">
        <v>6.3197971073685119E-2</v>
      </c>
    </row>
    <row r="67" spans="1:11" s="383" customFormat="1" x14ac:dyDescent="0.2">
      <c r="A67" s="295" t="s">
        <v>1</v>
      </c>
      <c r="B67" s="266">
        <f t="shared" ref="B67:G67" si="13">B64/B63*100-100</f>
        <v>55.805243445692895</v>
      </c>
      <c r="C67" s="267">
        <f t="shared" si="13"/>
        <v>57.000864304235108</v>
      </c>
      <c r="D67" s="267">
        <f t="shared" si="13"/>
        <v>61.256762380357884</v>
      </c>
      <c r="E67" s="267">
        <f t="shared" si="13"/>
        <v>64.835622138992932</v>
      </c>
      <c r="F67" s="267">
        <f t="shared" si="13"/>
        <v>80.191427382438604</v>
      </c>
      <c r="G67" s="269">
        <f t="shared" si="13"/>
        <v>63.692282457147542</v>
      </c>
    </row>
    <row r="68" spans="1:11" s="383" customFormat="1" ht="13.5" thickBot="1" x14ac:dyDescent="0.25">
      <c r="A68" s="226" t="s">
        <v>27</v>
      </c>
      <c r="B68" s="270">
        <f>B64-B51</f>
        <v>46.557575757575933</v>
      </c>
      <c r="C68" s="271">
        <f t="shared" ref="C68:G68" si="14">C64-C51</f>
        <v>1397.3076923076924</v>
      </c>
      <c r="D68" s="271">
        <f t="shared" si="14"/>
        <v>1435.1851851851852</v>
      </c>
      <c r="E68" s="271">
        <f t="shared" si="14"/>
        <v>1467.037037037037</v>
      </c>
      <c r="F68" s="271">
        <f t="shared" si="14"/>
        <v>1603.7037037037037</v>
      </c>
      <c r="G68" s="273">
        <f t="shared" si="14"/>
        <v>116.75222295952244</v>
      </c>
    </row>
    <row r="69" spans="1:11" s="383" customFormat="1" x14ac:dyDescent="0.2">
      <c r="A69" s="309" t="s">
        <v>52</v>
      </c>
      <c r="B69" s="274">
        <v>255</v>
      </c>
      <c r="C69" s="275">
        <v>382</v>
      </c>
      <c r="D69" s="275">
        <v>413</v>
      </c>
      <c r="E69" s="275">
        <v>395</v>
      </c>
      <c r="F69" s="329">
        <v>375</v>
      </c>
      <c r="G69" s="330">
        <f>SUM(B69:F69)</f>
        <v>1820</v>
      </c>
      <c r="H69" s="383" t="s">
        <v>56</v>
      </c>
      <c r="I69" s="331">
        <f>G56-G69</f>
        <v>1250</v>
      </c>
      <c r="J69" s="332">
        <f>I69/G56</f>
        <v>0.40716612377850164</v>
      </c>
      <c r="K69" s="359" t="s">
        <v>79</v>
      </c>
    </row>
    <row r="70" spans="1:11" s="383" customFormat="1" x14ac:dyDescent="0.2">
      <c r="A70" s="309" t="s">
        <v>28</v>
      </c>
      <c r="B70" s="229">
        <v>65</v>
      </c>
      <c r="C70" s="382">
        <v>65</v>
      </c>
      <c r="D70" s="382">
        <v>65</v>
      </c>
      <c r="E70" s="382">
        <v>65</v>
      </c>
      <c r="F70" s="382">
        <v>65</v>
      </c>
      <c r="G70" s="233"/>
      <c r="H70" s="383" t="s">
        <v>57</v>
      </c>
      <c r="I70" s="383">
        <v>83.54</v>
      </c>
    </row>
    <row r="71" spans="1:11" s="383" customFormat="1" ht="13.5" thickBot="1" x14ac:dyDescent="0.25">
      <c r="A71" s="312" t="s">
        <v>26</v>
      </c>
      <c r="B71" s="336">
        <f>B70-B57</f>
        <v>-18.709999999999994</v>
      </c>
      <c r="C71" s="337">
        <f t="shared" ref="C71:F71" si="15">C70-C57</f>
        <v>-18.709999999999994</v>
      </c>
      <c r="D71" s="337">
        <f t="shared" si="15"/>
        <v>-18.709999999999994</v>
      </c>
      <c r="E71" s="337">
        <f t="shared" si="15"/>
        <v>-18.709999999999994</v>
      </c>
      <c r="F71" s="337">
        <f t="shared" si="15"/>
        <v>-18.709999999999994</v>
      </c>
      <c r="G71" s="234"/>
      <c r="H71" s="383" t="s">
        <v>26</v>
      </c>
      <c r="I71" s="227">
        <f>I70-I57</f>
        <v>-36.449999999999989</v>
      </c>
    </row>
    <row r="73" spans="1:11" ht="13.5" thickBot="1" x14ac:dyDescent="0.25"/>
    <row r="74" spans="1:11" ht="13.5" thickBot="1" x14ac:dyDescent="0.25">
      <c r="A74" s="285" t="s">
        <v>80</v>
      </c>
      <c r="B74" s="398" t="s">
        <v>50</v>
      </c>
      <c r="C74" s="399"/>
      <c r="D74" s="399"/>
      <c r="E74" s="399"/>
      <c r="F74" s="400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55">
        <v>1080</v>
      </c>
      <c r="C76" s="356">
        <v>1080</v>
      </c>
      <c r="D76" s="357">
        <v>1080</v>
      </c>
      <c r="E76" s="357">
        <v>1080</v>
      </c>
      <c r="F76" s="357">
        <v>1080</v>
      </c>
      <c r="G76" s="358">
        <v>1080</v>
      </c>
      <c r="H76" s="389"/>
      <c r="I76" s="389"/>
      <c r="J76" s="389"/>
    </row>
    <row r="77" spans="1:11" x14ac:dyDescent="0.2">
      <c r="A77" s="295" t="s">
        <v>6</v>
      </c>
      <c r="B77" s="321">
        <v>1543.4615384615386</v>
      </c>
      <c r="C77" s="322">
        <v>1553.4285714285713</v>
      </c>
      <c r="D77" s="322">
        <v>1592.75</v>
      </c>
      <c r="E77" s="322">
        <v>1611.1764705882354</v>
      </c>
      <c r="F77" s="322">
        <v>1684.6875</v>
      </c>
      <c r="G77" s="259">
        <v>1598.2035928143712</v>
      </c>
      <c r="H77" s="389"/>
      <c r="I77" s="389"/>
      <c r="J77" s="389"/>
    </row>
    <row r="78" spans="1:11" x14ac:dyDescent="0.2">
      <c r="A78" s="226" t="s">
        <v>7</v>
      </c>
      <c r="B78" s="323">
        <v>96.15384615384616</v>
      </c>
      <c r="C78" s="324">
        <v>100</v>
      </c>
      <c r="D78" s="325">
        <v>100</v>
      </c>
      <c r="E78" s="325">
        <v>94.117647058823536</v>
      </c>
      <c r="F78" s="325">
        <v>96.875</v>
      </c>
      <c r="G78" s="326">
        <v>95.209580838323348</v>
      </c>
      <c r="H78" s="389"/>
      <c r="I78" s="389"/>
      <c r="J78" s="389"/>
    </row>
    <row r="79" spans="1:11" x14ac:dyDescent="0.2">
      <c r="A79" s="226" t="s">
        <v>8</v>
      </c>
      <c r="B79" s="263">
        <v>4.2024569327572335E-2</v>
      </c>
      <c r="C79" s="264">
        <v>3.6543255732324802E-2</v>
      </c>
      <c r="D79" s="327">
        <v>2.6525519186414211E-2</v>
      </c>
      <c r="E79" s="327">
        <v>4.6023917399162596E-2</v>
      </c>
      <c r="F79" s="327">
        <v>4.1364406538671662E-2</v>
      </c>
      <c r="G79" s="328">
        <v>4.9145449120531703E-2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42.913105413105427</v>
      </c>
      <c r="C80" s="267">
        <f t="shared" si="16"/>
        <v>43.835978835978835</v>
      </c>
      <c r="D80" s="267">
        <f t="shared" si="16"/>
        <v>47.476851851851848</v>
      </c>
      <c r="E80" s="267">
        <f t="shared" si="16"/>
        <v>49.183006535947726</v>
      </c>
      <c r="F80" s="267">
        <f t="shared" si="16"/>
        <v>55.989583333333314</v>
      </c>
      <c r="G80" s="269">
        <f t="shared" si="16"/>
        <v>47.981814149478822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156.79487179487182</v>
      </c>
      <c r="C81" s="271">
        <f t="shared" ref="C81:G81" si="17">C77-C64</f>
        <v>156.12087912087895</v>
      </c>
      <c r="D81" s="271">
        <f t="shared" si="17"/>
        <v>157.56481481481478</v>
      </c>
      <c r="E81" s="271">
        <f t="shared" si="17"/>
        <v>144.13943355119841</v>
      </c>
      <c r="F81" s="271">
        <f t="shared" si="17"/>
        <v>80.983796296296305</v>
      </c>
      <c r="G81" s="273">
        <f t="shared" si="17"/>
        <v>141.34227894575793</v>
      </c>
      <c r="H81" s="389"/>
      <c r="I81" s="389"/>
      <c r="J81" s="389"/>
    </row>
    <row r="82" spans="1:10" x14ac:dyDescent="0.2">
      <c r="A82" s="309" t="s">
        <v>52</v>
      </c>
      <c r="B82" s="274">
        <v>253</v>
      </c>
      <c r="C82" s="275">
        <v>382</v>
      </c>
      <c r="D82" s="275">
        <v>413</v>
      </c>
      <c r="E82" s="275">
        <v>395</v>
      </c>
      <c r="F82" s="329">
        <v>375</v>
      </c>
      <c r="G82" s="330">
        <f>SUM(B82:F82)</f>
        <v>1818</v>
      </c>
      <c r="H82" s="389" t="s">
        <v>56</v>
      </c>
      <c r="I82" s="331">
        <f>G69-G82</f>
        <v>2</v>
      </c>
      <c r="J82" s="332">
        <f>I82/G69</f>
        <v>1.0989010989010989E-3</v>
      </c>
    </row>
    <row r="83" spans="1:10" x14ac:dyDescent="0.2">
      <c r="A83" s="309" t="s">
        <v>28</v>
      </c>
      <c r="B83" s="229">
        <v>66</v>
      </c>
      <c r="C83" s="388">
        <v>66</v>
      </c>
      <c r="D83" s="388">
        <v>66</v>
      </c>
      <c r="E83" s="388">
        <v>66</v>
      </c>
      <c r="F83" s="388">
        <v>66</v>
      </c>
      <c r="G83" s="233"/>
      <c r="H83" s="389" t="s">
        <v>57</v>
      </c>
      <c r="I83" s="389">
        <v>64.989999999999995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1</v>
      </c>
      <c r="G84" s="234"/>
      <c r="H84" s="389" t="s">
        <v>26</v>
      </c>
      <c r="I84" s="227">
        <f>I83-I70</f>
        <v>-18.550000000000011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398" t="s">
        <v>50</v>
      </c>
      <c r="C87" s="399"/>
      <c r="D87" s="399"/>
      <c r="E87" s="399"/>
      <c r="F87" s="400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55">
        <v>1250</v>
      </c>
      <c r="C89" s="356">
        <v>1250</v>
      </c>
      <c r="D89" s="357">
        <v>1250</v>
      </c>
      <c r="E89" s="357">
        <v>1250</v>
      </c>
      <c r="F89" s="357">
        <v>1250</v>
      </c>
      <c r="G89" s="358">
        <v>1250</v>
      </c>
    </row>
    <row r="90" spans="1:10" s="391" customFormat="1" x14ac:dyDescent="0.2">
      <c r="A90" s="295" t="s">
        <v>6</v>
      </c>
      <c r="B90" s="321">
        <v>1643.7037037037037</v>
      </c>
      <c r="C90" s="322">
        <v>1637.8378378378379</v>
      </c>
      <c r="D90" s="322">
        <v>1672.051282051282</v>
      </c>
      <c r="E90" s="322">
        <v>1700.2564102564102</v>
      </c>
      <c r="F90" s="322">
        <v>1782.5</v>
      </c>
      <c r="G90" s="259">
        <v>1691.2087912087911</v>
      </c>
    </row>
    <row r="91" spans="1:10" s="391" customFormat="1" x14ac:dyDescent="0.2">
      <c r="A91" s="226" t="s">
        <v>7</v>
      </c>
      <c r="B91" s="323">
        <v>100</v>
      </c>
      <c r="C91" s="324">
        <v>100</v>
      </c>
      <c r="D91" s="325">
        <v>100</v>
      </c>
      <c r="E91" s="325">
        <v>97.435897435897431</v>
      </c>
      <c r="F91" s="325">
        <v>95</v>
      </c>
      <c r="G91" s="326">
        <v>93.956043956043956</v>
      </c>
    </row>
    <row r="92" spans="1:10" s="391" customFormat="1" x14ac:dyDescent="0.2">
      <c r="A92" s="226" t="s">
        <v>8</v>
      </c>
      <c r="B92" s="263">
        <v>3.7618092392445117E-2</v>
      </c>
      <c r="C92" s="264">
        <v>4.0528267809923947E-2</v>
      </c>
      <c r="D92" s="327">
        <v>3.3152140142608817E-2</v>
      </c>
      <c r="E92" s="327">
        <v>4.0715047631786294E-2</v>
      </c>
      <c r="F92" s="327">
        <v>4.9907018422805975E-2</v>
      </c>
      <c r="G92" s="328">
        <v>5.1984405393115586E-2</v>
      </c>
    </row>
    <row r="93" spans="1:10" s="391" customFormat="1" x14ac:dyDescent="0.2">
      <c r="A93" s="295" t="s">
        <v>1</v>
      </c>
      <c r="B93" s="266">
        <f t="shared" ref="B93:G93" si="19">B90/B89*100-100</f>
        <v>31.496296296296293</v>
      </c>
      <c r="C93" s="267">
        <f t="shared" si="19"/>
        <v>31.027027027027032</v>
      </c>
      <c r="D93" s="267">
        <f t="shared" si="19"/>
        <v>33.764102564102558</v>
      </c>
      <c r="E93" s="267">
        <f t="shared" si="19"/>
        <v>36.020512820512806</v>
      </c>
      <c r="F93" s="267">
        <f t="shared" si="19"/>
        <v>42.599999999999994</v>
      </c>
      <c r="G93" s="269">
        <f t="shared" si="19"/>
        <v>35.296703296703299</v>
      </c>
    </row>
    <row r="94" spans="1:10" s="391" customFormat="1" ht="13.5" thickBot="1" x14ac:dyDescent="0.25">
      <c r="A94" s="226" t="s">
        <v>27</v>
      </c>
      <c r="B94" s="270">
        <f>B90-B77</f>
        <v>100.24216524216513</v>
      </c>
      <c r="C94" s="271">
        <f t="shared" ref="C94:G94" si="20">C90-C77</f>
        <v>84.409266409266593</v>
      </c>
      <c r="D94" s="271">
        <f t="shared" si="20"/>
        <v>79.301282051281987</v>
      </c>
      <c r="E94" s="271">
        <f t="shared" si="20"/>
        <v>89.079939668174802</v>
      </c>
      <c r="F94" s="271">
        <f t="shared" si="20"/>
        <v>97.8125</v>
      </c>
      <c r="G94" s="273">
        <f t="shared" si="20"/>
        <v>93.005198394419949</v>
      </c>
    </row>
    <row r="95" spans="1:10" s="391" customFormat="1" x14ac:dyDescent="0.2">
      <c r="A95" s="309" t="s">
        <v>52</v>
      </c>
      <c r="B95" s="274">
        <v>253</v>
      </c>
      <c r="C95" s="275">
        <v>382</v>
      </c>
      <c r="D95" s="275">
        <v>413</v>
      </c>
      <c r="E95" s="275">
        <v>395</v>
      </c>
      <c r="F95" s="329">
        <v>375</v>
      </c>
      <c r="G95" s="330">
        <f>SUM(B95:F95)</f>
        <v>1818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67</v>
      </c>
      <c r="C96" s="390">
        <v>67</v>
      </c>
      <c r="D96" s="390">
        <v>67</v>
      </c>
      <c r="E96" s="390">
        <v>67</v>
      </c>
      <c r="F96" s="390">
        <v>67</v>
      </c>
      <c r="G96" s="233"/>
      <c r="H96" s="391" t="s">
        <v>57</v>
      </c>
      <c r="I96" s="391">
        <v>65.989999999999995</v>
      </c>
    </row>
    <row r="97" spans="1:9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1</v>
      </c>
      <c r="G97" s="234"/>
      <c r="H97" s="391" t="s">
        <v>26</v>
      </c>
      <c r="I97" s="227">
        <f>I96-I83</f>
        <v>1</v>
      </c>
    </row>
  </sheetData>
  <mergeCells count="7">
    <mergeCell ref="B87:F87"/>
    <mergeCell ref="B74:F74"/>
    <mergeCell ref="B9:F9"/>
    <mergeCell ref="B22:F22"/>
    <mergeCell ref="B35:F35"/>
    <mergeCell ref="B48:F48"/>
    <mergeCell ref="B61:F61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L106"/>
  <sheetViews>
    <sheetView showGridLines="0" topLeftCell="A72" zoomScale="73" zoomScaleNormal="73" workbookViewId="0">
      <selection activeCell="B104" sqref="B104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10" width="11.140625" style="280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39.700000000000003</v>
      </c>
    </row>
    <row r="3" spans="1:11" x14ac:dyDescent="0.2">
      <c r="A3" s="280" t="s">
        <v>7</v>
      </c>
      <c r="B3" s="280">
        <v>76.5</v>
      </c>
    </row>
    <row r="4" spans="1:11" x14ac:dyDescent="0.2">
      <c r="A4" s="280" t="s">
        <v>60</v>
      </c>
      <c r="B4" s="280">
        <v>3775</v>
      </c>
    </row>
    <row r="6" spans="1:11" x14ac:dyDescent="0.2">
      <c r="A6" s="246" t="s">
        <v>61</v>
      </c>
      <c r="B6" s="239">
        <v>39.729999999999997</v>
      </c>
      <c r="C6" s="239">
        <v>39.729999999999997</v>
      </c>
      <c r="D6" s="239">
        <v>39.729999999999997</v>
      </c>
      <c r="E6" s="239">
        <v>39.729999999999997</v>
      </c>
      <c r="F6" s="239">
        <v>39.729999999999997</v>
      </c>
      <c r="G6" s="239">
        <v>39.729999999999997</v>
      </c>
      <c r="H6" s="239">
        <v>39.729999999999997</v>
      </c>
    </row>
    <row r="7" spans="1:11" x14ac:dyDescent="0.2">
      <c r="A7" s="246" t="s">
        <v>62</v>
      </c>
      <c r="B7" s="228">
        <v>21.35</v>
      </c>
      <c r="C7" s="228">
        <v>21.35</v>
      </c>
      <c r="D7" s="228">
        <v>21.35</v>
      </c>
      <c r="E7" s="228">
        <v>21.35</v>
      </c>
      <c r="F7" s="228">
        <v>21.35</v>
      </c>
      <c r="G7" s="228">
        <v>21.35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398" t="s">
        <v>50</v>
      </c>
      <c r="C9" s="399"/>
      <c r="D9" s="399"/>
      <c r="E9" s="399"/>
      <c r="F9" s="399"/>
      <c r="G9" s="400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149</v>
      </c>
      <c r="C13" s="257">
        <v>158.4264705882353</v>
      </c>
      <c r="D13" s="257">
        <v>160.45744680851064</v>
      </c>
      <c r="E13" s="257">
        <v>163.97499999999999</v>
      </c>
      <c r="F13" s="296">
        <v>183.08</v>
      </c>
      <c r="G13" s="258">
        <v>185.53846153846155</v>
      </c>
      <c r="H13" s="297">
        <v>162.95890410958904</v>
      </c>
      <c r="I13" s="298"/>
      <c r="J13" s="291"/>
    </row>
    <row r="14" spans="1:11" x14ac:dyDescent="0.2">
      <c r="A14" s="226" t="s">
        <v>7</v>
      </c>
      <c r="B14" s="260">
        <v>70</v>
      </c>
      <c r="C14" s="261">
        <v>92.647058823529406</v>
      </c>
      <c r="D14" s="261">
        <v>93.61702127659575</v>
      </c>
      <c r="E14" s="261">
        <v>95</v>
      </c>
      <c r="F14" s="299">
        <v>94</v>
      </c>
      <c r="G14" s="262">
        <v>92.307692307692307</v>
      </c>
      <c r="H14" s="300">
        <v>79.726027397260268</v>
      </c>
      <c r="I14" s="301"/>
      <c r="J14" s="291"/>
    </row>
    <row r="15" spans="1:11" x14ac:dyDescent="0.2">
      <c r="A15" s="226" t="s">
        <v>8</v>
      </c>
      <c r="B15" s="263">
        <v>8.9440704692390238E-2</v>
      </c>
      <c r="C15" s="264">
        <v>5.5370431446969001E-2</v>
      </c>
      <c r="D15" s="264">
        <v>5.4639288193060201E-2</v>
      </c>
      <c r="E15" s="264">
        <v>4.6773624112726474E-2</v>
      </c>
      <c r="F15" s="302">
        <v>5.9412308954986046E-2</v>
      </c>
      <c r="G15" s="265">
        <v>4.9334908061835478E-2</v>
      </c>
      <c r="H15" s="303">
        <v>8.8230290688952703E-2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-0.6666666666666714</v>
      </c>
      <c r="C16" s="267">
        <f t="shared" si="0"/>
        <v>5.6176470588235219</v>
      </c>
      <c r="D16" s="267">
        <f t="shared" si="0"/>
        <v>6.9716312056737735</v>
      </c>
      <c r="E16" s="267">
        <f t="shared" si="0"/>
        <v>9.3166666666666629</v>
      </c>
      <c r="F16" s="267">
        <f t="shared" ref="F16" si="1">F13/F12*100-100</f>
        <v>22.053333333333342</v>
      </c>
      <c r="G16" s="268">
        <f t="shared" si="0"/>
        <v>23.692307692307708</v>
      </c>
      <c r="H16" s="269">
        <f t="shared" si="0"/>
        <v>8.6392694063926996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109.27000000000001</v>
      </c>
      <c r="C17" s="271">
        <f t="shared" si="2"/>
        <v>118.69647058823531</v>
      </c>
      <c r="D17" s="271">
        <f t="shared" si="2"/>
        <v>120.72744680851065</v>
      </c>
      <c r="E17" s="271">
        <f t="shared" si="2"/>
        <v>124.245</v>
      </c>
      <c r="F17" s="271">
        <f t="shared" si="2"/>
        <v>143.35000000000002</v>
      </c>
      <c r="G17" s="272">
        <f t="shared" si="2"/>
        <v>145.80846153846156</v>
      </c>
      <c r="H17" s="307">
        <f t="shared" si="2"/>
        <v>123.22890410958905</v>
      </c>
      <c r="I17" s="308"/>
      <c r="J17" s="305"/>
      <c r="K17" s="227"/>
    </row>
    <row r="18" spans="1:12" x14ac:dyDescent="0.2">
      <c r="A18" s="309" t="s">
        <v>51</v>
      </c>
      <c r="B18" s="274">
        <v>589</v>
      </c>
      <c r="C18" s="275">
        <v>663</v>
      </c>
      <c r="D18" s="275">
        <v>928</v>
      </c>
      <c r="E18" s="275">
        <v>817</v>
      </c>
      <c r="F18" s="275">
        <v>532</v>
      </c>
      <c r="G18" s="276">
        <v>153</v>
      </c>
      <c r="H18" s="277">
        <f>SUM(B18:G18)</f>
        <v>3682</v>
      </c>
      <c r="I18" s="310" t="s">
        <v>56</v>
      </c>
      <c r="J18" s="311">
        <f>B4-H18</f>
        <v>93</v>
      </c>
      <c r="K18" s="279">
        <f>J18/B4</f>
        <v>2.4635761589403973E-2</v>
      </c>
    </row>
    <row r="19" spans="1:12" x14ac:dyDescent="0.2">
      <c r="A19" s="309" t="s">
        <v>28</v>
      </c>
      <c r="B19" s="229">
        <v>30</v>
      </c>
      <c r="C19" s="281">
        <v>29</v>
      </c>
      <c r="D19" s="281">
        <v>28.5</v>
      </c>
      <c r="E19" s="281">
        <v>28</v>
      </c>
      <c r="F19" s="281">
        <v>27</v>
      </c>
      <c r="G19" s="230">
        <v>27</v>
      </c>
      <c r="H19" s="233"/>
      <c r="I19" s="227" t="s">
        <v>57</v>
      </c>
      <c r="J19" s="280">
        <v>21.35</v>
      </c>
    </row>
    <row r="20" spans="1:12" ht="13.5" thickBot="1" x14ac:dyDescent="0.25">
      <c r="A20" s="312" t="s">
        <v>26</v>
      </c>
      <c r="B20" s="231">
        <f t="shared" ref="B20:G20" si="3">B19-B7</f>
        <v>8.6499999999999986</v>
      </c>
      <c r="C20" s="232">
        <f t="shared" si="3"/>
        <v>7.6499999999999986</v>
      </c>
      <c r="D20" s="232">
        <f t="shared" si="3"/>
        <v>7.1499999999999986</v>
      </c>
      <c r="E20" s="232">
        <f t="shared" si="3"/>
        <v>6.6499999999999986</v>
      </c>
      <c r="F20" s="232">
        <f t="shared" si="3"/>
        <v>5.6499999999999986</v>
      </c>
      <c r="G20" s="238">
        <f t="shared" si="3"/>
        <v>5.6499999999999986</v>
      </c>
      <c r="H20" s="234"/>
      <c r="I20" s="280" t="s">
        <v>26</v>
      </c>
    </row>
    <row r="21" spans="1:12" x14ac:dyDescent="0.2">
      <c r="D21" s="280">
        <v>28.5</v>
      </c>
      <c r="E21" s="280">
        <v>28</v>
      </c>
      <c r="F21" s="280">
        <v>27</v>
      </c>
      <c r="G21" s="280">
        <v>27</v>
      </c>
    </row>
    <row r="22" spans="1:12" ht="13.5" thickBot="1" x14ac:dyDescent="0.25"/>
    <row r="23" spans="1:12" s="352" customFormat="1" ht="13.5" thickBot="1" x14ac:dyDescent="0.25">
      <c r="A23" s="285" t="s">
        <v>64</v>
      </c>
      <c r="B23" s="398" t="s">
        <v>50</v>
      </c>
      <c r="C23" s="399"/>
      <c r="D23" s="399"/>
      <c r="E23" s="399"/>
      <c r="F23" s="399"/>
      <c r="G23" s="400"/>
      <c r="H23" s="313" t="s">
        <v>0</v>
      </c>
      <c r="I23" s="227"/>
    </row>
    <row r="24" spans="1:12" s="352" customFormat="1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</row>
    <row r="25" spans="1:12" s="352" customFormat="1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</row>
    <row r="26" spans="1:12" s="352" customFormat="1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</row>
    <row r="27" spans="1:12" s="352" customFormat="1" x14ac:dyDescent="0.2">
      <c r="A27" s="295" t="s">
        <v>6</v>
      </c>
      <c r="B27" s="256">
        <v>309.07407407407408</v>
      </c>
      <c r="C27" s="257">
        <v>317.5</v>
      </c>
      <c r="D27" s="257">
        <v>289.77011494252872</v>
      </c>
      <c r="E27" s="257">
        <v>292</v>
      </c>
      <c r="F27" s="296">
        <v>297.11864406779659</v>
      </c>
      <c r="G27" s="258">
        <v>314</v>
      </c>
      <c r="H27" s="297">
        <v>300.2197802197802</v>
      </c>
      <c r="I27" s="298"/>
      <c r="J27" s="291"/>
    </row>
    <row r="28" spans="1:12" s="352" customFormat="1" x14ac:dyDescent="0.2">
      <c r="A28" s="226" t="s">
        <v>7</v>
      </c>
      <c r="B28" s="260">
        <v>66.666666666666671</v>
      </c>
      <c r="C28" s="261">
        <v>59.375</v>
      </c>
      <c r="D28" s="261">
        <v>75.862068965517238</v>
      </c>
      <c r="E28" s="261">
        <v>81.17647058823529</v>
      </c>
      <c r="F28" s="299">
        <v>74.576271186440678</v>
      </c>
      <c r="G28" s="262">
        <v>66.666666666666671</v>
      </c>
      <c r="H28" s="300">
        <v>68.681318681318686</v>
      </c>
      <c r="I28" s="301"/>
      <c r="J28" s="291"/>
    </row>
    <row r="29" spans="1:12" s="352" customFormat="1" x14ac:dyDescent="0.2">
      <c r="A29" s="226" t="s">
        <v>8</v>
      </c>
      <c r="B29" s="263">
        <v>9.2622256045233817E-2</v>
      </c>
      <c r="C29" s="264">
        <v>9.3829726675692796E-2</v>
      </c>
      <c r="D29" s="264">
        <v>7.4177974525060336E-2</v>
      </c>
      <c r="E29" s="264">
        <v>8.4182184862016923E-2</v>
      </c>
      <c r="F29" s="302">
        <v>8.6098372822480243E-2</v>
      </c>
      <c r="G29" s="265">
        <v>9.1418471938900153E-2</v>
      </c>
      <c r="H29" s="303">
        <v>9.3298731350254696E-2</v>
      </c>
      <c r="I29" s="304"/>
      <c r="J29" s="305"/>
      <c r="K29" s="306"/>
    </row>
    <row r="30" spans="1:12" s="352" customFormat="1" x14ac:dyDescent="0.2">
      <c r="A30" s="295" t="s">
        <v>1</v>
      </c>
      <c r="B30" s="266">
        <f t="shared" ref="B30:H30" si="4">B27/B26*100-100</f>
        <v>18.87464387464388</v>
      </c>
      <c r="C30" s="267">
        <f t="shared" si="4"/>
        <v>22.115384615384627</v>
      </c>
      <c r="D30" s="267">
        <f t="shared" si="4"/>
        <v>11.450044208664892</v>
      </c>
      <c r="E30" s="267">
        <f t="shared" si="4"/>
        <v>12.307692307692307</v>
      </c>
      <c r="F30" s="267">
        <f t="shared" si="4"/>
        <v>14.276401564537153</v>
      </c>
      <c r="G30" s="268">
        <f t="shared" si="4"/>
        <v>20.769230769230759</v>
      </c>
      <c r="H30" s="269">
        <f t="shared" si="4"/>
        <v>15.469146238377007</v>
      </c>
      <c r="I30" s="304"/>
      <c r="J30" s="305"/>
      <c r="K30" s="227"/>
    </row>
    <row r="31" spans="1:12" s="352" customFormat="1" ht="13.5" thickBot="1" x14ac:dyDescent="0.25">
      <c r="A31" s="226" t="s">
        <v>27</v>
      </c>
      <c r="B31" s="270">
        <f>B27-B13</f>
        <v>160.07407407407408</v>
      </c>
      <c r="C31" s="271">
        <f t="shared" ref="C31:H31" si="5">C27-C13</f>
        <v>159.0735294117647</v>
      </c>
      <c r="D31" s="271">
        <f t="shared" si="5"/>
        <v>129.31266813401808</v>
      </c>
      <c r="E31" s="271">
        <f t="shared" si="5"/>
        <v>128.02500000000001</v>
      </c>
      <c r="F31" s="271">
        <f t="shared" si="5"/>
        <v>114.03864406779658</v>
      </c>
      <c r="G31" s="272">
        <f t="shared" si="5"/>
        <v>128.46153846153845</v>
      </c>
      <c r="H31" s="307">
        <f t="shared" si="5"/>
        <v>137.26087611019116</v>
      </c>
      <c r="I31" s="308"/>
      <c r="J31" s="305"/>
      <c r="K31" s="227"/>
    </row>
    <row r="32" spans="1:12" s="352" customFormat="1" x14ac:dyDescent="0.2">
      <c r="A32" s="309" t="s">
        <v>51</v>
      </c>
      <c r="B32" s="274">
        <v>584</v>
      </c>
      <c r="C32" s="275">
        <v>659</v>
      </c>
      <c r="D32" s="275">
        <v>928</v>
      </c>
      <c r="E32" s="275">
        <v>817</v>
      </c>
      <c r="F32" s="275">
        <v>532</v>
      </c>
      <c r="G32" s="276">
        <v>153</v>
      </c>
      <c r="H32" s="277">
        <f>SUM(B32:G32)</f>
        <v>3673</v>
      </c>
      <c r="I32" s="310" t="s">
        <v>56</v>
      </c>
      <c r="J32" s="311">
        <f>H18-H32</f>
        <v>9</v>
      </c>
      <c r="K32" s="279">
        <f>J32/H18</f>
        <v>2.4443237370994023E-3</v>
      </c>
      <c r="L32" s="353" t="s">
        <v>65</v>
      </c>
    </row>
    <row r="33" spans="1:12" s="352" customFormat="1" x14ac:dyDescent="0.2">
      <c r="A33" s="309" t="s">
        <v>28</v>
      </c>
      <c r="B33" s="229">
        <v>33.5</v>
      </c>
      <c r="C33" s="281">
        <v>32.5</v>
      </c>
      <c r="D33" s="281">
        <v>32.5</v>
      </c>
      <c r="E33" s="281">
        <v>32</v>
      </c>
      <c r="F33" s="281">
        <v>31</v>
      </c>
      <c r="G33" s="230">
        <v>30.5</v>
      </c>
      <c r="H33" s="233"/>
      <c r="I33" s="227" t="s">
        <v>57</v>
      </c>
      <c r="J33" s="352">
        <v>28.5</v>
      </c>
    </row>
    <row r="34" spans="1:12" s="352" customFormat="1" ht="13.5" thickBot="1" x14ac:dyDescent="0.25">
      <c r="A34" s="312" t="s">
        <v>26</v>
      </c>
      <c r="B34" s="231">
        <f>B33-B19</f>
        <v>3.5</v>
      </c>
      <c r="C34" s="232">
        <f t="shared" ref="C34:G34" si="6">C33-C19</f>
        <v>3.5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3.5</v>
      </c>
      <c r="H34" s="234"/>
      <c r="I34" s="352" t="s">
        <v>26</v>
      </c>
      <c r="J34" s="227">
        <f>J33-J19</f>
        <v>7.1499999999999986</v>
      </c>
    </row>
    <row r="36" spans="1:12" ht="13.5" thickBot="1" x14ac:dyDescent="0.25">
      <c r="B36" s="280">
        <v>32.39</v>
      </c>
      <c r="C36" s="280">
        <v>32.39</v>
      </c>
      <c r="D36" s="280">
        <v>32.39</v>
      </c>
      <c r="E36" s="280">
        <v>32.39</v>
      </c>
      <c r="F36" s="280">
        <v>32.39</v>
      </c>
      <c r="G36" s="280">
        <v>32.39</v>
      </c>
    </row>
    <row r="37" spans="1:12" ht="13.5" thickBot="1" x14ac:dyDescent="0.25">
      <c r="A37" s="285" t="s">
        <v>67</v>
      </c>
      <c r="B37" s="398" t="s">
        <v>50</v>
      </c>
      <c r="C37" s="399"/>
      <c r="D37" s="399"/>
      <c r="E37" s="399"/>
      <c r="F37" s="399"/>
      <c r="G37" s="400"/>
      <c r="H37" s="313" t="s">
        <v>0</v>
      </c>
      <c r="I37" s="227"/>
      <c r="J37" s="354"/>
      <c r="K37" s="354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54"/>
      <c r="K38" s="354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54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54"/>
    </row>
    <row r="41" spans="1:12" x14ac:dyDescent="0.2">
      <c r="A41" s="295" t="s">
        <v>6</v>
      </c>
      <c r="B41" s="256">
        <v>416.04651162790697</v>
      </c>
      <c r="C41" s="257">
        <v>410.78431372549022</v>
      </c>
      <c r="D41" s="257">
        <v>417.75510204081633</v>
      </c>
      <c r="E41" s="257">
        <v>435.63218390804599</v>
      </c>
      <c r="F41" s="296">
        <v>450.94117647058823</v>
      </c>
      <c r="G41" s="258">
        <v>488.23529411764707</v>
      </c>
      <c r="H41" s="297">
        <v>438.36065573770492</v>
      </c>
      <c r="I41" s="298"/>
      <c r="J41" s="291"/>
      <c r="K41" s="354"/>
    </row>
    <row r="42" spans="1:12" x14ac:dyDescent="0.2">
      <c r="A42" s="226" t="s">
        <v>7</v>
      </c>
      <c r="B42" s="260">
        <v>95.348837209302332</v>
      </c>
      <c r="C42" s="261">
        <v>100</v>
      </c>
      <c r="D42" s="261">
        <v>81.632653061224488</v>
      </c>
      <c r="E42" s="261">
        <v>94.252873563218387</v>
      </c>
      <c r="F42" s="299">
        <v>83.529411764705884</v>
      </c>
      <c r="G42" s="262">
        <v>94.117647058823536</v>
      </c>
      <c r="H42" s="300">
        <v>79.78142076502732</v>
      </c>
      <c r="I42" s="301"/>
      <c r="J42" s="291"/>
      <c r="K42" s="354"/>
    </row>
    <row r="43" spans="1:12" x14ac:dyDescent="0.2">
      <c r="A43" s="226" t="s">
        <v>8</v>
      </c>
      <c r="B43" s="263">
        <v>5.7288442595054431E-2</v>
      </c>
      <c r="C43" s="264">
        <v>4.9125270950906207E-2</v>
      </c>
      <c r="D43" s="264">
        <v>5.9675446228146176E-2</v>
      </c>
      <c r="E43" s="264">
        <v>5.3206640525666954E-2</v>
      </c>
      <c r="F43" s="302">
        <v>6.9013767670596152E-2</v>
      </c>
      <c r="G43" s="265">
        <v>6.2666046906954737E-2</v>
      </c>
      <c r="H43" s="303">
        <v>8.2131117728028141E-2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7">B41/B40*100-100</f>
        <v>6.678592725104366</v>
      </c>
      <c r="C44" s="267">
        <f t="shared" si="7"/>
        <v>5.3293112116641623</v>
      </c>
      <c r="D44" s="267">
        <f t="shared" si="7"/>
        <v>7.1166928309785504</v>
      </c>
      <c r="E44" s="267">
        <f t="shared" si="7"/>
        <v>11.700559976422056</v>
      </c>
      <c r="F44" s="267">
        <f t="shared" si="7"/>
        <v>15.625942684766201</v>
      </c>
      <c r="G44" s="268">
        <f t="shared" si="7"/>
        <v>25.188536953242831</v>
      </c>
      <c r="H44" s="269">
        <f t="shared" si="7"/>
        <v>12.400168137873052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106.97243755383289</v>
      </c>
      <c r="C45" s="271">
        <f t="shared" ref="C45:H45" si="8">C41-C27</f>
        <v>93.284313725490222</v>
      </c>
      <c r="D45" s="271">
        <f t="shared" si="8"/>
        <v>127.9849870982876</v>
      </c>
      <c r="E45" s="271">
        <f t="shared" si="8"/>
        <v>143.63218390804599</v>
      </c>
      <c r="F45" s="271">
        <f t="shared" si="8"/>
        <v>153.82253240279164</v>
      </c>
      <c r="G45" s="272">
        <f t="shared" si="8"/>
        <v>174.23529411764707</v>
      </c>
      <c r="H45" s="307">
        <f t="shared" si="8"/>
        <v>138.14087551792471</v>
      </c>
      <c r="I45" s="308"/>
      <c r="J45" s="305"/>
      <c r="K45" s="227"/>
    </row>
    <row r="46" spans="1:12" x14ac:dyDescent="0.2">
      <c r="A46" s="309" t="s">
        <v>51</v>
      </c>
      <c r="B46" s="274">
        <v>420</v>
      </c>
      <c r="C46" s="275">
        <v>497</v>
      </c>
      <c r="D46" s="275">
        <v>496</v>
      </c>
      <c r="E46" s="275">
        <v>834</v>
      </c>
      <c r="F46" s="275">
        <v>899</v>
      </c>
      <c r="G46" s="276">
        <v>511</v>
      </c>
      <c r="H46" s="277">
        <f>SUM(B46:G46)</f>
        <v>3657</v>
      </c>
      <c r="I46" s="310" t="s">
        <v>56</v>
      </c>
      <c r="J46" s="311">
        <f>H32-H46</f>
        <v>16</v>
      </c>
      <c r="K46" s="279">
        <f>J46/H32</f>
        <v>4.3561121698883747E-3</v>
      </c>
      <c r="L46" s="353" t="s">
        <v>68</v>
      </c>
    </row>
    <row r="47" spans="1:12" x14ac:dyDescent="0.2">
      <c r="A47" s="309" t="s">
        <v>28</v>
      </c>
      <c r="B47" s="229">
        <v>37.5</v>
      </c>
      <c r="C47" s="281">
        <v>36.5</v>
      </c>
      <c r="D47" s="281">
        <f t="shared" ref="D47" si="9">D33+3</f>
        <v>35.5</v>
      </c>
      <c r="E47" s="281">
        <v>34</v>
      </c>
      <c r="F47" s="281">
        <v>33.5</v>
      </c>
      <c r="G47" s="230">
        <v>32.5</v>
      </c>
      <c r="H47" s="233"/>
      <c r="I47" s="227" t="s">
        <v>57</v>
      </c>
      <c r="J47" s="354">
        <v>32.39</v>
      </c>
      <c r="K47" s="354"/>
    </row>
    <row r="48" spans="1:12" ht="13.5" thickBot="1" x14ac:dyDescent="0.25">
      <c r="A48" s="312" t="s">
        <v>26</v>
      </c>
      <c r="B48" s="231">
        <f>B47-B36</f>
        <v>5.1099999999999994</v>
      </c>
      <c r="C48" s="232">
        <f t="shared" ref="C48:G48" si="10">C47-C36</f>
        <v>4.1099999999999994</v>
      </c>
      <c r="D48" s="232">
        <f t="shared" si="10"/>
        <v>3.1099999999999994</v>
      </c>
      <c r="E48" s="232">
        <f t="shared" si="10"/>
        <v>1.6099999999999994</v>
      </c>
      <c r="F48" s="232">
        <f t="shared" si="10"/>
        <v>1.1099999999999994</v>
      </c>
      <c r="G48" s="238">
        <f t="shared" si="10"/>
        <v>0.10999999999999943</v>
      </c>
      <c r="H48" s="234"/>
      <c r="I48" s="354" t="s">
        <v>26</v>
      </c>
      <c r="J48" s="227">
        <f>J47-J33</f>
        <v>3.8900000000000006</v>
      </c>
      <c r="K48" s="354"/>
    </row>
    <row r="49" spans="1:10" x14ac:dyDescent="0.2">
      <c r="D49" s="280" t="s">
        <v>63</v>
      </c>
      <c r="F49" s="280" t="s">
        <v>63</v>
      </c>
    </row>
    <row r="50" spans="1:10" ht="13.5" thickBot="1" x14ac:dyDescent="0.25"/>
    <row r="51" spans="1:10" ht="13.5" thickBot="1" x14ac:dyDescent="0.25">
      <c r="A51" s="285" t="s">
        <v>72</v>
      </c>
      <c r="B51" s="398" t="s">
        <v>50</v>
      </c>
      <c r="C51" s="399"/>
      <c r="D51" s="399"/>
      <c r="E51" s="399"/>
      <c r="F51" s="399"/>
      <c r="G51" s="400"/>
      <c r="H51" s="313" t="s">
        <v>0</v>
      </c>
      <c r="I51" s="227"/>
      <c r="J51" s="362"/>
    </row>
    <row r="52" spans="1:10" x14ac:dyDescent="0.2">
      <c r="A52" s="226" t="s">
        <v>54</v>
      </c>
      <c r="B52" s="286">
        <v>1</v>
      </c>
      <c r="C52" s="287">
        <v>2</v>
      </c>
      <c r="D52" s="288">
        <v>3</v>
      </c>
      <c r="E52" s="287">
        <v>4</v>
      </c>
      <c r="F52" s="288">
        <v>5</v>
      </c>
      <c r="G52" s="283">
        <v>6</v>
      </c>
      <c r="H52" s="289"/>
      <c r="I52" s="290"/>
      <c r="J52" s="362"/>
    </row>
    <row r="53" spans="1:10" x14ac:dyDescent="0.2">
      <c r="A53" s="226" t="s">
        <v>2</v>
      </c>
      <c r="B53" s="250">
        <v>1</v>
      </c>
      <c r="C53" s="333">
        <v>2</v>
      </c>
      <c r="D53" s="251">
        <v>3</v>
      </c>
      <c r="E53" s="315">
        <v>4</v>
      </c>
      <c r="F53" s="251">
        <v>5</v>
      </c>
      <c r="G53" s="335">
        <v>6</v>
      </c>
      <c r="H53" s="284" t="s">
        <v>0</v>
      </c>
      <c r="I53" s="246"/>
      <c r="J53" s="291"/>
    </row>
    <row r="54" spans="1:10" x14ac:dyDescent="0.2">
      <c r="A54" s="292" t="s">
        <v>3</v>
      </c>
      <c r="B54" s="253">
        <v>525</v>
      </c>
      <c r="C54" s="254">
        <v>525</v>
      </c>
      <c r="D54" s="254">
        <v>525</v>
      </c>
      <c r="E54" s="254">
        <v>525</v>
      </c>
      <c r="F54" s="254">
        <v>525</v>
      </c>
      <c r="G54" s="255">
        <v>525</v>
      </c>
      <c r="H54" s="293">
        <v>525</v>
      </c>
      <c r="I54" s="294"/>
      <c r="J54" s="291"/>
    </row>
    <row r="55" spans="1:10" x14ac:dyDescent="0.2">
      <c r="A55" s="295" t="s">
        <v>6</v>
      </c>
      <c r="B55" s="256">
        <v>533.52941176470586</v>
      </c>
      <c r="C55" s="257">
        <v>544.47368421052636</v>
      </c>
      <c r="D55" s="257">
        <v>547.91666666666663</v>
      </c>
      <c r="E55" s="257">
        <v>552.05882352941171</v>
      </c>
      <c r="F55" s="296">
        <v>562.11267605633805</v>
      </c>
      <c r="G55" s="258">
        <v>583</v>
      </c>
      <c r="H55" s="297">
        <v>554.33436532507744</v>
      </c>
      <c r="I55" s="298"/>
      <c r="J55" s="291"/>
    </row>
    <row r="56" spans="1:10" x14ac:dyDescent="0.2">
      <c r="A56" s="226" t="s">
        <v>7</v>
      </c>
      <c r="B56" s="260">
        <v>97.058823529411768</v>
      </c>
      <c r="C56" s="261">
        <v>89.473684210526315</v>
      </c>
      <c r="D56" s="261">
        <v>95.833333333333329</v>
      </c>
      <c r="E56" s="261">
        <v>92.647058823529406</v>
      </c>
      <c r="F56" s="299">
        <v>84.507042253521121</v>
      </c>
      <c r="G56" s="262">
        <v>82.5</v>
      </c>
      <c r="H56" s="300">
        <v>88.544891640866879</v>
      </c>
      <c r="I56" s="301"/>
      <c r="J56" s="291"/>
    </row>
    <row r="57" spans="1:10" x14ac:dyDescent="0.2">
      <c r="A57" s="226" t="s">
        <v>8</v>
      </c>
      <c r="B57" s="263">
        <v>4.9356183650715195E-2</v>
      </c>
      <c r="C57" s="264">
        <v>5.6796375807150676E-2</v>
      </c>
      <c r="D57" s="264">
        <v>4.2360895748153479E-2</v>
      </c>
      <c r="E57" s="264">
        <v>5.5184276114911383E-2</v>
      </c>
      <c r="F57" s="302">
        <v>6.7423539567466717E-2</v>
      </c>
      <c r="G57" s="265">
        <v>6.7551865068662842E-2</v>
      </c>
      <c r="H57" s="303">
        <v>6.2259557258024262E-2</v>
      </c>
      <c r="I57" s="304"/>
      <c r="J57" s="305"/>
    </row>
    <row r="58" spans="1:10" x14ac:dyDescent="0.2">
      <c r="A58" s="295" t="s">
        <v>1</v>
      </c>
      <c r="B58" s="266">
        <f t="shared" ref="B58:H58" si="11">B55/B54*100-100</f>
        <v>1.6246498599439718</v>
      </c>
      <c r="C58" s="267">
        <f t="shared" si="11"/>
        <v>3.7092731829573893</v>
      </c>
      <c r="D58" s="267">
        <f t="shared" si="11"/>
        <v>4.3650793650793531</v>
      </c>
      <c r="E58" s="267">
        <f t="shared" si="11"/>
        <v>5.1540616246498416</v>
      </c>
      <c r="F58" s="267">
        <f t="shared" si="11"/>
        <v>7.0690811535882006</v>
      </c>
      <c r="G58" s="268">
        <f t="shared" si="11"/>
        <v>11.047619047619037</v>
      </c>
      <c r="H58" s="269">
        <f t="shared" si="11"/>
        <v>5.5874981571575972</v>
      </c>
      <c r="I58" s="304"/>
      <c r="J58" s="305"/>
    </row>
    <row r="59" spans="1:10" ht="13.5" thickBot="1" x14ac:dyDescent="0.25">
      <c r="A59" s="226" t="s">
        <v>27</v>
      </c>
      <c r="B59" s="270">
        <f>B55-B41</f>
        <v>117.48290013679889</v>
      </c>
      <c r="C59" s="271">
        <f t="shared" ref="C59:H59" si="12">C55-C41</f>
        <v>133.68937048503614</v>
      </c>
      <c r="D59" s="271">
        <f t="shared" si="12"/>
        <v>130.1615646258503</v>
      </c>
      <c r="E59" s="271">
        <f t="shared" si="12"/>
        <v>116.42663962136572</v>
      </c>
      <c r="F59" s="271">
        <f t="shared" si="12"/>
        <v>111.17149958574981</v>
      </c>
      <c r="G59" s="272">
        <f t="shared" si="12"/>
        <v>94.764705882352928</v>
      </c>
      <c r="H59" s="307">
        <f t="shared" si="12"/>
        <v>115.97370958737253</v>
      </c>
      <c r="I59" s="308"/>
      <c r="J59" s="305"/>
    </row>
    <row r="60" spans="1:10" x14ac:dyDescent="0.2">
      <c r="A60" s="309" t="s">
        <v>51</v>
      </c>
      <c r="B60" s="274">
        <v>418</v>
      </c>
      <c r="C60" s="275">
        <v>496</v>
      </c>
      <c r="D60" s="275">
        <v>495</v>
      </c>
      <c r="E60" s="275">
        <v>834</v>
      </c>
      <c r="F60" s="275">
        <v>898</v>
      </c>
      <c r="G60" s="276">
        <v>510</v>
      </c>
      <c r="H60" s="277">
        <f>SUM(B60:G60)</f>
        <v>3651</v>
      </c>
      <c r="I60" s="310" t="s">
        <v>56</v>
      </c>
      <c r="J60" s="311">
        <f>H46-H60</f>
        <v>6</v>
      </c>
    </row>
    <row r="61" spans="1:10" x14ac:dyDescent="0.2">
      <c r="A61" s="309" t="s">
        <v>28</v>
      </c>
      <c r="B61" s="229">
        <v>42</v>
      </c>
      <c r="C61" s="281">
        <v>40.5</v>
      </c>
      <c r="D61" s="281">
        <v>39</v>
      </c>
      <c r="E61" s="281">
        <v>38</v>
      </c>
      <c r="F61" s="281">
        <v>37.5</v>
      </c>
      <c r="G61" s="230">
        <v>36.5</v>
      </c>
      <c r="H61" s="233"/>
      <c r="I61" s="227" t="s">
        <v>57</v>
      </c>
      <c r="J61" s="362">
        <v>34.65</v>
      </c>
    </row>
    <row r="62" spans="1:10" ht="13.5" thickBot="1" x14ac:dyDescent="0.25">
      <c r="A62" s="312" t="s">
        <v>26</v>
      </c>
      <c r="B62" s="231">
        <f>B61-B47</f>
        <v>4.5</v>
      </c>
      <c r="C62" s="232">
        <f t="shared" ref="C62:G62" si="13">C61-C47</f>
        <v>4</v>
      </c>
      <c r="D62" s="232">
        <f t="shared" si="13"/>
        <v>3.5</v>
      </c>
      <c r="E62" s="232">
        <f t="shared" si="13"/>
        <v>4</v>
      </c>
      <c r="F62" s="232">
        <f t="shared" si="13"/>
        <v>4</v>
      </c>
      <c r="G62" s="238">
        <f t="shared" si="13"/>
        <v>4</v>
      </c>
      <c r="H62" s="234"/>
      <c r="I62" s="362" t="s">
        <v>26</v>
      </c>
      <c r="J62" s="227">
        <f>J61-J47</f>
        <v>2.259999999999998</v>
      </c>
    </row>
    <row r="63" spans="1:10" x14ac:dyDescent="0.2">
      <c r="B63" s="280">
        <v>42</v>
      </c>
      <c r="C63" s="280">
        <v>40.5</v>
      </c>
      <c r="D63" s="280">
        <v>39</v>
      </c>
      <c r="E63" s="280">
        <v>38</v>
      </c>
      <c r="F63" s="280">
        <v>37.5</v>
      </c>
      <c r="G63" s="280">
        <v>36.5</v>
      </c>
      <c r="I63" s="381" t="s">
        <v>77</v>
      </c>
    </row>
    <row r="64" spans="1:10" x14ac:dyDescent="0.2">
      <c r="C64" s="369"/>
      <c r="D64" s="369"/>
      <c r="E64" s="369"/>
      <c r="F64" s="369"/>
      <c r="G64" s="369"/>
    </row>
    <row r="65" spans="1:11" s="383" customFormat="1" ht="13.5" thickBot="1" x14ac:dyDescent="0.25">
      <c r="B65" s="383">
        <v>38.700000000000003</v>
      </c>
      <c r="C65" s="383">
        <v>38.700000000000003</v>
      </c>
      <c r="D65" s="383">
        <v>38.700000000000003</v>
      </c>
      <c r="E65" s="383">
        <v>38.700000000000003</v>
      </c>
      <c r="F65" s="383">
        <v>38.700000000000003</v>
      </c>
      <c r="G65" s="383">
        <v>38.700000000000003</v>
      </c>
      <c r="H65" s="383">
        <v>38.700000000000003</v>
      </c>
    </row>
    <row r="66" spans="1:11" ht="13.5" thickBot="1" x14ac:dyDescent="0.25">
      <c r="A66" s="285" t="s">
        <v>78</v>
      </c>
      <c r="B66" s="398" t="s">
        <v>53</v>
      </c>
      <c r="C66" s="399"/>
      <c r="D66" s="399"/>
      <c r="E66" s="399"/>
      <c r="F66" s="399"/>
      <c r="G66" s="399"/>
      <c r="H66" s="400"/>
      <c r="I66" s="313" t="s">
        <v>0</v>
      </c>
      <c r="J66" s="227"/>
      <c r="K66" s="383"/>
    </row>
    <row r="67" spans="1:11" x14ac:dyDescent="0.2">
      <c r="A67" s="226" t="s">
        <v>54</v>
      </c>
      <c r="B67" s="286">
        <v>1</v>
      </c>
      <c r="C67" s="287">
        <v>2</v>
      </c>
      <c r="D67" s="288">
        <v>3</v>
      </c>
      <c r="E67" s="287">
        <v>4</v>
      </c>
      <c r="F67" s="288">
        <v>5</v>
      </c>
      <c r="G67" s="288">
        <v>6</v>
      </c>
      <c r="H67" s="283">
        <v>7</v>
      </c>
      <c r="I67" s="289"/>
      <c r="J67" s="290"/>
      <c r="K67" s="383"/>
    </row>
    <row r="68" spans="1:11" x14ac:dyDescent="0.2">
      <c r="A68" s="226" t="s">
        <v>2</v>
      </c>
      <c r="B68" s="250">
        <v>1</v>
      </c>
      <c r="C68" s="333">
        <v>2</v>
      </c>
      <c r="D68" s="251">
        <v>3</v>
      </c>
      <c r="E68" s="315">
        <v>4</v>
      </c>
      <c r="F68" s="252">
        <v>5</v>
      </c>
      <c r="G68" s="363">
        <v>6</v>
      </c>
      <c r="H68" s="364">
        <v>7</v>
      </c>
      <c r="I68" s="284" t="s">
        <v>0</v>
      </c>
      <c r="J68" s="246"/>
      <c r="K68" s="291"/>
    </row>
    <row r="69" spans="1:11" x14ac:dyDescent="0.2">
      <c r="A69" s="292" t="s">
        <v>3</v>
      </c>
      <c r="B69" s="253">
        <v>650</v>
      </c>
      <c r="C69" s="254">
        <v>650</v>
      </c>
      <c r="D69" s="254">
        <v>650</v>
      </c>
      <c r="E69" s="254">
        <v>650</v>
      </c>
      <c r="F69" s="254">
        <v>650</v>
      </c>
      <c r="G69" s="385">
        <v>650</v>
      </c>
      <c r="H69" s="255">
        <v>650</v>
      </c>
      <c r="I69" s="293">
        <v>650</v>
      </c>
      <c r="J69" s="294"/>
      <c r="K69" s="291"/>
    </row>
    <row r="70" spans="1:11" x14ac:dyDescent="0.2">
      <c r="A70" s="295" t="s">
        <v>6</v>
      </c>
      <c r="B70" s="256">
        <v>599.33333333333337</v>
      </c>
      <c r="C70" s="257">
        <v>618</v>
      </c>
      <c r="D70" s="257">
        <v>626.07843137254906</v>
      </c>
      <c r="E70" s="257">
        <v>645.23809523809518</v>
      </c>
      <c r="F70" s="296">
        <v>661.75</v>
      </c>
      <c r="G70" s="296">
        <v>688.57142857142856</v>
      </c>
      <c r="H70" s="258">
        <v>719.375</v>
      </c>
      <c r="I70" s="297">
        <v>656.15702479338847</v>
      </c>
      <c r="J70" s="298"/>
      <c r="K70" s="291"/>
    </row>
    <row r="71" spans="1:11" x14ac:dyDescent="0.2">
      <c r="A71" s="226" t="s">
        <v>7</v>
      </c>
      <c r="B71" s="260">
        <v>100</v>
      </c>
      <c r="C71" s="261">
        <v>95</v>
      </c>
      <c r="D71" s="261">
        <v>100</v>
      </c>
      <c r="E71" s="261">
        <v>100</v>
      </c>
      <c r="F71" s="299">
        <v>97.5</v>
      </c>
      <c r="G71" s="299">
        <v>90.476190476190482</v>
      </c>
      <c r="H71" s="262">
        <v>100</v>
      </c>
      <c r="I71" s="300">
        <v>81.404958677685954</v>
      </c>
      <c r="J71" s="301"/>
      <c r="K71" s="291"/>
    </row>
    <row r="72" spans="1:11" x14ac:dyDescent="0.2">
      <c r="A72" s="226" t="s">
        <v>8</v>
      </c>
      <c r="B72" s="263">
        <v>3.5768487632509824E-2</v>
      </c>
      <c r="C72" s="264">
        <v>4.4784312307760671E-2</v>
      </c>
      <c r="D72" s="264">
        <v>3.6761580230807091E-2</v>
      </c>
      <c r="E72" s="264">
        <v>3.661885233964686E-2</v>
      </c>
      <c r="F72" s="302">
        <v>4.1643964648291613E-2</v>
      </c>
      <c r="G72" s="302">
        <v>5.9927030652531604E-2</v>
      </c>
      <c r="H72" s="265">
        <v>4.9628735888263151E-2</v>
      </c>
      <c r="I72" s="303">
        <v>7.0463903974566935E-2</v>
      </c>
      <c r="J72" s="304"/>
      <c r="K72" s="305"/>
    </row>
    <row r="73" spans="1:11" x14ac:dyDescent="0.2">
      <c r="A73" s="295" t="s">
        <v>1</v>
      </c>
      <c r="B73" s="266">
        <f t="shared" ref="B73:I73" si="14">B70/B69*100-100</f>
        <v>-7.7948717948717956</v>
      </c>
      <c r="C73" s="267">
        <f t="shared" si="14"/>
        <v>-4.9230769230769198</v>
      </c>
      <c r="D73" s="267">
        <f t="shared" si="14"/>
        <v>-3.680241327300152</v>
      </c>
      <c r="E73" s="267">
        <f t="shared" si="14"/>
        <v>-0.73260073260074421</v>
      </c>
      <c r="F73" s="267">
        <f t="shared" si="14"/>
        <v>1.8076923076923066</v>
      </c>
      <c r="G73" s="267">
        <f t="shared" ref="G73" si="15">G70/G69*100-100</f>
        <v>5.9340659340659414</v>
      </c>
      <c r="H73" s="268">
        <f t="shared" si="14"/>
        <v>10.673076923076934</v>
      </c>
      <c r="I73" s="269">
        <f t="shared" si="14"/>
        <v>0.94723458359821677</v>
      </c>
      <c r="J73" s="304"/>
      <c r="K73" s="305"/>
    </row>
    <row r="74" spans="1:11" ht="13.5" thickBot="1" x14ac:dyDescent="0.25">
      <c r="A74" s="226" t="s">
        <v>27</v>
      </c>
      <c r="B74" s="270">
        <f>B70-B55</f>
        <v>65.803921568627516</v>
      </c>
      <c r="C74" s="271">
        <f t="shared" ref="C74:F74" si="16">C70-C55</f>
        <v>73.526315789473642</v>
      </c>
      <c r="D74" s="271">
        <f t="shared" si="16"/>
        <v>78.161764705882433</v>
      </c>
      <c r="E74" s="271">
        <f t="shared" si="16"/>
        <v>93.179271708683473</v>
      </c>
      <c r="F74" s="271">
        <f t="shared" si="16"/>
        <v>99.637323943661954</v>
      </c>
      <c r="G74" s="271">
        <f t="shared" ref="G74" si="17">G70-G55</f>
        <v>105.57142857142856</v>
      </c>
      <c r="H74" s="272">
        <f>H70-G55</f>
        <v>136.375</v>
      </c>
      <c r="I74" s="307">
        <f>I70-H55</f>
        <v>101.82265946831103</v>
      </c>
      <c r="J74" s="308"/>
      <c r="K74" s="305"/>
    </row>
    <row r="75" spans="1:11" x14ac:dyDescent="0.2">
      <c r="A75" s="309" t="s">
        <v>51</v>
      </c>
      <c r="B75" s="274">
        <v>210</v>
      </c>
      <c r="C75" s="275">
        <v>313</v>
      </c>
      <c r="D75" s="275">
        <v>709</v>
      </c>
      <c r="E75" s="275">
        <v>637</v>
      </c>
      <c r="F75" s="275">
        <v>655</v>
      </c>
      <c r="G75" s="386">
        <v>686</v>
      </c>
      <c r="H75" s="276">
        <v>441</v>
      </c>
      <c r="I75" s="277">
        <f>SUM(B75:H75)</f>
        <v>3651</v>
      </c>
      <c r="J75" s="310" t="s">
        <v>56</v>
      </c>
      <c r="K75" s="311">
        <f>H60-I75</f>
        <v>0</v>
      </c>
    </row>
    <row r="76" spans="1:11" x14ac:dyDescent="0.2">
      <c r="A76" s="309" t="s">
        <v>28</v>
      </c>
      <c r="B76" s="229">
        <v>46</v>
      </c>
      <c r="C76" s="382">
        <v>45</v>
      </c>
      <c r="D76" s="382">
        <v>44</v>
      </c>
      <c r="E76" s="382">
        <v>43</v>
      </c>
      <c r="F76" s="382">
        <v>42</v>
      </c>
      <c r="G76" s="387">
        <v>41</v>
      </c>
      <c r="H76" s="230">
        <v>39.5</v>
      </c>
      <c r="I76" s="233"/>
      <c r="J76" s="227" t="s">
        <v>57</v>
      </c>
      <c r="K76" s="383">
        <v>38.6</v>
      </c>
    </row>
    <row r="77" spans="1:11" ht="13.5" thickBot="1" x14ac:dyDescent="0.25">
      <c r="A77" s="312" t="s">
        <v>26</v>
      </c>
      <c r="B77" s="231">
        <f>B76-B65</f>
        <v>7.2999999999999972</v>
      </c>
      <c r="C77" s="232">
        <f t="shared" ref="C77:H77" si="18">C76-C65</f>
        <v>6.2999999999999972</v>
      </c>
      <c r="D77" s="232">
        <f t="shared" si="18"/>
        <v>5.2999999999999972</v>
      </c>
      <c r="E77" s="232">
        <f t="shared" si="18"/>
        <v>4.2999999999999972</v>
      </c>
      <c r="F77" s="232">
        <f t="shared" si="18"/>
        <v>3.2999999999999972</v>
      </c>
      <c r="G77" s="232">
        <f t="shared" si="18"/>
        <v>2.2999999999999972</v>
      </c>
      <c r="H77" s="238">
        <f t="shared" si="18"/>
        <v>0.79999999999999716</v>
      </c>
      <c r="I77" s="234"/>
      <c r="J77" s="383" t="s">
        <v>26</v>
      </c>
      <c r="K77" s="227">
        <f>K76-J61</f>
        <v>3.9500000000000028</v>
      </c>
    </row>
    <row r="78" spans="1:11" x14ac:dyDescent="0.2">
      <c r="B78" s="280">
        <v>46</v>
      </c>
      <c r="C78" s="280">
        <v>45</v>
      </c>
      <c r="D78" s="280">
        <v>44</v>
      </c>
      <c r="E78" s="280">
        <v>43</v>
      </c>
      <c r="F78" s="280">
        <v>42</v>
      </c>
      <c r="G78" s="280">
        <v>41</v>
      </c>
      <c r="H78" s="280">
        <v>39.5</v>
      </c>
    </row>
    <row r="79" spans="1:11" ht="13.5" thickBot="1" x14ac:dyDescent="0.25"/>
    <row r="80" spans="1:11" s="389" customFormat="1" ht="13.5" thickBot="1" x14ac:dyDescent="0.25">
      <c r="A80" s="285" t="s">
        <v>80</v>
      </c>
      <c r="B80" s="398" t="s">
        <v>53</v>
      </c>
      <c r="C80" s="399"/>
      <c r="D80" s="399"/>
      <c r="E80" s="399"/>
      <c r="F80" s="399"/>
      <c r="G80" s="399"/>
      <c r="H80" s="400"/>
      <c r="I80" s="313" t="s">
        <v>0</v>
      </c>
      <c r="J80" s="227"/>
    </row>
    <row r="81" spans="1:12" s="389" customFormat="1" x14ac:dyDescent="0.2">
      <c r="A81" s="226" t="s">
        <v>54</v>
      </c>
      <c r="B81" s="286">
        <v>1</v>
      </c>
      <c r="C81" s="287">
        <v>2</v>
      </c>
      <c r="D81" s="288">
        <v>3</v>
      </c>
      <c r="E81" s="287">
        <v>4</v>
      </c>
      <c r="F81" s="288">
        <v>5</v>
      </c>
      <c r="G81" s="288">
        <v>6</v>
      </c>
      <c r="H81" s="283">
        <v>7</v>
      </c>
      <c r="I81" s="289"/>
      <c r="J81" s="290"/>
    </row>
    <row r="82" spans="1:12" s="389" customFormat="1" x14ac:dyDescent="0.2">
      <c r="A82" s="226" t="s">
        <v>2</v>
      </c>
      <c r="B82" s="250">
        <v>1</v>
      </c>
      <c r="C82" s="333">
        <v>2</v>
      </c>
      <c r="D82" s="251">
        <v>3</v>
      </c>
      <c r="E82" s="315">
        <v>4</v>
      </c>
      <c r="F82" s="252">
        <v>5</v>
      </c>
      <c r="G82" s="363">
        <v>6</v>
      </c>
      <c r="H82" s="364">
        <v>7</v>
      </c>
      <c r="I82" s="284" t="s">
        <v>0</v>
      </c>
      <c r="J82" s="246"/>
      <c r="K82" s="291"/>
    </row>
    <row r="83" spans="1:12" s="389" customFormat="1" x14ac:dyDescent="0.2">
      <c r="A83" s="292" t="s">
        <v>3</v>
      </c>
      <c r="B83" s="253">
        <v>765</v>
      </c>
      <c r="C83" s="254">
        <v>765</v>
      </c>
      <c r="D83" s="254">
        <v>765</v>
      </c>
      <c r="E83" s="254">
        <v>765</v>
      </c>
      <c r="F83" s="254">
        <v>765</v>
      </c>
      <c r="G83" s="385">
        <v>765</v>
      </c>
      <c r="H83" s="255">
        <v>765</v>
      </c>
      <c r="I83" s="293">
        <v>765</v>
      </c>
      <c r="J83" s="294"/>
      <c r="K83" s="291"/>
    </row>
    <row r="84" spans="1:12" s="389" customFormat="1" x14ac:dyDescent="0.2">
      <c r="A84" s="295" t="s">
        <v>6</v>
      </c>
      <c r="B84" s="256">
        <v>735</v>
      </c>
      <c r="C84" s="257">
        <v>750.43478260869563</v>
      </c>
      <c r="D84" s="257">
        <v>767.2</v>
      </c>
      <c r="E84" s="257">
        <v>751.48936170212767</v>
      </c>
      <c r="F84" s="296">
        <v>776.66666666666663</v>
      </c>
      <c r="G84" s="296">
        <v>794.70588235294122</v>
      </c>
      <c r="H84" s="258">
        <v>790.625</v>
      </c>
      <c r="I84" s="297">
        <v>770.75757575757575</v>
      </c>
      <c r="J84" s="298"/>
      <c r="K84" s="291"/>
    </row>
    <row r="85" spans="1:12" s="389" customFormat="1" x14ac:dyDescent="0.2">
      <c r="A85" s="226" t="s">
        <v>7</v>
      </c>
      <c r="B85" s="260">
        <v>93.75</v>
      </c>
      <c r="C85" s="261">
        <v>91.304347826086953</v>
      </c>
      <c r="D85" s="261">
        <v>92</v>
      </c>
      <c r="E85" s="261">
        <v>95.744680851063833</v>
      </c>
      <c r="F85" s="299">
        <v>93.333333333333329</v>
      </c>
      <c r="G85" s="299">
        <v>92.156862745098039</v>
      </c>
      <c r="H85" s="262">
        <v>93.75</v>
      </c>
      <c r="I85" s="300">
        <v>88.63636363636364</v>
      </c>
      <c r="J85" s="301"/>
      <c r="K85" s="291"/>
    </row>
    <row r="86" spans="1:12" s="389" customFormat="1" x14ac:dyDescent="0.2">
      <c r="A86" s="226" t="s">
        <v>8</v>
      </c>
      <c r="B86" s="263">
        <v>5.6712013607255328E-2</v>
      </c>
      <c r="C86" s="264">
        <v>5.8611375682689919E-2</v>
      </c>
      <c r="D86" s="264">
        <v>5.3044767653828595E-2</v>
      </c>
      <c r="E86" s="264">
        <v>5.315529650147853E-2</v>
      </c>
      <c r="F86" s="302">
        <v>5.2353478736401393E-2</v>
      </c>
      <c r="G86" s="302">
        <v>5.5627814146723291E-2</v>
      </c>
      <c r="H86" s="265">
        <v>4.742424196670559E-2</v>
      </c>
      <c r="I86" s="303">
        <v>5.8713467485402453E-2</v>
      </c>
      <c r="J86" s="304"/>
      <c r="K86" s="305"/>
    </row>
    <row r="87" spans="1:12" s="389" customFormat="1" x14ac:dyDescent="0.2">
      <c r="A87" s="295" t="s">
        <v>1</v>
      </c>
      <c r="B87" s="266">
        <f t="shared" ref="B87:I87" si="19">B84/B83*100-100</f>
        <v>-3.9215686274509807</v>
      </c>
      <c r="C87" s="267">
        <f t="shared" si="19"/>
        <v>-1.9039499857914137</v>
      </c>
      <c r="D87" s="267">
        <f t="shared" si="19"/>
        <v>0.28758169934641842</v>
      </c>
      <c r="E87" s="267">
        <f t="shared" si="19"/>
        <v>-1.766096509525795</v>
      </c>
      <c r="F87" s="267">
        <f t="shared" si="19"/>
        <v>1.5250544662309267</v>
      </c>
      <c r="G87" s="267">
        <f t="shared" si="19"/>
        <v>3.8831218762014572</v>
      </c>
      <c r="H87" s="268">
        <f t="shared" si="19"/>
        <v>3.3496732026143832</v>
      </c>
      <c r="I87" s="269">
        <f t="shared" si="19"/>
        <v>0.75262428203603804</v>
      </c>
      <c r="J87" s="304"/>
      <c r="K87" s="305"/>
    </row>
    <row r="88" spans="1:12" s="389" customFormat="1" ht="13.5" thickBot="1" x14ac:dyDescent="0.25">
      <c r="A88" s="226" t="s">
        <v>27</v>
      </c>
      <c r="B88" s="270">
        <f>B84-B70</f>
        <v>135.66666666666663</v>
      </c>
      <c r="C88" s="271">
        <f t="shared" ref="C88:I88" si="20">C84-C70</f>
        <v>132.43478260869563</v>
      </c>
      <c r="D88" s="271">
        <f t="shared" si="20"/>
        <v>141.12156862745098</v>
      </c>
      <c r="E88" s="271">
        <f t="shared" si="20"/>
        <v>106.25126646403248</v>
      </c>
      <c r="F88" s="271">
        <f t="shared" si="20"/>
        <v>114.91666666666663</v>
      </c>
      <c r="G88" s="271">
        <f t="shared" si="20"/>
        <v>106.13445378151266</v>
      </c>
      <c r="H88" s="272">
        <f t="shared" si="20"/>
        <v>71.25</v>
      </c>
      <c r="I88" s="307">
        <f t="shared" si="20"/>
        <v>114.60055096418728</v>
      </c>
      <c r="J88" s="308"/>
      <c r="K88" s="305"/>
    </row>
    <row r="89" spans="1:12" s="389" customFormat="1" x14ac:dyDescent="0.2">
      <c r="A89" s="309" t="s">
        <v>51</v>
      </c>
      <c r="B89" s="274">
        <v>207</v>
      </c>
      <c r="C89" s="275">
        <v>313</v>
      </c>
      <c r="D89" s="275">
        <v>707</v>
      </c>
      <c r="E89" s="275">
        <v>637</v>
      </c>
      <c r="F89" s="275">
        <v>655</v>
      </c>
      <c r="G89" s="386">
        <v>686</v>
      </c>
      <c r="H89" s="276">
        <v>440</v>
      </c>
      <c r="I89" s="277">
        <f>SUM(B89:H89)</f>
        <v>3645</v>
      </c>
      <c r="J89" s="310" t="s">
        <v>56</v>
      </c>
      <c r="K89" s="311">
        <f>I75-I89</f>
        <v>6</v>
      </c>
      <c r="L89" s="332">
        <f>K89/I75</f>
        <v>1.6433853738701725E-3</v>
      </c>
    </row>
    <row r="90" spans="1:12" s="389" customFormat="1" x14ac:dyDescent="0.2">
      <c r="A90" s="309" t="s">
        <v>28</v>
      </c>
      <c r="B90" s="229">
        <v>49</v>
      </c>
      <c r="C90" s="388">
        <v>48</v>
      </c>
      <c r="D90" s="388">
        <v>47</v>
      </c>
      <c r="E90" s="388">
        <v>46.5</v>
      </c>
      <c r="F90" s="388">
        <v>45</v>
      </c>
      <c r="G90" s="387">
        <v>44.5</v>
      </c>
      <c r="H90" s="230">
        <v>43.5</v>
      </c>
      <c r="I90" s="233"/>
      <c r="J90" s="227" t="s">
        <v>57</v>
      </c>
      <c r="K90" s="389">
        <v>42.63</v>
      </c>
    </row>
    <row r="91" spans="1:12" s="389" customFormat="1" ht="13.5" thickBot="1" x14ac:dyDescent="0.25">
      <c r="A91" s="312" t="s">
        <v>26</v>
      </c>
      <c r="B91" s="231">
        <f>B90-B76</f>
        <v>3</v>
      </c>
      <c r="C91" s="232">
        <f t="shared" ref="C91:H91" si="21">C90-C76</f>
        <v>3</v>
      </c>
      <c r="D91" s="232">
        <f t="shared" si="21"/>
        <v>3</v>
      </c>
      <c r="E91" s="232">
        <f t="shared" si="21"/>
        <v>3.5</v>
      </c>
      <c r="F91" s="232">
        <f t="shared" si="21"/>
        <v>3</v>
      </c>
      <c r="G91" s="232">
        <f t="shared" si="21"/>
        <v>3.5</v>
      </c>
      <c r="H91" s="238">
        <f t="shared" si="21"/>
        <v>4</v>
      </c>
      <c r="I91" s="234"/>
      <c r="J91" s="389" t="s">
        <v>26</v>
      </c>
      <c r="K91" s="227">
        <f>K90-K76</f>
        <v>4.0300000000000011</v>
      </c>
    </row>
    <row r="93" spans="1:12" ht="13.5" thickBot="1" x14ac:dyDescent="0.25"/>
    <row r="94" spans="1:12" s="391" customFormat="1" ht="13.5" thickBot="1" x14ac:dyDescent="0.25">
      <c r="A94" s="285" t="s">
        <v>81</v>
      </c>
      <c r="B94" s="398" t="s">
        <v>53</v>
      </c>
      <c r="C94" s="399"/>
      <c r="D94" s="399"/>
      <c r="E94" s="399"/>
      <c r="F94" s="399"/>
      <c r="G94" s="399"/>
      <c r="H94" s="400"/>
      <c r="I94" s="313" t="s">
        <v>0</v>
      </c>
      <c r="J94" s="227"/>
    </row>
    <row r="95" spans="1:12" s="391" customFormat="1" x14ac:dyDescent="0.2">
      <c r="A95" s="226" t="s">
        <v>54</v>
      </c>
      <c r="B95" s="286">
        <v>1</v>
      </c>
      <c r="C95" s="287">
        <v>2</v>
      </c>
      <c r="D95" s="288">
        <v>3</v>
      </c>
      <c r="E95" s="287">
        <v>4</v>
      </c>
      <c r="F95" s="288">
        <v>5</v>
      </c>
      <c r="G95" s="288">
        <v>6</v>
      </c>
      <c r="H95" s="283">
        <v>7</v>
      </c>
      <c r="I95" s="289"/>
      <c r="J95" s="290"/>
    </row>
    <row r="96" spans="1:12" s="391" customFormat="1" x14ac:dyDescent="0.2">
      <c r="A96" s="226" t="s">
        <v>2</v>
      </c>
      <c r="B96" s="250">
        <v>1</v>
      </c>
      <c r="C96" s="333">
        <v>2</v>
      </c>
      <c r="D96" s="251">
        <v>3</v>
      </c>
      <c r="E96" s="315">
        <v>4</v>
      </c>
      <c r="F96" s="252">
        <v>5</v>
      </c>
      <c r="G96" s="363">
        <v>6</v>
      </c>
      <c r="H96" s="364">
        <v>7</v>
      </c>
      <c r="I96" s="284" t="s">
        <v>0</v>
      </c>
      <c r="J96" s="246"/>
      <c r="K96" s="291"/>
    </row>
    <row r="97" spans="1:12" s="391" customFormat="1" x14ac:dyDescent="0.2">
      <c r="A97" s="292" t="s">
        <v>3</v>
      </c>
      <c r="B97" s="253">
        <v>880</v>
      </c>
      <c r="C97" s="254">
        <v>880</v>
      </c>
      <c r="D97" s="254">
        <v>880</v>
      </c>
      <c r="E97" s="254">
        <v>880</v>
      </c>
      <c r="F97" s="254">
        <v>880</v>
      </c>
      <c r="G97" s="385">
        <v>880</v>
      </c>
      <c r="H97" s="255">
        <v>880</v>
      </c>
      <c r="I97" s="293">
        <v>880</v>
      </c>
      <c r="J97" s="294"/>
      <c r="K97" s="291"/>
    </row>
    <row r="98" spans="1:12" s="391" customFormat="1" x14ac:dyDescent="0.2">
      <c r="A98" s="295" t="s">
        <v>6</v>
      </c>
      <c r="B98" s="256">
        <v>860.66666666666663</v>
      </c>
      <c r="C98" s="257">
        <v>863.18181818181813</v>
      </c>
      <c r="D98" s="257">
        <v>862.44444444444446</v>
      </c>
      <c r="E98" s="257">
        <v>870</v>
      </c>
      <c r="F98" s="296">
        <v>878</v>
      </c>
      <c r="G98" s="296">
        <v>869.7560975609756</v>
      </c>
      <c r="H98" s="258">
        <v>884.8648648648649</v>
      </c>
      <c r="I98" s="297">
        <v>870.98712446351931</v>
      </c>
      <c r="J98" s="298"/>
      <c r="K98" s="291"/>
    </row>
    <row r="99" spans="1:12" s="391" customFormat="1" x14ac:dyDescent="0.2">
      <c r="A99" s="226" t="s">
        <v>7</v>
      </c>
      <c r="B99" s="260">
        <v>100</v>
      </c>
      <c r="C99" s="261">
        <v>100</v>
      </c>
      <c r="D99" s="261">
        <v>95.555555555555557</v>
      </c>
      <c r="E99" s="261">
        <v>93.939393939393938</v>
      </c>
      <c r="F99" s="299">
        <v>97.5</v>
      </c>
      <c r="G99" s="299">
        <v>97.560975609756099</v>
      </c>
      <c r="H99" s="262">
        <v>89.189189189189193</v>
      </c>
      <c r="I99" s="300">
        <v>94.420600858369099</v>
      </c>
      <c r="J99" s="301"/>
      <c r="K99" s="291"/>
    </row>
    <row r="100" spans="1:12" s="391" customFormat="1" x14ac:dyDescent="0.2">
      <c r="A100" s="226" t="s">
        <v>8</v>
      </c>
      <c r="B100" s="263">
        <v>3.8992139267710148E-2</v>
      </c>
      <c r="C100" s="264">
        <v>3.911348626584555E-2</v>
      </c>
      <c r="D100" s="264">
        <v>4.3532516530673568E-2</v>
      </c>
      <c r="E100" s="264">
        <v>5.545036222119791E-2</v>
      </c>
      <c r="F100" s="302">
        <v>5.1075369760315861E-2</v>
      </c>
      <c r="G100" s="302">
        <v>5.287057448704334E-2</v>
      </c>
      <c r="H100" s="265">
        <v>6.6554385827561971E-2</v>
      </c>
      <c r="I100" s="303">
        <v>5.2816047597511136E-2</v>
      </c>
      <c r="J100" s="304"/>
      <c r="K100" s="305"/>
    </row>
    <row r="101" spans="1:12" s="391" customFormat="1" x14ac:dyDescent="0.2">
      <c r="A101" s="295" t="s">
        <v>1</v>
      </c>
      <c r="B101" s="266">
        <f t="shared" ref="B101:I101" si="22">B98/B97*100-100</f>
        <v>-2.1969696969697026</v>
      </c>
      <c r="C101" s="267">
        <f t="shared" si="22"/>
        <v>-1.9111570247933969</v>
      </c>
      <c r="D101" s="267">
        <f t="shared" si="22"/>
        <v>-1.9949494949494948</v>
      </c>
      <c r="E101" s="267">
        <f t="shared" si="22"/>
        <v>-1.1363636363636402</v>
      </c>
      <c r="F101" s="267">
        <f t="shared" si="22"/>
        <v>-0.22727272727273373</v>
      </c>
      <c r="G101" s="267">
        <f t="shared" si="22"/>
        <v>-1.1640798226164009</v>
      </c>
      <c r="H101" s="268">
        <f t="shared" si="22"/>
        <v>0.552825552825567</v>
      </c>
      <c r="I101" s="269">
        <f t="shared" si="22"/>
        <v>-1.0241904018728007</v>
      </c>
      <c r="J101" s="304"/>
      <c r="K101" s="305"/>
    </row>
    <row r="102" spans="1:12" s="391" customFormat="1" ht="13.5" thickBot="1" x14ac:dyDescent="0.25">
      <c r="A102" s="226" t="s">
        <v>27</v>
      </c>
      <c r="B102" s="270">
        <f>B98-B84</f>
        <v>125.66666666666663</v>
      </c>
      <c r="C102" s="271">
        <f t="shared" ref="C102:I102" si="23">C98-C84</f>
        <v>112.7470355731225</v>
      </c>
      <c r="D102" s="271">
        <f t="shared" si="23"/>
        <v>95.244444444444412</v>
      </c>
      <c r="E102" s="271">
        <f t="shared" si="23"/>
        <v>118.51063829787233</v>
      </c>
      <c r="F102" s="271">
        <f t="shared" si="23"/>
        <v>101.33333333333337</v>
      </c>
      <c r="G102" s="271">
        <f t="shared" si="23"/>
        <v>75.050215208034388</v>
      </c>
      <c r="H102" s="272">
        <f t="shared" si="23"/>
        <v>94.239864864864899</v>
      </c>
      <c r="I102" s="307">
        <f t="shared" si="23"/>
        <v>100.22954870594356</v>
      </c>
      <c r="J102" s="308"/>
      <c r="K102" s="305"/>
    </row>
    <row r="103" spans="1:12" s="391" customFormat="1" x14ac:dyDescent="0.2">
      <c r="A103" s="309" t="s">
        <v>51</v>
      </c>
      <c r="B103" s="274">
        <v>206</v>
      </c>
      <c r="C103" s="275">
        <v>312</v>
      </c>
      <c r="D103" s="275">
        <v>707</v>
      </c>
      <c r="E103" s="275">
        <v>637</v>
      </c>
      <c r="F103" s="275">
        <v>655</v>
      </c>
      <c r="G103" s="386">
        <v>684</v>
      </c>
      <c r="H103" s="276">
        <v>440</v>
      </c>
      <c r="I103" s="277">
        <f>SUM(B103:H103)</f>
        <v>3641</v>
      </c>
      <c r="J103" s="310" t="s">
        <v>56</v>
      </c>
      <c r="K103" s="311">
        <f>I89-I103</f>
        <v>4</v>
      </c>
      <c r="L103" s="332">
        <f>K103/I89</f>
        <v>1.0973936899862826E-3</v>
      </c>
    </row>
    <row r="104" spans="1:12" s="391" customFormat="1" x14ac:dyDescent="0.2">
      <c r="A104" s="309" t="s">
        <v>28</v>
      </c>
      <c r="B104" s="229">
        <v>52</v>
      </c>
      <c r="C104" s="390">
        <v>51</v>
      </c>
      <c r="D104" s="390">
        <v>50</v>
      </c>
      <c r="E104" s="390">
        <v>49.5</v>
      </c>
      <c r="F104" s="390">
        <v>48</v>
      </c>
      <c r="G104" s="387">
        <v>47.5</v>
      </c>
      <c r="H104" s="230">
        <v>47</v>
      </c>
      <c r="I104" s="233"/>
      <c r="J104" s="227" t="s">
        <v>57</v>
      </c>
      <c r="K104" s="391">
        <v>45.9</v>
      </c>
    </row>
    <row r="105" spans="1:12" s="391" customFormat="1" ht="13.5" thickBot="1" x14ac:dyDescent="0.25">
      <c r="A105" s="312" t="s">
        <v>26</v>
      </c>
      <c r="B105" s="231">
        <f>B104-B90</f>
        <v>3</v>
      </c>
      <c r="C105" s="232">
        <f t="shared" ref="C105:H105" si="24">C104-C90</f>
        <v>3</v>
      </c>
      <c r="D105" s="232">
        <f t="shared" si="24"/>
        <v>3</v>
      </c>
      <c r="E105" s="232">
        <f t="shared" si="24"/>
        <v>3</v>
      </c>
      <c r="F105" s="232">
        <f t="shared" si="24"/>
        <v>3</v>
      </c>
      <c r="G105" s="232">
        <f t="shared" si="24"/>
        <v>3</v>
      </c>
      <c r="H105" s="238">
        <f t="shared" si="24"/>
        <v>3.5</v>
      </c>
      <c r="I105" s="234"/>
      <c r="J105" s="391" t="s">
        <v>26</v>
      </c>
      <c r="K105" s="227">
        <f>K104-K90</f>
        <v>3.269999999999996</v>
      </c>
    </row>
    <row r="106" spans="1:12" x14ac:dyDescent="0.2">
      <c r="H106" s="280" t="s">
        <v>63</v>
      </c>
    </row>
  </sheetData>
  <mergeCells count="7">
    <mergeCell ref="B94:H94"/>
    <mergeCell ref="B80:H80"/>
    <mergeCell ref="B66:H66"/>
    <mergeCell ref="B9:G9"/>
    <mergeCell ref="B23:G23"/>
    <mergeCell ref="B37:G37"/>
    <mergeCell ref="B51:G51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97"/>
  <sheetViews>
    <sheetView showGridLines="0" topLeftCell="A66" zoomScale="75" zoomScaleNormal="75" workbookViewId="0">
      <selection activeCell="F100" sqref="F100"/>
    </sheetView>
  </sheetViews>
  <sheetFormatPr baseColWidth="10" defaultRowHeight="12.75" x14ac:dyDescent="0.2"/>
  <cols>
    <col min="1" max="1" width="16.28515625" style="280" bestFit="1" customWidth="1"/>
    <col min="2" max="7" width="10.710937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40.6</v>
      </c>
    </row>
    <row r="3" spans="1:7" x14ac:dyDescent="0.2">
      <c r="A3" s="280" t="s">
        <v>7</v>
      </c>
      <c r="B3" s="280">
        <v>73.8</v>
      </c>
    </row>
    <row r="4" spans="1:7" x14ac:dyDescent="0.2">
      <c r="A4" s="280" t="s">
        <v>60</v>
      </c>
      <c r="B4" s="280">
        <v>3386</v>
      </c>
    </row>
    <row r="6" spans="1:7" x14ac:dyDescent="0.2">
      <c r="A6" s="246" t="s">
        <v>61</v>
      </c>
      <c r="B6" s="239">
        <v>40.6</v>
      </c>
      <c r="C6" s="239">
        <v>40.6</v>
      </c>
      <c r="D6" s="239">
        <v>40.6</v>
      </c>
      <c r="E6" s="239">
        <v>40.6</v>
      </c>
      <c r="F6" s="239">
        <v>40.6</v>
      </c>
      <c r="G6" s="280">
        <v>40.6</v>
      </c>
    </row>
    <row r="7" spans="1:7" x14ac:dyDescent="0.2">
      <c r="A7" s="246" t="s">
        <v>62</v>
      </c>
      <c r="B7" s="280">
        <v>30.44</v>
      </c>
      <c r="C7" s="280">
        <v>30.44</v>
      </c>
      <c r="D7" s="280">
        <v>30.44</v>
      </c>
      <c r="E7" s="280">
        <v>30.44</v>
      </c>
      <c r="F7" s="280">
        <v>30.44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398" t="s">
        <v>53</v>
      </c>
      <c r="C9" s="399"/>
      <c r="D9" s="399"/>
      <c r="E9" s="399"/>
      <c r="F9" s="400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181.1044776119403</v>
      </c>
      <c r="C12" s="322">
        <v>184.33333333333334</v>
      </c>
      <c r="D12" s="322">
        <v>184.859375</v>
      </c>
      <c r="E12" s="322">
        <v>188.578125</v>
      </c>
      <c r="F12" s="322">
        <v>183.953125</v>
      </c>
      <c r="G12" s="259">
        <v>184.53416149068323</v>
      </c>
    </row>
    <row r="13" spans="1:7" x14ac:dyDescent="0.2">
      <c r="A13" s="226" t="s">
        <v>7</v>
      </c>
      <c r="B13" s="323">
        <v>73.134328358208961</v>
      </c>
      <c r="C13" s="324">
        <v>73.015873015873012</v>
      </c>
      <c r="D13" s="325">
        <v>71.875</v>
      </c>
      <c r="E13" s="325">
        <v>67.1875</v>
      </c>
      <c r="F13" s="325">
        <v>73.4375</v>
      </c>
      <c r="G13" s="326">
        <v>69.254658385093165</v>
      </c>
    </row>
    <row r="14" spans="1:7" x14ac:dyDescent="0.2">
      <c r="A14" s="226" t="s">
        <v>8</v>
      </c>
      <c r="B14" s="263">
        <v>8.5866018426455706E-2</v>
      </c>
      <c r="C14" s="264">
        <v>8.5955600128207826E-2</v>
      </c>
      <c r="D14" s="327">
        <v>8.873745641377756E-2</v>
      </c>
      <c r="E14" s="327">
        <v>9.6229619814993519E-2</v>
      </c>
      <c r="F14" s="327">
        <v>8.4901673114373799E-2</v>
      </c>
      <c r="G14" s="328">
        <v>8.9479400777072518E-2</v>
      </c>
    </row>
    <row r="15" spans="1:7" x14ac:dyDescent="0.2">
      <c r="A15" s="295" t="s">
        <v>1</v>
      </c>
      <c r="B15" s="266">
        <f t="shared" ref="B15:G15" si="0">B12/B11*100-100</f>
        <v>29.360341151385938</v>
      </c>
      <c r="C15" s="267">
        <f t="shared" si="0"/>
        <v>31.666666666666657</v>
      </c>
      <c r="D15" s="267">
        <f t="shared" si="0"/>
        <v>32.042410714285694</v>
      </c>
      <c r="E15" s="267">
        <f t="shared" si="0"/>
        <v>34.698660714285722</v>
      </c>
      <c r="F15" s="267">
        <f t="shared" ref="F15" si="1">F12/F11*100-100</f>
        <v>31.395089285714278</v>
      </c>
      <c r="G15" s="269">
        <f t="shared" si="0"/>
        <v>31.810115350488047</v>
      </c>
    </row>
    <row r="16" spans="1:7" ht="13.5" thickBot="1" x14ac:dyDescent="0.25">
      <c r="A16" s="226" t="s">
        <v>27</v>
      </c>
      <c r="B16" s="270">
        <f>B12-B6</f>
        <v>140.5044776119403</v>
      </c>
      <c r="C16" s="271">
        <f t="shared" ref="C16:G16" si="2">C12-C6</f>
        <v>143.73333333333335</v>
      </c>
      <c r="D16" s="271">
        <f t="shared" si="2"/>
        <v>144.25937500000001</v>
      </c>
      <c r="E16" s="271">
        <f t="shared" si="2"/>
        <v>147.97812500000001</v>
      </c>
      <c r="F16" s="271">
        <f t="shared" ref="F16" si="3">F12-F6</f>
        <v>143.35312500000001</v>
      </c>
      <c r="G16" s="273">
        <f t="shared" si="2"/>
        <v>143.93416149068324</v>
      </c>
    </row>
    <row r="17" spans="1:10" x14ac:dyDescent="0.2">
      <c r="A17" s="309" t="s">
        <v>52</v>
      </c>
      <c r="B17" s="274">
        <v>617</v>
      </c>
      <c r="C17" s="275">
        <v>658</v>
      </c>
      <c r="D17" s="275">
        <v>636</v>
      </c>
      <c r="E17" s="275">
        <v>654</v>
      </c>
      <c r="F17" s="329">
        <v>657</v>
      </c>
      <c r="G17" s="330">
        <f>SUM(B17:F17)</f>
        <v>3222</v>
      </c>
      <c r="H17" s="280" t="s">
        <v>56</v>
      </c>
      <c r="I17" s="331">
        <f>B4-G17</f>
        <v>164</v>
      </c>
      <c r="J17" s="332">
        <f>I17/B4</f>
        <v>4.843473124630833E-2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30.44</v>
      </c>
    </row>
    <row r="19" spans="1:10" ht="13.5" thickBot="1" x14ac:dyDescent="0.25">
      <c r="A19" s="312" t="s">
        <v>26</v>
      </c>
      <c r="B19" s="336">
        <f>B18-B7</f>
        <v>34.56</v>
      </c>
      <c r="C19" s="337">
        <f>C18-C7</f>
        <v>34.56</v>
      </c>
      <c r="D19" s="337">
        <f>D18-D7</f>
        <v>34.56</v>
      </c>
      <c r="E19" s="337">
        <f>E18-E7</f>
        <v>34.56</v>
      </c>
      <c r="F19" s="337">
        <f>F18-F7</f>
        <v>34.56</v>
      </c>
      <c r="G19" s="234"/>
      <c r="H19" s="280" t="s">
        <v>26</v>
      </c>
    </row>
    <row r="21" spans="1:10" ht="13.5" thickBot="1" x14ac:dyDescent="0.25"/>
    <row r="22" spans="1:10" s="352" customFormat="1" ht="13.5" thickBot="1" x14ac:dyDescent="0.25">
      <c r="A22" s="285" t="s">
        <v>64</v>
      </c>
      <c r="B22" s="398" t="s">
        <v>53</v>
      </c>
      <c r="C22" s="399"/>
      <c r="D22" s="399"/>
      <c r="E22" s="399"/>
      <c r="F22" s="400"/>
      <c r="G22" s="314" t="s">
        <v>0</v>
      </c>
    </row>
    <row r="23" spans="1:10" s="352" customFormat="1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52" customFormat="1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</row>
    <row r="25" spans="1:10" s="352" customFormat="1" x14ac:dyDescent="0.2">
      <c r="A25" s="295" t="s">
        <v>6</v>
      </c>
      <c r="B25" s="321">
        <v>479.66101694915255</v>
      </c>
      <c r="C25" s="322">
        <v>505.40983606557376</v>
      </c>
      <c r="D25" s="322">
        <v>498.19672131147541</v>
      </c>
      <c r="E25" s="322">
        <v>519.50819672131149</v>
      </c>
      <c r="F25" s="322">
        <v>508</v>
      </c>
      <c r="G25" s="259">
        <v>502.37785016286642</v>
      </c>
    </row>
    <row r="26" spans="1:10" s="352" customFormat="1" x14ac:dyDescent="0.2">
      <c r="A26" s="226" t="s">
        <v>7</v>
      </c>
      <c r="B26" s="323">
        <v>76.271186440677965</v>
      </c>
      <c r="C26" s="324">
        <v>65.573770491803273</v>
      </c>
      <c r="D26" s="325">
        <v>75.409836065573771</v>
      </c>
      <c r="E26" s="325">
        <v>70.491803278688522</v>
      </c>
      <c r="F26" s="325">
        <v>69.230769230769226</v>
      </c>
      <c r="G26" s="326">
        <v>69.706840390879478</v>
      </c>
    </row>
    <row r="27" spans="1:10" s="352" customFormat="1" x14ac:dyDescent="0.2">
      <c r="A27" s="226" t="s">
        <v>8</v>
      </c>
      <c r="B27" s="263">
        <v>8.2946343459604735E-2</v>
      </c>
      <c r="C27" s="264">
        <v>9.6836353809115955E-2</v>
      </c>
      <c r="D27" s="327">
        <v>9.0097565323629766E-2</v>
      </c>
      <c r="E27" s="327">
        <v>9.406985270115735E-2</v>
      </c>
      <c r="F27" s="327">
        <v>9.3179407490005944E-2</v>
      </c>
      <c r="G27" s="328">
        <v>9.5439934409139296E-2</v>
      </c>
    </row>
    <row r="28" spans="1:10" s="352" customFormat="1" x14ac:dyDescent="0.2">
      <c r="A28" s="295" t="s">
        <v>1</v>
      </c>
      <c r="B28" s="266">
        <f t="shared" ref="B28:G28" si="4">B25/B24*100-100</f>
        <v>59.887005649717509</v>
      </c>
      <c r="C28" s="267">
        <f t="shared" si="4"/>
        <v>68.469945355191243</v>
      </c>
      <c r="D28" s="267">
        <f t="shared" si="4"/>
        <v>66.065573770491795</v>
      </c>
      <c r="E28" s="267">
        <f t="shared" si="4"/>
        <v>73.16939890710384</v>
      </c>
      <c r="F28" s="267">
        <f t="shared" si="4"/>
        <v>69.333333333333343</v>
      </c>
      <c r="G28" s="269">
        <f t="shared" si="4"/>
        <v>67.45928338762215</v>
      </c>
    </row>
    <row r="29" spans="1:10" s="352" customFormat="1" ht="13.5" thickBot="1" x14ac:dyDescent="0.25">
      <c r="A29" s="226" t="s">
        <v>27</v>
      </c>
      <c r="B29" s="270">
        <f>B25-B12</f>
        <v>298.55653933721226</v>
      </c>
      <c r="C29" s="271">
        <f t="shared" ref="C29:G29" si="5">C25-C12</f>
        <v>321.07650273224044</v>
      </c>
      <c r="D29" s="271">
        <f t="shared" si="5"/>
        <v>313.33734631147541</v>
      </c>
      <c r="E29" s="271">
        <f t="shared" si="5"/>
        <v>330.93007172131149</v>
      </c>
      <c r="F29" s="271">
        <f t="shared" si="5"/>
        <v>324.046875</v>
      </c>
      <c r="G29" s="273">
        <f t="shared" si="5"/>
        <v>317.84368867218319</v>
      </c>
    </row>
    <row r="30" spans="1:10" s="352" customFormat="1" x14ac:dyDescent="0.2">
      <c r="A30" s="309" t="s">
        <v>52</v>
      </c>
      <c r="B30" s="274">
        <v>591</v>
      </c>
      <c r="C30" s="275">
        <v>652</v>
      </c>
      <c r="D30" s="275">
        <v>628</v>
      </c>
      <c r="E30" s="275">
        <v>649</v>
      </c>
      <c r="F30" s="329">
        <v>653</v>
      </c>
      <c r="G30" s="330">
        <f>SUM(B30:F30)</f>
        <v>3173</v>
      </c>
      <c r="H30" s="352" t="s">
        <v>56</v>
      </c>
      <c r="I30" s="331">
        <f>G17-G30</f>
        <v>49</v>
      </c>
      <c r="J30" s="332">
        <f>I30/G17</f>
        <v>1.520794537554314E-2</v>
      </c>
    </row>
    <row r="31" spans="1:10" s="352" customFormat="1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65.400000000000006</v>
      </c>
    </row>
    <row r="32" spans="1:10" s="352" customFormat="1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34.960000000000008</v>
      </c>
    </row>
    <row r="33" spans="1:10" x14ac:dyDescent="0.2">
      <c r="B33" s="280" t="s">
        <v>66</v>
      </c>
    </row>
    <row r="34" spans="1:10" ht="13.5" thickBot="1" x14ac:dyDescent="0.25"/>
    <row r="35" spans="1:10" s="354" customFormat="1" ht="13.5" thickBot="1" x14ac:dyDescent="0.25">
      <c r="A35" s="285" t="s">
        <v>67</v>
      </c>
      <c r="B35" s="398" t="s">
        <v>53</v>
      </c>
      <c r="C35" s="399"/>
      <c r="D35" s="399"/>
      <c r="E35" s="399"/>
      <c r="F35" s="400"/>
      <c r="G35" s="314" t="s">
        <v>0</v>
      </c>
    </row>
    <row r="36" spans="1:10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0" s="354" customFormat="1" x14ac:dyDescent="0.2">
      <c r="A37" s="292" t="s">
        <v>3</v>
      </c>
      <c r="B37" s="317">
        <v>490</v>
      </c>
      <c r="C37" s="318">
        <v>490</v>
      </c>
      <c r="D37" s="319">
        <v>490</v>
      </c>
      <c r="E37" s="319">
        <v>490</v>
      </c>
      <c r="F37" s="319">
        <v>490</v>
      </c>
      <c r="G37" s="320">
        <v>490</v>
      </c>
    </row>
    <row r="38" spans="1:10" s="354" customFormat="1" x14ac:dyDescent="0.2">
      <c r="A38" s="295" t="s">
        <v>6</v>
      </c>
      <c r="B38" s="321">
        <v>1019.2380952380952</v>
      </c>
      <c r="C38" s="322"/>
      <c r="D38" s="322"/>
      <c r="E38" s="322"/>
      <c r="F38" s="322"/>
      <c r="G38" s="259">
        <v>1019.2380952380952</v>
      </c>
    </row>
    <row r="39" spans="1:10" s="354" customFormat="1" x14ac:dyDescent="0.2">
      <c r="A39" s="226" t="s">
        <v>7</v>
      </c>
      <c r="B39" s="323">
        <v>80</v>
      </c>
      <c r="C39" s="324"/>
      <c r="D39" s="325"/>
      <c r="E39" s="325"/>
      <c r="F39" s="325"/>
      <c r="G39" s="326">
        <v>80</v>
      </c>
    </row>
    <row r="40" spans="1:10" s="354" customFormat="1" x14ac:dyDescent="0.2">
      <c r="A40" s="226" t="s">
        <v>8</v>
      </c>
      <c r="B40" s="263">
        <v>8.1568025231268285E-2</v>
      </c>
      <c r="C40" s="264"/>
      <c r="D40" s="327"/>
      <c r="E40" s="327"/>
      <c r="F40" s="327"/>
      <c r="G40" s="328">
        <v>8.1568025231268285E-2</v>
      </c>
    </row>
    <row r="41" spans="1:10" s="354" customFormat="1" x14ac:dyDescent="0.2">
      <c r="A41" s="295" t="s">
        <v>1</v>
      </c>
      <c r="B41" s="266">
        <f t="shared" ref="B41:G41" si="7">B38/B37*100-100</f>
        <v>108.00777453838677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108.00777453838677</v>
      </c>
    </row>
    <row r="42" spans="1:10" s="354" customFormat="1" ht="13.5" thickBot="1" x14ac:dyDescent="0.25">
      <c r="A42" s="226" t="s">
        <v>27</v>
      </c>
      <c r="B42" s="270">
        <f>B38-B25</f>
        <v>539.57707828894263</v>
      </c>
      <c r="C42" s="271">
        <f t="shared" ref="C42:G42" si="8">C38-C25</f>
        <v>-505.40983606557376</v>
      </c>
      <c r="D42" s="271">
        <f t="shared" si="8"/>
        <v>-498.19672131147541</v>
      </c>
      <c r="E42" s="271">
        <f t="shared" si="8"/>
        <v>-519.50819672131149</v>
      </c>
      <c r="F42" s="271">
        <f t="shared" si="8"/>
        <v>-508</v>
      </c>
      <c r="G42" s="273">
        <f t="shared" si="8"/>
        <v>516.8602450752287</v>
      </c>
    </row>
    <row r="43" spans="1:10" s="354" customFormat="1" x14ac:dyDescent="0.2">
      <c r="A43" s="309" t="s">
        <v>52</v>
      </c>
      <c r="B43" s="274">
        <v>3104</v>
      </c>
      <c r="C43" s="275"/>
      <c r="D43" s="275"/>
      <c r="E43" s="275"/>
      <c r="F43" s="329"/>
      <c r="G43" s="330">
        <f>SUM(B43:F43)</f>
        <v>3104</v>
      </c>
      <c r="H43" s="354" t="s">
        <v>56</v>
      </c>
      <c r="I43" s="331">
        <f>G30-G43</f>
        <v>69</v>
      </c>
      <c r="J43" s="332">
        <f>I43/G30</f>
        <v>2.1745981720768987E-2</v>
      </c>
    </row>
    <row r="44" spans="1:10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96.84</v>
      </c>
    </row>
    <row r="45" spans="1:10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31.439999999999998</v>
      </c>
    </row>
    <row r="47" spans="1:10" ht="13.5" thickBot="1" x14ac:dyDescent="0.25"/>
    <row r="48" spans="1:10" ht="13.5" thickBot="1" x14ac:dyDescent="0.25">
      <c r="A48" s="285" t="s">
        <v>72</v>
      </c>
      <c r="B48" s="398" t="s">
        <v>53</v>
      </c>
      <c r="C48" s="399"/>
      <c r="D48" s="399"/>
      <c r="E48" s="399"/>
      <c r="F48" s="400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17">
        <v>690</v>
      </c>
      <c r="C50" s="318">
        <v>690</v>
      </c>
      <c r="D50" s="319">
        <v>690</v>
      </c>
      <c r="E50" s="319">
        <v>690</v>
      </c>
      <c r="F50" s="319">
        <v>690</v>
      </c>
      <c r="G50" s="320">
        <v>690</v>
      </c>
      <c r="H50" s="362"/>
      <c r="I50" s="362"/>
      <c r="J50" s="362"/>
    </row>
    <row r="51" spans="1:10" x14ac:dyDescent="0.2">
      <c r="A51" s="295" t="s">
        <v>6</v>
      </c>
      <c r="B51" s="321">
        <v>1583.3333333333333</v>
      </c>
      <c r="C51" s="322"/>
      <c r="D51" s="322"/>
      <c r="E51" s="322"/>
      <c r="F51" s="322"/>
      <c r="G51" s="259">
        <v>1583.3333333333333</v>
      </c>
      <c r="H51" s="362"/>
      <c r="I51" s="362"/>
      <c r="J51" s="362"/>
    </row>
    <row r="52" spans="1:10" x14ac:dyDescent="0.2">
      <c r="A52" s="226" t="s">
        <v>7</v>
      </c>
      <c r="B52" s="323">
        <v>88.257575757575751</v>
      </c>
      <c r="C52" s="324"/>
      <c r="D52" s="325"/>
      <c r="E52" s="325"/>
      <c r="F52" s="325"/>
      <c r="G52" s="326">
        <v>88.257575757575751</v>
      </c>
      <c r="H52" s="362"/>
      <c r="I52" s="362"/>
      <c r="J52" s="362"/>
    </row>
    <row r="53" spans="1:10" x14ac:dyDescent="0.2">
      <c r="A53" s="226" t="s">
        <v>8</v>
      </c>
      <c r="B53" s="263">
        <v>6.1232205798462738E-2</v>
      </c>
      <c r="C53" s="264"/>
      <c r="D53" s="327"/>
      <c r="E53" s="327"/>
      <c r="F53" s="327"/>
      <c r="G53" s="328">
        <v>6.1232205798462738E-2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129.46859903381642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129.46859903381642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564.09523809523807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564.09523809523807</v>
      </c>
      <c r="H55" s="362"/>
      <c r="I55" s="362"/>
      <c r="J55" s="362"/>
    </row>
    <row r="56" spans="1:10" x14ac:dyDescent="0.2">
      <c r="A56" s="309" t="s">
        <v>52</v>
      </c>
      <c r="B56" s="274">
        <v>3026</v>
      </c>
      <c r="C56" s="275"/>
      <c r="D56" s="275"/>
      <c r="E56" s="275"/>
      <c r="F56" s="329"/>
      <c r="G56" s="330">
        <f>SUM(B56:F56)</f>
        <v>3026</v>
      </c>
      <c r="H56" s="362" t="s">
        <v>56</v>
      </c>
      <c r="I56" s="331">
        <f>G43-G56</f>
        <v>78</v>
      </c>
      <c r="J56" s="332">
        <f>I56/G43</f>
        <v>2.5128865979381444E-2</v>
      </c>
    </row>
    <row r="57" spans="1:10" x14ac:dyDescent="0.2">
      <c r="A57" s="309" t="s">
        <v>28</v>
      </c>
      <c r="B57" s="229">
        <v>81.569999999999993</v>
      </c>
      <c r="C57" s="281"/>
      <c r="D57" s="281"/>
      <c r="E57" s="281"/>
      <c r="F57" s="281"/>
      <c r="G57" s="233"/>
      <c r="H57" s="362" t="s">
        <v>57</v>
      </c>
      <c r="I57" s="362">
        <v>122.59</v>
      </c>
      <c r="J57" s="362"/>
    </row>
    <row r="58" spans="1:10" ht="13.5" thickBot="1" x14ac:dyDescent="0.25">
      <c r="A58" s="312" t="s">
        <v>26</v>
      </c>
      <c r="B58" s="336">
        <f>B57-B44</f>
        <v>-38.430000000000007</v>
      </c>
      <c r="C58" s="337">
        <f t="shared" ref="C58:F58" si="12">C57-C44</f>
        <v>0</v>
      </c>
      <c r="D58" s="337">
        <f t="shared" si="12"/>
        <v>0</v>
      </c>
      <c r="E58" s="337">
        <f t="shared" si="12"/>
        <v>0</v>
      </c>
      <c r="F58" s="337">
        <f t="shared" si="12"/>
        <v>0</v>
      </c>
      <c r="G58" s="234"/>
      <c r="H58" s="362" t="s">
        <v>26</v>
      </c>
      <c r="I58" s="227">
        <f>I57-I44</f>
        <v>25.75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398" t="s">
        <v>53</v>
      </c>
      <c r="C61" s="399"/>
      <c r="D61" s="399"/>
      <c r="E61" s="399"/>
      <c r="F61" s="400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</row>
    <row r="64" spans="1:10" s="383" customFormat="1" x14ac:dyDescent="0.2">
      <c r="A64" s="295" t="s">
        <v>6</v>
      </c>
      <c r="B64" s="321">
        <v>1700</v>
      </c>
      <c r="C64" s="322">
        <v>1729.5652173913043</v>
      </c>
      <c r="D64" s="322">
        <v>1820.8333333333333</v>
      </c>
      <c r="E64" s="322"/>
      <c r="F64" s="322"/>
      <c r="G64" s="259">
        <v>1740.9615384615386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100</v>
      </c>
    </row>
    <row r="66" spans="1:11" s="383" customFormat="1" x14ac:dyDescent="0.2">
      <c r="A66" s="226" t="s">
        <v>8</v>
      </c>
      <c r="B66" s="263">
        <v>2.1064679938026885E-2</v>
      </c>
      <c r="C66" s="264">
        <v>2.0135730914528367E-2</v>
      </c>
      <c r="D66" s="327">
        <v>3.237157351993683E-2</v>
      </c>
      <c r="E66" s="327"/>
      <c r="F66" s="327"/>
      <c r="G66" s="328">
        <v>3.5573636700371794E-2</v>
      </c>
    </row>
    <row r="67" spans="1:11" s="383" customFormat="1" x14ac:dyDescent="0.2">
      <c r="A67" s="295" t="s">
        <v>1</v>
      </c>
      <c r="B67" s="266">
        <f t="shared" ref="B67:G67" si="13">B64/B63*100-100</f>
        <v>91.011235955056179</v>
      </c>
      <c r="C67" s="267">
        <f t="shared" si="13"/>
        <v>94.333170493404964</v>
      </c>
      <c r="D67" s="267">
        <f t="shared" si="13"/>
        <v>104.5880149812734</v>
      </c>
      <c r="E67" s="267">
        <f t="shared" si="13"/>
        <v>-100</v>
      </c>
      <c r="F67" s="267">
        <f t="shared" si="13"/>
        <v>-100</v>
      </c>
      <c r="G67" s="269">
        <f t="shared" si="13"/>
        <v>95.613656006914454</v>
      </c>
    </row>
    <row r="68" spans="1:11" s="383" customFormat="1" ht="13.5" thickBot="1" x14ac:dyDescent="0.25">
      <c r="A68" s="226" t="s">
        <v>27</v>
      </c>
      <c r="B68" s="270">
        <f>B64-B51</f>
        <v>116.66666666666674</v>
      </c>
      <c r="C68" s="271">
        <f t="shared" ref="C68:G68" si="14">C64-C51</f>
        <v>1729.5652173913043</v>
      </c>
      <c r="D68" s="271">
        <f t="shared" si="14"/>
        <v>1820.8333333333333</v>
      </c>
      <c r="E68" s="271">
        <f t="shared" si="14"/>
        <v>0</v>
      </c>
      <c r="F68" s="271">
        <f t="shared" si="14"/>
        <v>0</v>
      </c>
      <c r="G68" s="273">
        <f t="shared" si="14"/>
        <v>157.62820512820531</v>
      </c>
    </row>
    <row r="69" spans="1:11" s="383" customFormat="1" x14ac:dyDescent="0.2">
      <c r="A69" s="309" t="s">
        <v>52</v>
      </c>
      <c r="B69" s="274">
        <v>198</v>
      </c>
      <c r="C69" s="275">
        <v>246</v>
      </c>
      <c r="D69" s="275">
        <v>123</v>
      </c>
      <c r="E69" s="275"/>
      <c r="F69" s="329"/>
      <c r="G69" s="330">
        <f>SUM(B69:F69)</f>
        <v>567</v>
      </c>
      <c r="H69" s="383" t="s">
        <v>56</v>
      </c>
      <c r="I69" s="331">
        <f>G56-G69</f>
        <v>2459</v>
      </c>
      <c r="J69" s="332">
        <f>I69/G56</f>
        <v>0.81262392597488431</v>
      </c>
      <c r="K69" s="359" t="s">
        <v>79</v>
      </c>
    </row>
    <row r="70" spans="1:11" s="383" customFormat="1" x14ac:dyDescent="0.2">
      <c r="A70" s="309" t="s">
        <v>28</v>
      </c>
      <c r="B70" s="229">
        <v>60</v>
      </c>
      <c r="C70" s="382">
        <v>60</v>
      </c>
      <c r="D70" s="382">
        <v>60</v>
      </c>
      <c r="E70" s="382"/>
      <c r="F70" s="382"/>
      <c r="G70" s="233"/>
      <c r="H70" s="383" t="s">
        <v>57</v>
      </c>
      <c r="I70" s="383">
        <v>82.44</v>
      </c>
    </row>
    <row r="71" spans="1:11" s="383" customFormat="1" ht="13.5" thickBot="1" x14ac:dyDescent="0.25">
      <c r="A71" s="312" t="s">
        <v>26</v>
      </c>
      <c r="B71" s="336">
        <f>B70-B57</f>
        <v>-21.569999999999993</v>
      </c>
      <c r="C71" s="337">
        <f t="shared" ref="C71:F71" si="15">C70-C57</f>
        <v>60</v>
      </c>
      <c r="D71" s="337">
        <f t="shared" si="15"/>
        <v>60</v>
      </c>
      <c r="E71" s="337">
        <f t="shared" si="15"/>
        <v>0</v>
      </c>
      <c r="F71" s="337">
        <f t="shared" si="15"/>
        <v>0</v>
      </c>
      <c r="G71" s="234"/>
      <c r="H71" s="383" t="s">
        <v>26</v>
      </c>
      <c r="I71" s="227">
        <f>I70-I57</f>
        <v>-40.150000000000006</v>
      </c>
    </row>
    <row r="73" spans="1:11" ht="13.5" thickBot="1" x14ac:dyDescent="0.25"/>
    <row r="74" spans="1:11" ht="13.5" thickBot="1" x14ac:dyDescent="0.25">
      <c r="A74" s="285" t="s">
        <v>80</v>
      </c>
      <c r="B74" s="398" t="s">
        <v>53</v>
      </c>
      <c r="C74" s="399"/>
      <c r="D74" s="399"/>
      <c r="E74" s="399"/>
      <c r="F74" s="400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>
        <v>1080</v>
      </c>
      <c r="G76" s="320">
        <v>1080</v>
      </c>
      <c r="H76" s="389"/>
      <c r="I76" s="389"/>
      <c r="J76" s="389"/>
    </row>
    <row r="77" spans="1:11" x14ac:dyDescent="0.2">
      <c r="A77" s="295" t="s">
        <v>6</v>
      </c>
      <c r="B77" s="321">
        <v>1770.5263157894738</v>
      </c>
      <c r="C77" s="322">
        <v>1804.1666666666667</v>
      </c>
      <c r="D77" s="322">
        <v>1939.090909090909</v>
      </c>
      <c r="E77" s="322"/>
      <c r="F77" s="322"/>
      <c r="G77" s="259">
        <v>1819.8148148148148</v>
      </c>
      <c r="H77" s="389"/>
      <c r="I77" s="389"/>
      <c r="J77" s="389"/>
    </row>
    <row r="78" spans="1:11" x14ac:dyDescent="0.2">
      <c r="A78" s="226" t="s">
        <v>7</v>
      </c>
      <c r="B78" s="323">
        <v>100</v>
      </c>
      <c r="C78" s="324">
        <v>100</v>
      </c>
      <c r="D78" s="325">
        <v>100</v>
      </c>
      <c r="E78" s="325"/>
      <c r="F78" s="325"/>
      <c r="G78" s="326">
        <v>94.444444444444443</v>
      </c>
      <c r="H78" s="389"/>
      <c r="I78" s="389"/>
      <c r="J78" s="389"/>
    </row>
    <row r="79" spans="1:11" x14ac:dyDescent="0.2">
      <c r="A79" s="226" t="s">
        <v>8</v>
      </c>
      <c r="B79" s="263">
        <v>3.8371394080245272E-2</v>
      </c>
      <c r="C79" s="264">
        <v>4.085345250529087E-2</v>
      </c>
      <c r="D79" s="327">
        <v>3.9487054269564233E-2</v>
      </c>
      <c r="E79" s="327"/>
      <c r="F79" s="327"/>
      <c r="G79" s="328">
        <v>5.2403473196466259E-2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63.937621832358673</v>
      </c>
      <c r="C80" s="267">
        <f t="shared" si="16"/>
        <v>67.052469135802482</v>
      </c>
      <c r="D80" s="267">
        <f t="shared" si="16"/>
        <v>79.545454545454533</v>
      </c>
      <c r="E80" s="267">
        <f t="shared" si="16"/>
        <v>-100</v>
      </c>
      <c r="F80" s="267">
        <f t="shared" si="16"/>
        <v>-100</v>
      </c>
      <c r="G80" s="269">
        <f t="shared" si="16"/>
        <v>68.501371742112497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70.526315789473756</v>
      </c>
      <c r="C81" s="271">
        <f t="shared" ref="C81:G81" si="17">C77-C64</f>
        <v>74.601449275362484</v>
      </c>
      <c r="D81" s="271">
        <f t="shared" si="17"/>
        <v>118.25757575757575</v>
      </c>
      <c r="E81" s="271">
        <f t="shared" si="17"/>
        <v>0</v>
      </c>
      <c r="F81" s="271">
        <f t="shared" si="17"/>
        <v>0</v>
      </c>
      <c r="G81" s="273">
        <f t="shared" si="17"/>
        <v>78.853276353276215</v>
      </c>
      <c r="H81" s="389"/>
      <c r="I81" s="389"/>
      <c r="J81" s="389"/>
    </row>
    <row r="82" spans="1:10" x14ac:dyDescent="0.2">
      <c r="A82" s="309" t="s">
        <v>52</v>
      </c>
      <c r="B82" s="274">
        <v>197</v>
      </c>
      <c r="C82" s="275">
        <v>246</v>
      </c>
      <c r="D82" s="275">
        <v>120</v>
      </c>
      <c r="E82" s="275"/>
      <c r="F82" s="329"/>
      <c r="G82" s="330">
        <f>SUM(B82:F82)</f>
        <v>563</v>
      </c>
      <c r="H82" s="389" t="s">
        <v>56</v>
      </c>
      <c r="I82" s="331">
        <f>G69-G82</f>
        <v>4</v>
      </c>
      <c r="J82" s="332">
        <f>I82/G69</f>
        <v>7.0546737213403876E-3</v>
      </c>
    </row>
    <row r="83" spans="1:10" x14ac:dyDescent="0.2">
      <c r="A83" s="309" t="s">
        <v>28</v>
      </c>
      <c r="B83" s="229">
        <v>61</v>
      </c>
      <c r="C83" s="388">
        <v>61</v>
      </c>
      <c r="D83" s="388">
        <v>61</v>
      </c>
      <c r="E83" s="388"/>
      <c r="F83" s="388"/>
      <c r="G83" s="233"/>
      <c r="H83" s="389" t="s">
        <v>57</v>
      </c>
      <c r="I83" s="389">
        <v>60.23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89" t="s">
        <v>26</v>
      </c>
      <c r="I84" s="227">
        <f>I83-I70</f>
        <v>-22.21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398" t="s">
        <v>53</v>
      </c>
      <c r="C87" s="399"/>
      <c r="D87" s="399"/>
      <c r="E87" s="399"/>
      <c r="F87" s="400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>
        <v>1250</v>
      </c>
      <c r="G89" s="320">
        <v>1250</v>
      </c>
    </row>
    <row r="90" spans="1:10" s="391" customFormat="1" x14ac:dyDescent="0.2">
      <c r="A90" s="295" t="s">
        <v>6</v>
      </c>
      <c r="B90" s="321">
        <v>1897.8947368421052</v>
      </c>
      <c r="C90" s="322">
        <v>1914.3478260869565</v>
      </c>
      <c r="D90" s="322">
        <v>1981.4285714285713</v>
      </c>
      <c r="E90" s="322"/>
      <c r="F90" s="322"/>
      <c r="G90" s="259">
        <v>1925.5357142857142</v>
      </c>
    </row>
    <row r="91" spans="1:10" s="391" customFormat="1" x14ac:dyDescent="0.2">
      <c r="A91" s="226" t="s">
        <v>7</v>
      </c>
      <c r="B91" s="323">
        <v>100</v>
      </c>
      <c r="C91" s="324">
        <v>91.304347826086953</v>
      </c>
      <c r="D91" s="325">
        <v>100</v>
      </c>
      <c r="E91" s="325"/>
      <c r="F91" s="325"/>
      <c r="G91" s="326">
        <v>92.857142857142861</v>
      </c>
    </row>
    <row r="92" spans="1:10" s="391" customFormat="1" x14ac:dyDescent="0.2">
      <c r="A92" s="226" t="s">
        <v>8</v>
      </c>
      <c r="B92" s="263">
        <v>3.4932958948418392E-2</v>
      </c>
      <c r="C92" s="264">
        <v>5.3378982045624759E-2</v>
      </c>
      <c r="D92" s="327">
        <v>5.7948179660879451E-2</v>
      </c>
      <c r="E92" s="327"/>
      <c r="F92" s="327"/>
      <c r="G92" s="328">
        <v>5.2366917503300719E-2</v>
      </c>
    </row>
    <row r="93" spans="1:10" s="391" customFormat="1" x14ac:dyDescent="0.2">
      <c r="A93" s="295" t="s">
        <v>1</v>
      </c>
      <c r="B93" s="266">
        <f t="shared" ref="B93:G93" si="19">B90/B89*100-100</f>
        <v>51.831578947368399</v>
      </c>
      <c r="C93" s="267">
        <f t="shared" si="19"/>
        <v>53.147826086956513</v>
      </c>
      <c r="D93" s="267">
        <f t="shared" si="19"/>
        <v>58.514285714285705</v>
      </c>
      <c r="E93" s="267">
        <f t="shared" si="19"/>
        <v>-100</v>
      </c>
      <c r="F93" s="267">
        <f t="shared" si="19"/>
        <v>-100</v>
      </c>
      <c r="G93" s="269">
        <f t="shared" si="19"/>
        <v>54.042857142857144</v>
      </c>
    </row>
    <row r="94" spans="1:10" s="391" customFormat="1" ht="13.5" thickBot="1" x14ac:dyDescent="0.25">
      <c r="A94" s="226" t="s">
        <v>27</v>
      </c>
      <c r="B94" s="270">
        <f>B90-B77</f>
        <v>127.36842105263145</v>
      </c>
      <c r="C94" s="271">
        <f t="shared" ref="C94:G94" si="20">C90-C77</f>
        <v>110.18115942028976</v>
      </c>
      <c r="D94" s="271">
        <f t="shared" si="20"/>
        <v>42.337662337662323</v>
      </c>
      <c r="E94" s="271">
        <f t="shared" si="20"/>
        <v>0</v>
      </c>
      <c r="F94" s="271">
        <f t="shared" si="20"/>
        <v>0</v>
      </c>
      <c r="G94" s="273">
        <f t="shared" si="20"/>
        <v>105.72089947089944</v>
      </c>
    </row>
    <row r="95" spans="1:10" s="391" customFormat="1" x14ac:dyDescent="0.2">
      <c r="A95" s="309" t="s">
        <v>52</v>
      </c>
      <c r="B95" s="274">
        <v>197</v>
      </c>
      <c r="C95" s="275">
        <v>246</v>
      </c>
      <c r="D95" s="275">
        <v>120</v>
      </c>
      <c r="E95" s="275"/>
      <c r="F95" s="329"/>
      <c r="G95" s="330">
        <f>SUM(B95:F95)</f>
        <v>563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62</v>
      </c>
      <c r="C96" s="390">
        <v>62</v>
      </c>
      <c r="D96" s="390">
        <v>62</v>
      </c>
      <c r="E96" s="390"/>
      <c r="F96" s="390"/>
      <c r="G96" s="233"/>
      <c r="H96" s="391" t="s">
        <v>57</v>
      </c>
      <c r="I96" s="391">
        <v>61.05</v>
      </c>
    </row>
    <row r="97" spans="1:9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0</v>
      </c>
      <c r="F97" s="337">
        <f t="shared" si="21"/>
        <v>0</v>
      </c>
      <c r="G97" s="234"/>
      <c r="H97" s="391" t="s">
        <v>26</v>
      </c>
      <c r="I97" s="227">
        <f>I96-I83</f>
        <v>0.82000000000000028</v>
      </c>
    </row>
  </sheetData>
  <mergeCells count="7">
    <mergeCell ref="B87:F87"/>
    <mergeCell ref="B74:F74"/>
    <mergeCell ref="B9:F9"/>
    <mergeCell ref="B22:F22"/>
    <mergeCell ref="B35:F35"/>
    <mergeCell ref="B48:F48"/>
    <mergeCell ref="B61:F6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92" t="s">
        <v>18</v>
      </c>
      <c r="C4" s="393"/>
      <c r="D4" s="393"/>
      <c r="E4" s="393"/>
      <c r="F4" s="393"/>
      <c r="G4" s="393"/>
      <c r="H4" s="393"/>
      <c r="I4" s="393"/>
      <c r="J4" s="394"/>
      <c r="K4" s="392" t="s">
        <v>21</v>
      </c>
      <c r="L4" s="393"/>
      <c r="M4" s="393"/>
      <c r="N4" s="393"/>
      <c r="O4" s="393"/>
      <c r="P4" s="393"/>
      <c r="Q4" s="393"/>
      <c r="R4" s="393"/>
      <c r="S4" s="393"/>
      <c r="T4" s="393"/>
      <c r="U4" s="393"/>
      <c r="V4" s="393"/>
      <c r="W4" s="39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92" t="s">
        <v>23</v>
      </c>
      <c r="C17" s="393"/>
      <c r="D17" s="393"/>
      <c r="E17" s="393"/>
      <c r="F17" s="39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92" t="s">
        <v>18</v>
      </c>
      <c r="C4" s="393"/>
      <c r="D4" s="393"/>
      <c r="E4" s="393"/>
      <c r="F4" s="393"/>
      <c r="G4" s="393"/>
      <c r="H4" s="393"/>
      <c r="I4" s="393"/>
      <c r="J4" s="394"/>
      <c r="K4" s="392" t="s">
        <v>21</v>
      </c>
      <c r="L4" s="393"/>
      <c r="M4" s="393"/>
      <c r="N4" s="393"/>
      <c r="O4" s="393"/>
      <c r="P4" s="393"/>
      <c r="Q4" s="393"/>
      <c r="R4" s="393"/>
      <c r="S4" s="393"/>
      <c r="T4" s="393"/>
      <c r="U4" s="393"/>
      <c r="V4" s="393"/>
      <c r="W4" s="39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92" t="s">
        <v>23</v>
      </c>
      <c r="C17" s="393"/>
      <c r="D17" s="393"/>
      <c r="E17" s="393"/>
      <c r="F17" s="39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92" t="s">
        <v>18</v>
      </c>
      <c r="C4" s="393"/>
      <c r="D4" s="393"/>
      <c r="E4" s="393"/>
      <c r="F4" s="393"/>
      <c r="G4" s="393"/>
      <c r="H4" s="393"/>
      <c r="I4" s="393"/>
      <c r="J4" s="394"/>
      <c r="K4" s="392" t="s">
        <v>21</v>
      </c>
      <c r="L4" s="393"/>
      <c r="M4" s="393"/>
      <c r="N4" s="393"/>
      <c r="O4" s="393"/>
      <c r="P4" s="393"/>
      <c r="Q4" s="393"/>
      <c r="R4" s="393"/>
      <c r="S4" s="393"/>
      <c r="T4" s="393"/>
      <c r="U4" s="393"/>
      <c r="V4" s="393"/>
      <c r="W4" s="39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92" t="s">
        <v>23</v>
      </c>
      <c r="C17" s="393"/>
      <c r="D17" s="393"/>
      <c r="E17" s="393"/>
      <c r="F17" s="39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95" t="s">
        <v>42</v>
      </c>
      <c r="B1" s="395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395" t="s">
        <v>42</v>
      </c>
      <c r="B1" s="395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396" t="s">
        <v>42</v>
      </c>
      <c r="B1" s="396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95" t="s">
        <v>42</v>
      </c>
      <c r="B1" s="395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B107"/>
  <sheetViews>
    <sheetView showGridLines="0" tabSelected="1" topLeftCell="A74" zoomScale="75" zoomScaleNormal="75" workbookViewId="0">
      <selection activeCell="V105" sqref="V105"/>
    </sheetView>
  </sheetViews>
  <sheetFormatPr baseColWidth="10" defaultRowHeight="12.75" x14ac:dyDescent="0.2"/>
  <cols>
    <col min="1" max="1" width="16.28515625" style="237" bestFit="1" customWidth="1"/>
    <col min="2" max="13" width="10.7109375" style="237" customWidth="1"/>
    <col min="14" max="14" width="10.7109375" style="334" customWidth="1"/>
    <col min="15" max="19" width="10.7109375" style="237" customWidth="1"/>
    <col min="20" max="16384" width="11.42578125" style="237"/>
  </cols>
  <sheetData>
    <row r="1" spans="1:22" x14ac:dyDescent="0.2">
      <c r="A1" s="237" t="s">
        <v>58</v>
      </c>
    </row>
    <row r="2" spans="1:22" x14ac:dyDescent="0.2">
      <c r="A2" s="237" t="s">
        <v>59</v>
      </c>
      <c r="B2" s="239">
        <v>36.4</v>
      </c>
      <c r="F2" s="401"/>
      <c r="G2" s="401"/>
      <c r="H2" s="401"/>
      <c r="I2" s="401"/>
    </row>
    <row r="3" spans="1:22" x14ac:dyDescent="0.2">
      <c r="A3" s="237" t="s">
        <v>7</v>
      </c>
      <c r="B3" s="237">
        <v>77.2</v>
      </c>
    </row>
    <row r="4" spans="1:22" x14ac:dyDescent="0.2">
      <c r="A4" s="237" t="s">
        <v>60</v>
      </c>
      <c r="B4" s="237">
        <v>12570</v>
      </c>
    </row>
    <row r="6" spans="1:22" x14ac:dyDescent="0.2">
      <c r="A6" s="246" t="s">
        <v>61</v>
      </c>
      <c r="B6" s="239">
        <v>36.4</v>
      </c>
      <c r="C6" s="239">
        <v>36.4</v>
      </c>
      <c r="D6" s="239">
        <v>36.4</v>
      </c>
      <c r="E6" s="239">
        <v>36.4</v>
      </c>
      <c r="F6" s="239">
        <v>36.4</v>
      </c>
      <c r="G6" s="239">
        <v>36.4</v>
      </c>
      <c r="H6" s="239">
        <v>36.4</v>
      </c>
      <c r="I6" s="239">
        <v>36.4</v>
      </c>
      <c r="J6" s="239">
        <v>36.4</v>
      </c>
      <c r="K6" s="239">
        <v>36.4</v>
      </c>
      <c r="L6" s="239">
        <v>36.4</v>
      </c>
      <c r="M6" s="239">
        <v>36.4</v>
      </c>
      <c r="N6" s="239">
        <v>36.4</v>
      </c>
      <c r="O6" s="239">
        <v>36.4</v>
      </c>
      <c r="P6" s="239">
        <v>36.4</v>
      </c>
      <c r="Q6" s="239">
        <v>36.4</v>
      </c>
      <c r="R6" s="239">
        <v>36.4</v>
      </c>
      <c r="S6" s="239">
        <v>36.4</v>
      </c>
    </row>
    <row r="7" spans="1:22" x14ac:dyDescent="0.2">
      <c r="A7" s="246" t="s">
        <v>62</v>
      </c>
      <c r="B7" s="282">
        <v>22.49</v>
      </c>
      <c r="C7" s="282">
        <v>22.49</v>
      </c>
      <c r="D7" s="282">
        <v>22.49</v>
      </c>
      <c r="E7" s="282">
        <v>22.49</v>
      </c>
      <c r="F7" s="282">
        <v>22.49</v>
      </c>
      <c r="G7" s="282">
        <v>22.49</v>
      </c>
      <c r="H7" s="282">
        <v>22.49</v>
      </c>
      <c r="I7" s="282">
        <v>22.49</v>
      </c>
      <c r="J7" s="282">
        <v>22.49</v>
      </c>
      <c r="K7" s="237">
        <v>22.49</v>
      </c>
      <c r="L7" s="237">
        <v>22.49</v>
      </c>
      <c r="M7" s="237">
        <v>22.49</v>
      </c>
      <c r="N7" s="334">
        <v>22.49</v>
      </c>
      <c r="O7" s="237">
        <v>22.49</v>
      </c>
      <c r="P7" s="237">
        <v>22.49</v>
      </c>
      <c r="Q7" s="237">
        <v>22.49</v>
      </c>
      <c r="R7" s="237">
        <v>22.49</v>
      </c>
    </row>
    <row r="8" spans="1:22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2" ht="13.5" thickBot="1" x14ac:dyDescent="0.25">
      <c r="A9" s="285" t="s">
        <v>49</v>
      </c>
      <c r="B9" s="398" t="s">
        <v>50</v>
      </c>
      <c r="C9" s="399"/>
      <c r="D9" s="399"/>
      <c r="E9" s="399"/>
      <c r="F9" s="399"/>
      <c r="G9" s="399"/>
      <c r="H9" s="399"/>
      <c r="I9" s="399"/>
      <c r="J9" s="400"/>
      <c r="K9" s="398" t="s">
        <v>53</v>
      </c>
      <c r="L9" s="399"/>
      <c r="M9" s="399"/>
      <c r="N9" s="399"/>
      <c r="O9" s="399"/>
      <c r="P9" s="399"/>
      <c r="Q9" s="399"/>
      <c r="R9" s="400"/>
      <c r="S9" s="338" t="s">
        <v>55</v>
      </c>
    </row>
    <row r="10" spans="1:22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9">
        <v>9</v>
      </c>
      <c r="K10" s="247">
        <v>1</v>
      </c>
      <c r="L10" s="248">
        <v>2</v>
      </c>
      <c r="M10" s="248">
        <v>3</v>
      </c>
      <c r="N10" s="248">
        <v>4</v>
      </c>
      <c r="O10" s="248">
        <v>5</v>
      </c>
      <c r="P10" s="248">
        <v>6</v>
      </c>
      <c r="Q10" s="248">
        <v>7</v>
      </c>
      <c r="R10" s="249">
        <v>8</v>
      </c>
      <c r="S10" s="339"/>
    </row>
    <row r="11" spans="1:22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351">
        <v>6</v>
      </c>
      <c r="K11" s="250">
        <v>1</v>
      </c>
      <c r="L11" s="333">
        <v>2</v>
      </c>
      <c r="M11" s="251">
        <v>3</v>
      </c>
      <c r="N11" s="251">
        <v>3</v>
      </c>
      <c r="O11" s="315">
        <v>4</v>
      </c>
      <c r="P11" s="315">
        <v>4</v>
      </c>
      <c r="Q11" s="252">
        <v>5</v>
      </c>
      <c r="R11" s="351">
        <v>6</v>
      </c>
      <c r="S11" s="340" t="s">
        <v>0</v>
      </c>
    </row>
    <row r="12" spans="1:22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5">
        <v>140</v>
      </c>
      <c r="K12" s="253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5">
        <v>140</v>
      </c>
      <c r="S12" s="341">
        <v>140</v>
      </c>
    </row>
    <row r="13" spans="1:22" x14ac:dyDescent="0.2">
      <c r="A13" s="295" t="s">
        <v>6</v>
      </c>
      <c r="B13" s="256">
        <v>142.70114942528735</v>
      </c>
      <c r="C13" s="257">
        <v>146.33333333333334</v>
      </c>
      <c r="D13" s="257">
        <v>150.43373493975903</v>
      </c>
      <c r="E13" s="257">
        <v>166.50704225352112</v>
      </c>
      <c r="F13" s="257">
        <v>151.4</v>
      </c>
      <c r="G13" s="257">
        <v>159.83333333333334</v>
      </c>
      <c r="H13" s="257">
        <v>166.67796610169492</v>
      </c>
      <c r="I13" s="257">
        <v>166.2842105263158</v>
      </c>
      <c r="J13" s="258">
        <v>172.81578947368422</v>
      </c>
      <c r="K13" s="256">
        <v>146.06382978723406</v>
      </c>
      <c r="L13" s="257">
        <v>150.50684931506851</v>
      </c>
      <c r="M13" s="257">
        <v>152.044776119403</v>
      </c>
      <c r="N13" s="257">
        <v>151.71830985915494</v>
      </c>
      <c r="O13" s="257">
        <v>159.5</v>
      </c>
      <c r="P13" s="257">
        <v>171.90909090909091</v>
      </c>
      <c r="Q13" s="257">
        <v>160.42857142857142</v>
      </c>
      <c r="R13" s="258">
        <v>171.9387755102041</v>
      </c>
      <c r="S13" s="342">
        <v>167.42288557213931</v>
      </c>
    </row>
    <row r="14" spans="1:22" x14ac:dyDescent="0.2">
      <c r="A14" s="226" t="s">
        <v>7</v>
      </c>
      <c r="B14" s="260">
        <v>67.816091954022994</v>
      </c>
      <c r="C14" s="261">
        <v>89.583333333333329</v>
      </c>
      <c r="D14" s="261">
        <v>91.566265060240966</v>
      </c>
      <c r="E14" s="261">
        <v>94.366197183098592</v>
      </c>
      <c r="F14" s="261">
        <v>87.5</v>
      </c>
      <c r="G14" s="261">
        <v>93.333333333333329</v>
      </c>
      <c r="H14" s="261">
        <v>93.220338983050851</v>
      </c>
      <c r="I14" s="261">
        <v>96.84210526315789</v>
      </c>
      <c r="J14" s="262">
        <v>90.78947368421052</v>
      </c>
      <c r="K14" s="260">
        <v>68.085106382978722</v>
      </c>
      <c r="L14" s="261">
        <v>86.301369863013704</v>
      </c>
      <c r="M14" s="261">
        <v>80.597014925373131</v>
      </c>
      <c r="N14" s="261">
        <v>87.323943661971825</v>
      </c>
      <c r="O14" s="261">
        <v>88.333333333333329</v>
      </c>
      <c r="P14" s="261">
        <v>87.272727272727266</v>
      </c>
      <c r="Q14" s="261">
        <v>94.805194805194802</v>
      </c>
      <c r="R14" s="262">
        <v>91.836734693877546</v>
      </c>
      <c r="S14" s="343">
        <v>78.275290215588726</v>
      </c>
      <c r="U14" s="227"/>
      <c r="V14" s="227"/>
    </row>
    <row r="15" spans="1:22" x14ac:dyDescent="0.2">
      <c r="A15" s="226" t="s">
        <v>8</v>
      </c>
      <c r="B15" s="263">
        <v>0.11172460100822798</v>
      </c>
      <c r="C15" s="264">
        <v>6.1887143448278316E-2</v>
      </c>
      <c r="D15" s="264">
        <v>5.8864349819324487E-2</v>
      </c>
      <c r="E15" s="264">
        <v>5.5775930043530896E-2</v>
      </c>
      <c r="F15" s="264">
        <v>6.3710201066248126E-2</v>
      </c>
      <c r="G15" s="264">
        <v>4.8357207500041903E-2</v>
      </c>
      <c r="H15" s="264">
        <v>5.6760865244248157E-2</v>
      </c>
      <c r="I15" s="264">
        <v>4.4266790492704711E-2</v>
      </c>
      <c r="J15" s="265">
        <v>5.9210121666057977E-2</v>
      </c>
      <c r="K15" s="263">
        <v>8.6662096227079738E-2</v>
      </c>
      <c r="L15" s="264">
        <v>6.7919529211923055E-2</v>
      </c>
      <c r="M15" s="264">
        <v>6.7851932742385698E-2</v>
      </c>
      <c r="N15" s="264">
        <v>6.046147656695057E-2</v>
      </c>
      <c r="O15" s="264">
        <v>5.8607556684669132E-2</v>
      </c>
      <c r="P15" s="264">
        <v>6.4511794290489796E-2</v>
      </c>
      <c r="Q15" s="264">
        <v>5.2665977142016422E-2</v>
      </c>
      <c r="R15" s="265">
        <v>6.2678041104016508E-2</v>
      </c>
      <c r="S15" s="344">
        <v>8.3281763400315456E-2</v>
      </c>
      <c r="U15" s="227"/>
      <c r="V15" s="227"/>
    </row>
    <row r="16" spans="1:22" x14ac:dyDescent="0.2">
      <c r="A16" s="295" t="s">
        <v>1</v>
      </c>
      <c r="B16" s="266">
        <f>B13/B12*100-100</f>
        <v>1.9293924466338126</v>
      </c>
      <c r="C16" s="267">
        <f t="shared" ref="C16:E16" si="0">C13/C12*100-100</f>
        <v>4.5238095238095326</v>
      </c>
      <c r="D16" s="267">
        <f t="shared" si="0"/>
        <v>7.452667814113596</v>
      </c>
      <c r="E16" s="267">
        <f t="shared" si="0"/>
        <v>18.933601609657941</v>
      </c>
      <c r="F16" s="267">
        <f>F13/F12*100-100</f>
        <v>8.1428571428571388</v>
      </c>
      <c r="G16" s="267">
        <f t="shared" ref="G16:J16" si="1">G13/G12*100-100</f>
        <v>14.166666666666686</v>
      </c>
      <c r="H16" s="267">
        <f t="shared" si="1"/>
        <v>19.055690072639237</v>
      </c>
      <c r="I16" s="267">
        <f t="shared" si="1"/>
        <v>18.774436090225578</v>
      </c>
      <c r="J16" s="268">
        <f t="shared" si="1"/>
        <v>23.439849624060159</v>
      </c>
      <c r="K16" s="266">
        <f>K13/K12*100-100</f>
        <v>4.3313069908814725</v>
      </c>
      <c r="L16" s="267">
        <f t="shared" ref="L16:N16" si="2">L13/L12*100-100</f>
        <v>7.5048923679060806</v>
      </c>
      <c r="M16" s="267">
        <f t="shared" si="2"/>
        <v>8.6034115138592853</v>
      </c>
      <c r="N16" s="267">
        <f t="shared" si="2"/>
        <v>8.3702213279678119</v>
      </c>
      <c r="O16" s="267">
        <f t="shared" ref="O16:S16" si="3">O13/O12*100-100</f>
        <v>13.928571428571416</v>
      </c>
      <c r="P16" s="267">
        <f t="shared" ref="P16" si="4">P13/P12*100-100</f>
        <v>22.79220779220779</v>
      </c>
      <c r="Q16" s="267">
        <f t="shared" ref="Q16:R16" si="5">Q13/Q12*100-100</f>
        <v>14.591836734693857</v>
      </c>
      <c r="R16" s="268">
        <f t="shared" si="5"/>
        <v>22.813411078717223</v>
      </c>
      <c r="S16" s="345">
        <f t="shared" si="3"/>
        <v>19.587775408670936</v>
      </c>
      <c r="U16" s="227"/>
      <c r="V16" s="227"/>
    </row>
    <row r="17" spans="1:22" ht="13.5" thickBot="1" x14ac:dyDescent="0.25">
      <c r="A17" s="349" t="s">
        <v>27</v>
      </c>
      <c r="B17" s="270">
        <f>B13-B6</f>
        <v>106.30114942528735</v>
      </c>
      <c r="C17" s="271">
        <f t="shared" ref="C17:J17" si="6">C13-C6</f>
        <v>109.93333333333334</v>
      </c>
      <c r="D17" s="271">
        <f t="shared" si="6"/>
        <v>114.03373493975903</v>
      </c>
      <c r="E17" s="271">
        <f t="shared" si="6"/>
        <v>130.10704225352112</v>
      </c>
      <c r="F17" s="271">
        <f t="shared" si="6"/>
        <v>115</v>
      </c>
      <c r="G17" s="271">
        <f t="shared" si="6"/>
        <v>123.43333333333334</v>
      </c>
      <c r="H17" s="271">
        <f t="shared" si="6"/>
        <v>130.27796610169491</v>
      </c>
      <c r="I17" s="271">
        <f t="shared" si="6"/>
        <v>129.8842105263158</v>
      </c>
      <c r="J17" s="272">
        <f t="shared" si="6"/>
        <v>136.41578947368421</v>
      </c>
      <c r="K17" s="270">
        <f t="shared" ref="K17:S17" si="7">K13-K6</f>
        <v>109.66382978723405</v>
      </c>
      <c r="L17" s="271">
        <f t="shared" si="7"/>
        <v>114.1068493150685</v>
      </c>
      <c r="M17" s="271">
        <f t="shared" si="7"/>
        <v>115.64477611940299</v>
      </c>
      <c r="N17" s="271">
        <f t="shared" si="7"/>
        <v>115.31830985915494</v>
      </c>
      <c r="O17" s="271">
        <f t="shared" si="7"/>
        <v>123.1</v>
      </c>
      <c r="P17" s="271">
        <f t="shared" si="7"/>
        <v>135.5090909090909</v>
      </c>
      <c r="Q17" s="271">
        <f t="shared" si="7"/>
        <v>124.02857142857141</v>
      </c>
      <c r="R17" s="272">
        <f t="shared" si="7"/>
        <v>135.53877551020409</v>
      </c>
      <c r="S17" s="346">
        <f t="shared" si="7"/>
        <v>131.0228855721393</v>
      </c>
      <c r="U17" s="227"/>
      <c r="V17" s="227"/>
    </row>
    <row r="18" spans="1:22" x14ac:dyDescent="0.2">
      <c r="A18" s="350" t="s">
        <v>51</v>
      </c>
      <c r="B18" s="274">
        <v>857</v>
      </c>
      <c r="C18" s="275">
        <v>828</v>
      </c>
      <c r="D18" s="275">
        <v>829</v>
      </c>
      <c r="E18" s="275">
        <v>694</v>
      </c>
      <c r="F18" s="275">
        <v>691</v>
      </c>
      <c r="G18" s="275">
        <v>574</v>
      </c>
      <c r="H18" s="275">
        <v>575</v>
      </c>
      <c r="I18" s="275">
        <v>930</v>
      </c>
      <c r="J18" s="276">
        <v>732</v>
      </c>
      <c r="K18" s="274">
        <v>447</v>
      </c>
      <c r="L18" s="275">
        <v>863</v>
      </c>
      <c r="M18" s="275">
        <v>618</v>
      </c>
      <c r="N18" s="275">
        <v>614</v>
      </c>
      <c r="O18" s="275">
        <v>583</v>
      </c>
      <c r="P18" s="275">
        <v>581</v>
      </c>
      <c r="Q18" s="275">
        <v>863</v>
      </c>
      <c r="R18" s="276">
        <v>560</v>
      </c>
      <c r="S18" s="347">
        <f>SUM(B18:R18)</f>
        <v>11839</v>
      </c>
      <c r="T18" s="227" t="s">
        <v>56</v>
      </c>
      <c r="U18" s="278">
        <f>B4-S18</f>
        <v>731</v>
      </c>
      <c r="V18" s="279">
        <f>U18/B4</f>
        <v>5.8154335719968177E-2</v>
      </c>
    </row>
    <row r="19" spans="1:22" x14ac:dyDescent="0.2">
      <c r="A19" s="309" t="s">
        <v>28</v>
      </c>
      <c r="B19" s="242">
        <v>29.5</v>
      </c>
      <c r="C19" s="240">
        <v>29</v>
      </c>
      <c r="D19" s="240">
        <v>29</v>
      </c>
      <c r="E19" s="240">
        <v>27.5</v>
      </c>
      <c r="F19" s="240">
        <v>28</v>
      </c>
      <c r="G19" s="240">
        <v>27.5</v>
      </c>
      <c r="H19" s="240">
        <v>27.5</v>
      </c>
      <c r="I19" s="240">
        <v>27</v>
      </c>
      <c r="J19" s="243">
        <v>27</v>
      </c>
      <c r="K19" s="242">
        <v>29</v>
      </c>
      <c r="L19" s="240">
        <v>28.5</v>
      </c>
      <c r="M19" s="240">
        <v>28</v>
      </c>
      <c r="N19" s="240">
        <v>28</v>
      </c>
      <c r="O19" s="240">
        <v>27.5</v>
      </c>
      <c r="P19" s="240">
        <v>27</v>
      </c>
      <c r="Q19" s="240">
        <v>27.5</v>
      </c>
      <c r="R19" s="243">
        <v>27</v>
      </c>
      <c r="S19" s="339"/>
      <c r="T19" s="227" t="s">
        <v>57</v>
      </c>
      <c r="U19" s="227">
        <v>22.49</v>
      </c>
      <c r="V19" s="227"/>
    </row>
    <row r="20" spans="1:22" ht="13.5" thickBot="1" x14ac:dyDescent="0.25">
      <c r="A20" s="312" t="s">
        <v>26</v>
      </c>
      <c r="B20" s="244">
        <f>B19-B7</f>
        <v>7.0100000000000016</v>
      </c>
      <c r="C20" s="241">
        <f t="shared" ref="C20:J20" si="8">C19-C7</f>
        <v>6.5100000000000016</v>
      </c>
      <c r="D20" s="241">
        <f t="shared" si="8"/>
        <v>6.5100000000000016</v>
      </c>
      <c r="E20" s="241">
        <f t="shared" si="8"/>
        <v>5.0100000000000016</v>
      </c>
      <c r="F20" s="241">
        <f t="shared" si="8"/>
        <v>5.5100000000000016</v>
      </c>
      <c r="G20" s="241">
        <f t="shared" si="8"/>
        <v>5.0100000000000016</v>
      </c>
      <c r="H20" s="241">
        <f t="shared" si="8"/>
        <v>5.0100000000000016</v>
      </c>
      <c r="I20" s="241">
        <f t="shared" si="8"/>
        <v>4.5100000000000016</v>
      </c>
      <c r="J20" s="245">
        <f t="shared" si="8"/>
        <v>4.5100000000000016</v>
      </c>
      <c r="K20" s="244">
        <f t="shared" ref="K20:R20" si="9">K19-K7</f>
        <v>6.5100000000000016</v>
      </c>
      <c r="L20" s="241">
        <f t="shared" si="9"/>
        <v>6.0100000000000016</v>
      </c>
      <c r="M20" s="241">
        <f t="shared" si="9"/>
        <v>5.5100000000000016</v>
      </c>
      <c r="N20" s="241">
        <f t="shared" si="9"/>
        <v>5.5100000000000016</v>
      </c>
      <c r="O20" s="241">
        <f t="shared" si="9"/>
        <v>5.0100000000000016</v>
      </c>
      <c r="P20" s="241">
        <f t="shared" si="9"/>
        <v>4.5100000000000016</v>
      </c>
      <c r="Q20" s="241">
        <f t="shared" si="9"/>
        <v>5.0100000000000016</v>
      </c>
      <c r="R20" s="245">
        <f t="shared" si="9"/>
        <v>4.5100000000000016</v>
      </c>
      <c r="S20" s="348"/>
      <c r="T20" s="227" t="s">
        <v>26</v>
      </c>
      <c r="U20" s="227"/>
      <c r="V20" s="227"/>
    </row>
    <row r="21" spans="1:22" x14ac:dyDescent="0.2">
      <c r="B21" s="237">
        <v>29.5</v>
      </c>
      <c r="C21" s="237">
        <v>29</v>
      </c>
      <c r="D21" s="237">
        <v>29</v>
      </c>
      <c r="E21" s="237" t="s">
        <v>63</v>
      </c>
      <c r="J21" s="237">
        <v>27</v>
      </c>
      <c r="K21" s="237">
        <v>29</v>
      </c>
      <c r="L21" s="237">
        <v>28.5</v>
      </c>
      <c r="O21" s="227"/>
      <c r="P21" s="227" t="s">
        <v>63</v>
      </c>
      <c r="R21" s="237">
        <v>27</v>
      </c>
    </row>
    <row r="22" spans="1:22" ht="13.5" thickBot="1" x14ac:dyDescent="0.25"/>
    <row r="23" spans="1:22" ht="13.5" thickBot="1" x14ac:dyDescent="0.25">
      <c r="A23" s="285" t="s">
        <v>64</v>
      </c>
      <c r="B23" s="398" t="s">
        <v>50</v>
      </c>
      <c r="C23" s="399"/>
      <c r="D23" s="399"/>
      <c r="E23" s="399"/>
      <c r="F23" s="399"/>
      <c r="G23" s="399"/>
      <c r="H23" s="399"/>
      <c r="I23" s="399"/>
      <c r="J23" s="400"/>
      <c r="K23" s="398" t="s">
        <v>53</v>
      </c>
      <c r="L23" s="399"/>
      <c r="M23" s="399"/>
      <c r="N23" s="399"/>
      <c r="O23" s="399"/>
      <c r="P23" s="399"/>
      <c r="Q23" s="399"/>
      <c r="R23" s="400"/>
      <c r="S23" s="338" t="s">
        <v>55</v>
      </c>
      <c r="T23" s="352"/>
      <c r="U23" s="352"/>
      <c r="V23" s="352"/>
    </row>
    <row r="24" spans="1:22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9">
        <v>9</v>
      </c>
      <c r="K24" s="247">
        <v>1</v>
      </c>
      <c r="L24" s="248">
        <v>2</v>
      </c>
      <c r="M24" s="248">
        <v>3</v>
      </c>
      <c r="N24" s="248">
        <v>4</v>
      </c>
      <c r="O24" s="248">
        <v>5</v>
      </c>
      <c r="P24" s="248">
        <v>6</v>
      </c>
      <c r="Q24" s="248">
        <v>7</v>
      </c>
      <c r="R24" s="249">
        <v>8</v>
      </c>
      <c r="S24" s="339"/>
      <c r="T24" s="352"/>
      <c r="U24" s="352"/>
      <c r="V24" s="352"/>
    </row>
    <row r="25" spans="1:22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351">
        <v>6</v>
      </c>
      <c r="K25" s="250">
        <v>1</v>
      </c>
      <c r="L25" s="333">
        <v>2</v>
      </c>
      <c r="M25" s="251">
        <v>3</v>
      </c>
      <c r="N25" s="251">
        <v>3</v>
      </c>
      <c r="O25" s="315">
        <v>4</v>
      </c>
      <c r="P25" s="315">
        <v>4</v>
      </c>
      <c r="Q25" s="252">
        <v>5</v>
      </c>
      <c r="R25" s="351">
        <v>6</v>
      </c>
      <c r="S25" s="340" t="s">
        <v>0</v>
      </c>
      <c r="T25" s="352"/>
      <c r="U25" s="352"/>
      <c r="V25" s="352"/>
    </row>
    <row r="26" spans="1:22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5">
        <v>270</v>
      </c>
      <c r="K26" s="253">
        <v>270</v>
      </c>
      <c r="L26" s="254">
        <v>270</v>
      </c>
      <c r="M26" s="254">
        <v>270</v>
      </c>
      <c r="N26" s="254">
        <v>270</v>
      </c>
      <c r="O26" s="254">
        <v>270</v>
      </c>
      <c r="P26" s="254">
        <v>270</v>
      </c>
      <c r="Q26" s="254">
        <v>270</v>
      </c>
      <c r="R26" s="255">
        <v>270</v>
      </c>
      <c r="S26" s="341">
        <v>270</v>
      </c>
      <c r="T26" s="352"/>
      <c r="U26" s="352"/>
      <c r="V26" s="352"/>
    </row>
    <row r="27" spans="1:22" x14ac:dyDescent="0.2">
      <c r="A27" s="295" t="s">
        <v>6</v>
      </c>
      <c r="B27" s="256">
        <v>286.17283950617286</v>
      </c>
      <c r="C27" s="257">
        <v>283.02083333333331</v>
      </c>
      <c r="D27" s="257">
        <v>292.53333333333336</v>
      </c>
      <c r="E27" s="257">
        <v>300</v>
      </c>
      <c r="F27" s="257">
        <v>284.22535211267603</v>
      </c>
      <c r="G27" s="257">
        <v>291.20689655172413</v>
      </c>
      <c r="H27" s="257">
        <v>288.30508474576271</v>
      </c>
      <c r="I27" s="257">
        <v>282.34693877551018</v>
      </c>
      <c r="J27" s="258">
        <v>300.75949367088606</v>
      </c>
      <c r="K27" s="256">
        <v>293.25581395348837</v>
      </c>
      <c r="L27" s="257">
        <v>292.84090909090907</v>
      </c>
      <c r="M27" s="257">
        <v>293.38461538461536</v>
      </c>
      <c r="N27" s="257">
        <v>290.44776119402985</v>
      </c>
      <c r="O27" s="257">
        <v>296.54545454545456</v>
      </c>
      <c r="P27" s="257">
        <v>298.10344827586209</v>
      </c>
      <c r="Q27" s="257">
        <v>283.03370786516854</v>
      </c>
      <c r="R27" s="258">
        <v>284.62962962962962</v>
      </c>
      <c r="S27" s="342">
        <v>290.08312551953452</v>
      </c>
      <c r="T27" s="352"/>
      <c r="U27" s="352"/>
      <c r="V27" s="352"/>
    </row>
    <row r="28" spans="1:22" x14ac:dyDescent="0.2">
      <c r="A28" s="226" t="s">
        <v>7</v>
      </c>
      <c r="B28" s="260">
        <v>77.777777777777771</v>
      </c>
      <c r="C28" s="261">
        <v>80.208333333333329</v>
      </c>
      <c r="D28" s="261">
        <v>82.666666666666671</v>
      </c>
      <c r="E28" s="261">
        <v>64.179104477611943</v>
      </c>
      <c r="F28" s="261">
        <v>80.281690140845072</v>
      </c>
      <c r="G28" s="261">
        <v>74.137931034482762</v>
      </c>
      <c r="H28" s="261">
        <v>83.050847457627114</v>
      </c>
      <c r="I28" s="261">
        <v>80.612244897959187</v>
      </c>
      <c r="J28" s="262">
        <v>84.810126582278485</v>
      </c>
      <c r="K28" s="260">
        <v>83.720930232558146</v>
      </c>
      <c r="L28" s="261">
        <v>79.545454545454547</v>
      </c>
      <c r="M28" s="261">
        <v>80</v>
      </c>
      <c r="N28" s="261">
        <v>68.656716417910445</v>
      </c>
      <c r="O28" s="261">
        <v>83.63636363636364</v>
      </c>
      <c r="P28" s="261">
        <v>79.310344827586206</v>
      </c>
      <c r="Q28" s="261">
        <v>77.528089887640448</v>
      </c>
      <c r="R28" s="262">
        <v>83.333333333333329</v>
      </c>
      <c r="S28" s="343">
        <v>69.243557772236073</v>
      </c>
      <c r="T28" s="352"/>
      <c r="U28" s="227"/>
      <c r="V28" s="227"/>
    </row>
    <row r="29" spans="1:22" x14ac:dyDescent="0.2">
      <c r="A29" s="226" t="s">
        <v>8</v>
      </c>
      <c r="B29" s="263">
        <v>8.8804771163598112E-2</v>
      </c>
      <c r="C29" s="264">
        <v>9.4192090300572032E-2</v>
      </c>
      <c r="D29" s="264">
        <v>7.6558904037624664E-2</v>
      </c>
      <c r="E29" s="264">
        <v>8.4445317268771927E-2</v>
      </c>
      <c r="F29" s="264">
        <v>8.1537060458551885E-2</v>
      </c>
      <c r="G29" s="264">
        <v>9.1095515849786618E-2</v>
      </c>
      <c r="H29" s="264">
        <v>7.4516005776904717E-2</v>
      </c>
      <c r="I29" s="264">
        <v>8.1080655121477094E-2</v>
      </c>
      <c r="J29" s="265">
        <v>7.2106167497784368E-2</v>
      </c>
      <c r="K29" s="263">
        <v>6.688701945744456E-2</v>
      </c>
      <c r="L29" s="264">
        <v>8.0241557789479181E-2</v>
      </c>
      <c r="M29" s="264">
        <v>7.4262825242162919E-2</v>
      </c>
      <c r="N29" s="264">
        <v>8.3371306335664613E-2</v>
      </c>
      <c r="O29" s="264">
        <v>7.8287625748681575E-2</v>
      </c>
      <c r="P29" s="264">
        <v>7.7916844681236969E-2</v>
      </c>
      <c r="Q29" s="264">
        <v>8.177848352520832E-2</v>
      </c>
      <c r="R29" s="265">
        <v>8.1618217337974044E-2</v>
      </c>
      <c r="S29" s="344">
        <v>8.394768853156917E-2</v>
      </c>
      <c r="T29" s="352"/>
      <c r="U29" s="227"/>
      <c r="V29" s="227"/>
    </row>
    <row r="30" spans="1:22" x14ac:dyDescent="0.2">
      <c r="A30" s="295" t="s">
        <v>1</v>
      </c>
      <c r="B30" s="266">
        <f>B27/B26*100-100</f>
        <v>5.9899405578418055</v>
      </c>
      <c r="C30" s="267">
        <f t="shared" ref="C30:E30" si="10">C27/C26*100-100</f>
        <v>4.8225308641975317</v>
      </c>
      <c r="D30" s="267">
        <f t="shared" si="10"/>
        <v>8.3456790123456841</v>
      </c>
      <c r="E30" s="267">
        <f t="shared" si="10"/>
        <v>11.111111111111114</v>
      </c>
      <c r="F30" s="267">
        <f>F27/F26*100-100</f>
        <v>5.2686489306207562</v>
      </c>
      <c r="G30" s="267">
        <f t="shared" ref="G30:J30" si="11">G27/G26*100-100</f>
        <v>7.8544061302682024</v>
      </c>
      <c r="H30" s="267">
        <f t="shared" si="11"/>
        <v>6.7796610169491629</v>
      </c>
      <c r="I30" s="267">
        <f t="shared" si="11"/>
        <v>4.5729402872259897</v>
      </c>
      <c r="J30" s="268">
        <f t="shared" si="11"/>
        <v>11.392405063291136</v>
      </c>
      <c r="K30" s="266">
        <f>K27/K26*100-100</f>
        <v>8.6132644272179277</v>
      </c>
      <c r="L30" s="267">
        <f t="shared" ref="L30:S30" si="12">L27/L26*100-100</f>
        <v>8.4595959595959584</v>
      </c>
      <c r="M30" s="267">
        <f t="shared" si="12"/>
        <v>8.6609686609686634</v>
      </c>
      <c r="N30" s="267">
        <f t="shared" si="12"/>
        <v>7.5732448866777275</v>
      </c>
      <c r="O30" s="267">
        <f t="shared" si="12"/>
        <v>9.8316498316498411</v>
      </c>
      <c r="P30" s="267">
        <f t="shared" si="12"/>
        <v>10.408684546615589</v>
      </c>
      <c r="Q30" s="267">
        <f t="shared" si="12"/>
        <v>4.82729920932168</v>
      </c>
      <c r="R30" s="268">
        <f t="shared" si="12"/>
        <v>5.4183813443072779</v>
      </c>
      <c r="S30" s="345">
        <f t="shared" si="12"/>
        <v>7.4381946368646368</v>
      </c>
      <c r="T30" s="352"/>
      <c r="U30" s="227"/>
      <c r="V30" s="227"/>
    </row>
    <row r="31" spans="1:22" ht="13.5" thickBot="1" x14ac:dyDescent="0.25">
      <c r="A31" s="349" t="s">
        <v>27</v>
      </c>
      <c r="B31" s="270">
        <f>B27-B13</f>
        <v>143.47169008088551</v>
      </c>
      <c r="C31" s="271">
        <f t="shared" ref="C31:S31" si="13">C27-C13</f>
        <v>136.68749999999997</v>
      </c>
      <c r="D31" s="271">
        <f t="shared" si="13"/>
        <v>142.09959839357433</v>
      </c>
      <c r="E31" s="271">
        <f t="shared" si="13"/>
        <v>133.49295774647888</v>
      </c>
      <c r="F31" s="271">
        <f t="shared" si="13"/>
        <v>132.82535211267603</v>
      </c>
      <c r="G31" s="271">
        <f t="shared" si="13"/>
        <v>131.37356321839079</v>
      </c>
      <c r="H31" s="271">
        <f t="shared" si="13"/>
        <v>121.62711864406779</v>
      </c>
      <c r="I31" s="271">
        <f t="shared" si="13"/>
        <v>116.06272824919438</v>
      </c>
      <c r="J31" s="272">
        <f t="shared" si="13"/>
        <v>127.94370419720184</v>
      </c>
      <c r="K31" s="270">
        <f t="shared" si="13"/>
        <v>147.19198416625431</v>
      </c>
      <c r="L31" s="271">
        <f t="shared" si="13"/>
        <v>142.33405977584056</v>
      </c>
      <c r="M31" s="271">
        <f t="shared" si="13"/>
        <v>141.33983926521236</v>
      </c>
      <c r="N31" s="271">
        <f t="shared" si="13"/>
        <v>138.72945133487491</v>
      </c>
      <c r="O31" s="271">
        <f t="shared" si="13"/>
        <v>137.04545454545456</v>
      </c>
      <c r="P31" s="271">
        <f t="shared" si="13"/>
        <v>126.19435736677119</v>
      </c>
      <c r="Q31" s="271">
        <f t="shared" si="13"/>
        <v>122.60513643659712</v>
      </c>
      <c r="R31" s="272">
        <f t="shared" si="13"/>
        <v>112.69085411942552</v>
      </c>
      <c r="S31" s="346">
        <f t="shared" si="13"/>
        <v>122.66023994739521</v>
      </c>
      <c r="T31" s="352"/>
      <c r="U31" s="227"/>
      <c r="V31" s="227"/>
    </row>
    <row r="32" spans="1:22" x14ac:dyDescent="0.2">
      <c r="A32" s="350" t="s">
        <v>51</v>
      </c>
      <c r="B32" s="274">
        <v>845</v>
      </c>
      <c r="C32" s="275">
        <v>822</v>
      </c>
      <c r="D32" s="275">
        <v>828</v>
      </c>
      <c r="E32" s="275">
        <v>693</v>
      </c>
      <c r="F32" s="275">
        <v>690</v>
      </c>
      <c r="G32" s="275">
        <v>574</v>
      </c>
      <c r="H32" s="275">
        <v>575</v>
      </c>
      <c r="I32" s="275">
        <v>927</v>
      </c>
      <c r="J32" s="276">
        <v>730</v>
      </c>
      <c r="K32" s="274">
        <v>437</v>
      </c>
      <c r="L32" s="275">
        <v>859</v>
      </c>
      <c r="M32" s="275">
        <v>616</v>
      </c>
      <c r="N32" s="275">
        <v>612</v>
      </c>
      <c r="O32" s="275">
        <v>582</v>
      </c>
      <c r="P32" s="275">
        <v>578</v>
      </c>
      <c r="Q32" s="275">
        <v>861</v>
      </c>
      <c r="R32" s="276">
        <v>560</v>
      </c>
      <c r="S32" s="347">
        <f>SUM(B32:R32)</f>
        <v>11789</v>
      </c>
      <c r="T32" s="227" t="s">
        <v>56</v>
      </c>
      <c r="U32" s="278">
        <f>S18-S32</f>
        <v>50</v>
      </c>
      <c r="V32" s="279">
        <f>U32/S18</f>
        <v>4.2233296731142836E-3</v>
      </c>
    </row>
    <row r="33" spans="1:25" x14ac:dyDescent="0.2">
      <c r="A33" s="309" t="s">
        <v>28</v>
      </c>
      <c r="B33" s="242">
        <v>33</v>
      </c>
      <c r="C33" s="240">
        <v>33</v>
      </c>
      <c r="D33" s="240">
        <v>33</v>
      </c>
      <c r="E33" s="240">
        <v>31.5</v>
      </c>
      <c r="F33" s="240">
        <v>32</v>
      </c>
      <c r="G33" s="240">
        <v>32</v>
      </c>
      <c r="H33" s="240">
        <v>32</v>
      </c>
      <c r="I33" s="240">
        <v>32</v>
      </c>
      <c r="J33" s="243">
        <v>32</v>
      </c>
      <c r="K33" s="242">
        <v>32.5</v>
      </c>
      <c r="L33" s="240">
        <v>32.5</v>
      </c>
      <c r="M33" s="240">
        <v>32</v>
      </c>
      <c r="N33" s="240">
        <v>32</v>
      </c>
      <c r="O33" s="240">
        <v>31.5</v>
      </c>
      <c r="P33" s="240">
        <v>32</v>
      </c>
      <c r="Q33" s="240">
        <v>32</v>
      </c>
      <c r="R33" s="243">
        <v>32</v>
      </c>
      <c r="S33" s="339"/>
      <c r="T33" s="227" t="s">
        <v>57</v>
      </c>
      <c r="U33" s="227">
        <v>28.1</v>
      </c>
      <c r="V33" s="227"/>
    </row>
    <row r="34" spans="1:25" ht="13.5" thickBot="1" x14ac:dyDescent="0.25">
      <c r="A34" s="312" t="s">
        <v>26</v>
      </c>
      <c r="B34" s="244">
        <f>B33-B19</f>
        <v>3.5</v>
      </c>
      <c r="C34" s="241">
        <f t="shared" ref="C34:R34" si="14">C33-C19</f>
        <v>4</v>
      </c>
      <c r="D34" s="241">
        <f t="shared" si="14"/>
        <v>4</v>
      </c>
      <c r="E34" s="241">
        <f t="shared" si="14"/>
        <v>4</v>
      </c>
      <c r="F34" s="241">
        <f t="shared" si="14"/>
        <v>4</v>
      </c>
      <c r="G34" s="241">
        <f t="shared" si="14"/>
        <v>4.5</v>
      </c>
      <c r="H34" s="241">
        <f t="shared" si="14"/>
        <v>4.5</v>
      </c>
      <c r="I34" s="241">
        <f t="shared" si="14"/>
        <v>5</v>
      </c>
      <c r="J34" s="245">
        <f t="shared" si="14"/>
        <v>5</v>
      </c>
      <c r="K34" s="244">
        <f t="shared" si="14"/>
        <v>3.5</v>
      </c>
      <c r="L34" s="241">
        <f t="shared" si="14"/>
        <v>4</v>
      </c>
      <c r="M34" s="241">
        <f t="shared" si="14"/>
        <v>4</v>
      </c>
      <c r="N34" s="241">
        <f t="shared" si="14"/>
        <v>4</v>
      </c>
      <c r="O34" s="241">
        <f t="shared" si="14"/>
        <v>4</v>
      </c>
      <c r="P34" s="241">
        <f t="shared" si="14"/>
        <v>5</v>
      </c>
      <c r="Q34" s="241">
        <f t="shared" si="14"/>
        <v>4.5</v>
      </c>
      <c r="R34" s="245">
        <f t="shared" si="14"/>
        <v>5</v>
      </c>
      <c r="S34" s="348"/>
      <c r="T34" s="227" t="s">
        <v>26</v>
      </c>
      <c r="U34" s="227">
        <f>U33-U19</f>
        <v>5.610000000000003</v>
      </c>
      <c r="V34" s="227"/>
    </row>
    <row r="35" spans="1:25" x14ac:dyDescent="0.2">
      <c r="I35" s="237">
        <v>32</v>
      </c>
      <c r="J35" s="237">
        <v>32</v>
      </c>
      <c r="P35" s="237">
        <v>32</v>
      </c>
      <c r="R35" s="237">
        <v>32</v>
      </c>
    </row>
    <row r="36" spans="1:25" ht="13.5" thickBot="1" x14ac:dyDescent="0.25">
      <c r="K36" s="369"/>
      <c r="L36" s="369"/>
      <c r="M36" s="369"/>
      <c r="N36" s="237"/>
      <c r="Q36" s="334"/>
    </row>
    <row r="37" spans="1:25" s="354" customFormat="1" ht="13.5" thickBot="1" x14ac:dyDescent="0.25">
      <c r="A37" s="285" t="s">
        <v>67</v>
      </c>
      <c r="B37" s="398" t="s">
        <v>50</v>
      </c>
      <c r="C37" s="399"/>
      <c r="D37" s="399"/>
      <c r="E37" s="399"/>
      <c r="F37" s="399"/>
      <c r="G37" s="399"/>
      <c r="H37" s="399"/>
      <c r="I37" s="399"/>
      <c r="J37" s="400"/>
      <c r="K37" s="368"/>
      <c r="L37" s="368"/>
      <c r="M37" s="368"/>
      <c r="N37" s="398" t="s">
        <v>53</v>
      </c>
      <c r="O37" s="399"/>
      <c r="P37" s="399"/>
      <c r="Q37" s="399"/>
      <c r="R37" s="399"/>
      <c r="S37" s="399"/>
      <c r="T37" s="399"/>
      <c r="U37" s="400"/>
      <c r="V37" s="338" t="s">
        <v>55</v>
      </c>
    </row>
    <row r="38" spans="1:25" s="354" customFormat="1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9">
        <v>9</v>
      </c>
      <c r="K38" s="370"/>
      <c r="L38" s="370"/>
      <c r="M38" s="370"/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</row>
    <row r="39" spans="1:25" s="354" customFormat="1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351">
        <v>6</v>
      </c>
      <c r="K39" s="371"/>
      <c r="L39" s="371"/>
      <c r="M39" s="371"/>
      <c r="N39" s="250">
        <v>1</v>
      </c>
      <c r="O39" s="333">
        <v>2</v>
      </c>
      <c r="P39" s="251">
        <v>3</v>
      </c>
      <c r="Q39" s="251">
        <v>3</v>
      </c>
      <c r="R39" s="315">
        <v>4</v>
      </c>
      <c r="S39" s="315">
        <v>4</v>
      </c>
      <c r="T39" s="252">
        <v>5</v>
      </c>
      <c r="U39" s="351">
        <v>6</v>
      </c>
      <c r="V39" s="340" t="s">
        <v>0</v>
      </c>
    </row>
    <row r="40" spans="1:25" s="354" customFormat="1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5">
        <v>400</v>
      </c>
      <c r="K40" s="372"/>
      <c r="L40" s="372"/>
      <c r="M40" s="372"/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</row>
    <row r="41" spans="1:25" s="354" customFormat="1" x14ac:dyDescent="0.2">
      <c r="A41" s="295" t="s">
        <v>6</v>
      </c>
      <c r="B41" s="256">
        <v>451.68674698795184</v>
      </c>
      <c r="C41" s="257">
        <v>449.38271604938274</v>
      </c>
      <c r="D41" s="257">
        <v>450.66666666666669</v>
      </c>
      <c r="E41" s="257">
        <v>441.19402985074629</v>
      </c>
      <c r="F41" s="257">
        <v>436.37681159420288</v>
      </c>
      <c r="G41" s="257">
        <v>457.01754385964909</v>
      </c>
      <c r="H41" s="257">
        <v>440.70175438596493</v>
      </c>
      <c r="I41" s="257">
        <v>434.42105263157896</v>
      </c>
      <c r="J41" s="258">
        <v>441.73333333333335</v>
      </c>
      <c r="K41" s="373"/>
      <c r="L41" s="373"/>
      <c r="M41" s="373"/>
      <c r="N41" s="256">
        <v>440</v>
      </c>
      <c r="O41" s="257">
        <v>412.05128205128204</v>
      </c>
      <c r="P41" s="257">
        <v>434.74576271186442</v>
      </c>
      <c r="Q41" s="257">
        <v>422.66666666666669</v>
      </c>
      <c r="R41" s="257">
        <v>436.4406779661017</v>
      </c>
      <c r="S41" s="257">
        <v>442.98245614035091</v>
      </c>
      <c r="T41" s="257">
        <v>421.78571428571428</v>
      </c>
      <c r="U41" s="258">
        <v>420.35714285714283</v>
      </c>
      <c r="V41" s="342">
        <v>437.37157534246575</v>
      </c>
    </row>
    <row r="42" spans="1:25" s="354" customFormat="1" x14ac:dyDescent="0.2">
      <c r="A42" s="226" t="s">
        <v>7</v>
      </c>
      <c r="B42" s="260">
        <v>63.855421686746986</v>
      </c>
      <c r="C42" s="261">
        <v>75.308641975308646</v>
      </c>
      <c r="D42" s="261">
        <v>64.444444444444443</v>
      </c>
      <c r="E42" s="261">
        <v>79.104477611940297</v>
      </c>
      <c r="F42" s="261">
        <v>78.260869565217391</v>
      </c>
      <c r="G42" s="261">
        <v>82.456140350877192</v>
      </c>
      <c r="H42" s="261">
        <v>77.192982456140356</v>
      </c>
      <c r="I42" s="261">
        <v>75.78947368421052</v>
      </c>
      <c r="J42" s="262">
        <v>76</v>
      </c>
      <c r="K42" s="374"/>
      <c r="L42" s="374"/>
      <c r="M42" s="374"/>
      <c r="N42" s="260">
        <v>75.609756097560975</v>
      </c>
      <c r="O42" s="261">
        <v>80.769230769230774</v>
      </c>
      <c r="P42" s="261">
        <v>79.66101694915254</v>
      </c>
      <c r="Q42" s="261">
        <v>78.333333333333329</v>
      </c>
      <c r="R42" s="261">
        <v>74.576271186440678</v>
      </c>
      <c r="S42" s="261">
        <v>85.964912280701753</v>
      </c>
      <c r="T42" s="261">
        <v>78.571428571428569</v>
      </c>
      <c r="U42" s="262">
        <v>78.571428571428569</v>
      </c>
      <c r="V42" s="343">
        <v>75.941780821917803</v>
      </c>
      <c r="X42" s="227"/>
      <c r="Y42" s="227"/>
    </row>
    <row r="43" spans="1:25" s="354" customFormat="1" x14ac:dyDescent="0.2">
      <c r="A43" s="226" t="s">
        <v>8</v>
      </c>
      <c r="B43" s="263">
        <v>0.10042031550602463</v>
      </c>
      <c r="C43" s="264">
        <v>7.742965067106436E-2</v>
      </c>
      <c r="D43" s="264">
        <v>9.7104990723528448E-2</v>
      </c>
      <c r="E43" s="264">
        <v>8.5215427695245052E-2</v>
      </c>
      <c r="F43" s="264">
        <v>8.042821727799522E-2</v>
      </c>
      <c r="G43" s="264">
        <v>7.9578392509365284E-2</v>
      </c>
      <c r="H43" s="264">
        <v>8.6154811400439416E-2</v>
      </c>
      <c r="I43" s="264">
        <v>8.048670508176127E-2</v>
      </c>
      <c r="J43" s="265">
        <v>8.2279284370410363E-2</v>
      </c>
      <c r="K43" s="375"/>
      <c r="L43" s="375"/>
      <c r="M43" s="375"/>
      <c r="N43" s="263">
        <v>7.9367079064724788E-2</v>
      </c>
      <c r="O43" s="264">
        <v>7.6088538794084642E-2</v>
      </c>
      <c r="P43" s="264">
        <v>6.9116990703555564E-2</v>
      </c>
      <c r="Q43" s="264">
        <v>7.3922448930287377E-2</v>
      </c>
      <c r="R43" s="264">
        <v>8.2100798108494466E-2</v>
      </c>
      <c r="S43" s="264">
        <v>7.5520089987800604E-2</v>
      </c>
      <c r="T43" s="264">
        <v>7.9324374693047123E-2</v>
      </c>
      <c r="U43" s="265">
        <v>8.0919114313580967E-2</v>
      </c>
      <c r="V43" s="344">
        <v>8.73101564716387E-2</v>
      </c>
      <c r="X43" s="227"/>
      <c r="Y43" s="227"/>
    </row>
    <row r="44" spans="1:25" s="354" customFormat="1" x14ac:dyDescent="0.2">
      <c r="A44" s="295" t="s">
        <v>1</v>
      </c>
      <c r="B44" s="266">
        <f>B41/B40*100-100</f>
        <v>12.921686746987945</v>
      </c>
      <c r="C44" s="267">
        <f t="shared" ref="C44:E44" si="15">C41/C40*100-100</f>
        <v>12.345679012345684</v>
      </c>
      <c r="D44" s="267">
        <f t="shared" si="15"/>
        <v>12.666666666666671</v>
      </c>
      <c r="E44" s="267">
        <f t="shared" si="15"/>
        <v>10.298507462686572</v>
      </c>
      <c r="F44" s="267">
        <f>F41/F40*100-100</f>
        <v>9.0942028985507193</v>
      </c>
      <c r="G44" s="267">
        <f t="shared" ref="G44:J44" si="16">G41/G40*100-100</f>
        <v>14.25438596491226</v>
      </c>
      <c r="H44" s="267">
        <f t="shared" si="16"/>
        <v>10.175438596491233</v>
      </c>
      <c r="I44" s="267">
        <f t="shared" si="16"/>
        <v>8.6052631578947398</v>
      </c>
      <c r="J44" s="268">
        <f t="shared" si="16"/>
        <v>10.433333333333337</v>
      </c>
      <c r="K44" s="376"/>
      <c r="L44" s="376"/>
      <c r="M44" s="376"/>
      <c r="N44" s="266">
        <f>N41/N40*100-100</f>
        <v>10.000000000000014</v>
      </c>
      <c r="O44" s="267">
        <f t="shared" ref="O44:V44" si="17">O41/O40*100-100</f>
        <v>3.0128205128204968</v>
      </c>
      <c r="P44" s="267">
        <f t="shared" si="17"/>
        <v>8.6864406779661181</v>
      </c>
      <c r="Q44" s="267">
        <f t="shared" si="17"/>
        <v>5.6666666666666572</v>
      </c>
      <c r="R44" s="267">
        <f t="shared" si="17"/>
        <v>9.1101694915254257</v>
      </c>
      <c r="S44" s="267">
        <f t="shared" si="17"/>
        <v>10.74561403508774</v>
      </c>
      <c r="T44" s="267">
        <f t="shared" si="17"/>
        <v>5.4464285714285694</v>
      </c>
      <c r="U44" s="268">
        <f t="shared" si="17"/>
        <v>5.0892857142857082</v>
      </c>
      <c r="V44" s="345">
        <f t="shared" si="17"/>
        <v>9.3428938356164366</v>
      </c>
      <c r="X44" s="227"/>
      <c r="Y44" s="227"/>
    </row>
    <row r="45" spans="1:25" s="354" customFormat="1" ht="13.5" thickBot="1" x14ac:dyDescent="0.25">
      <c r="A45" s="349" t="s">
        <v>27</v>
      </c>
      <c r="B45" s="270">
        <f>B41-B27</f>
        <v>165.51390748177897</v>
      </c>
      <c r="C45" s="271">
        <f t="shared" ref="C45:J45" si="18">C41-C27</f>
        <v>166.36188271604942</v>
      </c>
      <c r="D45" s="271">
        <f t="shared" si="18"/>
        <v>158.13333333333333</v>
      </c>
      <c r="E45" s="271">
        <f t="shared" si="18"/>
        <v>141.19402985074629</v>
      </c>
      <c r="F45" s="271">
        <f t="shared" si="18"/>
        <v>152.15145948152684</v>
      </c>
      <c r="G45" s="271">
        <f t="shared" si="18"/>
        <v>165.81064730792497</v>
      </c>
      <c r="H45" s="271">
        <f t="shared" si="18"/>
        <v>152.39666964020222</v>
      </c>
      <c r="I45" s="271">
        <f t="shared" si="18"/>
        <v>152.07411385606878</v>
      </c>
      <c r="J45" s="272">
        <f t="shared" si="18"/>
        <v>140.97383966244729</v>
      </c>
      <c r="K45" s="377"/>
      <c r="L45" s="377"/>
      <c r="M45" s="377"/>
      <c r="N45" s="270">
        <f t="shared" ref="N45:V45" si="19">N41-K27</f>
        <v>146.74418604651163</v>
      </c>
      <c r="O45" s="271">
        <f t="shared" si="19"/>
        <v>119.21037296037298</v>
      </c>
      <c r="P45" s="271">
        <f t="shared" si="19"/>
        <v>141.36114732724906</v>
      </c>
      <c r="Q45" s="271">
        <f t="shared" si="19"/>
        <v>132.21890547263683</v>
      </c>
      <c r="R45" s="271">
        <f t="shared" si="19"/>
        <v>139.89522342064714</v>
      </c>
      <c r="S45" s="271">
        <f t="shared" si="19"/>
        <v>144.87900786448881</v>
      </c>
      <c r="T45" s="271">
        <f t="shared" si="19"/>
        <v>138.75200642054574</v>
      </c>
      <c r="U45" s="272">
        <f t="shared" si="19"/>
        <v>135.72751322751321</v>
      </c>
      <c r="V45" s="346">
        <f t="shared" si="19"/>
        <v>147.28844982293123</v>
      </c>
      <c r="X45" s="227"/>
      <c r="Y45" s="227"/>
    </row>
    <row r="46" spans="1:25" s="354" customFormat="1" x14ac:dyDescent="0.2">
      <c r="A46" s="350" t="s">
        <v>51</v>
      </c>
      <c r="B46" s="274">
        <v>841</v>
      </c>
      <c r="C46" s="275">
        <v>821</v>
      </c>
      <c r="D46" s="275">
        <v>827</v>
      </c>
      <c r="E46" s="275">
        <v>693</v>
      </c>
      <c r="F46" s="275">
        <v>688</v>
      </c>
      <c r="G46" s="275">
        <v>572</v>
      </c>
      <c r="H46" s="275">
        <v>574</v>
      </c>
      <c r="I46" s="275">
        <v>923</v>
      </c>
      <c r="J46" s="276">
        <v>727</v>
      </c>
      <c r="K46" s="378"/>
      <c r="L46" s="378"/>
      <c r="M46" s="378"/>
      <c r="N46" s="274">
        <v>432</v>
      </c>
      <c r="O46" s="275">
        <v>857</v>
      </c>
      <c r="P46" s="275">
        <v>614</v>
      </c>
      <c r="Q46" s="275">
        <v>611</v>
      </c>
      <c r="R46" s="275">
        <v>582</v>
      </c>
      <c r="S46" s="275">
        <v>578</v>
      </c>
      <c r="T46" s="275">
        <v>859</v>
      </c>
      <c r="U46" s="276">
        <v>560</v>
      </c>
      <c r="V46" s="347">
        <f>SUM(B46:U46)</f>
        <v>11759</v>
      </c>
      <c r="W46" s="227" t="s">
        <v>56</v>
      </c>
      <c r="X46" s="278">
        <f>S32-V46</f>
        <v>30</v>
      </c>
      <c r="Y46" s="279">
        <f>X46/S32</f>
        <v>2.5447451013656799E-3</v>
      </c>
    </row>
    <row r="47" spans="1:25" s="354" customFormat="1" x14ac:dyDescent="0.2">
      <c r="A47" s="309" t="s">
        <v>28</v>
      </c>
      <c r="B47" s="242">
        <v>35.5</v>
      </c>
      <c r="C47" s="240">
        <v>35.5</v>
      </c>
      <c r="D47" s="240">
        <v>35.5</v>
      </c>
      <c r="E47" s="240">
        <v>34.5</v>
      </c>
      <c r="F47" s="240">
        <v>34.5</v>
      </c>
      <c r="G47" s="240">
        <v>34.5</v>
      </c>
      <c r="H47" s="240">
        <v>35</v>
      </c>
      <c r="I47" s="240">
        <v>35</v>
      </c>
      <c r="J47" s="243">
        <v>35</v>
      </c>
      <c r="K47" s="379"/>
      <c r="L47" s="379"/>
      <c r="M47" s="379"/>
      <c r="N47" s="242">
        <v>35</v>
      </c>
      <c r="O47" s="240">
        <v>36</v>
      </c>
      <c r="P47" s="240">
        <v>35</v>
      </c>
      <c r="Q47" s="240">
        <v>35</v>
      </c>
      <c r="R47" s="240">
        <v>34.5</v>
      </c>
      <c r="S47" s="240">
        <v>35</v>
      </c>
      <c r="T47" s="240">
        <v>35.5</v>
      </c>
      <c r="U47" s="243">
        <v>35.5</v>
      </c>
      <c r="V47" s="339"/>
      <c r="W47" s="227" t="s">
        <v>57</v>
      </c>
      <c r="X47" s="227">
        <v>32.29</v>
      </c>
      <c r="Y47" s="227"/>
    </row>
    <row r="48" spans="1:25" s="354" customFormat="1" ht="13.5" thickBot="1" x14ac:dyDescent="0.25">
      <c r="A48" s="312" t="s">
        <v>26</v>
      </c>
      <c r="B48" s="244">
        <f>B47-B33</f>
        <v>2.5</v>
      </c>
      <c r="C48" s="241">
        <f t="shared" ref="C48:J48" si="20">C47-C33</f>
        <v>2.5</v>
      </c>
      <c r="D48" s="241">
        <f t="shared" si="20"/>
        <v>2.5</v>
      </c>
      <c r="E48" s="241">
        <f t="shared" si="20"/>
        <v>3</v>
      </c>
      <c r="F48" s="241">
        <f t="shared" si="20"/>
        <v>2.5</v>
      </c>
      <c r="G48" s="241">
        <f t="shared" si="20"/>
        <v>2.5</v>
      </c>
      <c r="H48" s="241">
        <f t="shared" si="20"/>
        <v>3</v>
      </c>
      <c r="I48" s="241">
        <f t="shared" si="20"/>
        <v>3</v>
      </c>
      <c r="J48" s="245">
        <f t="shared" si="20"/>
        <v>3</v>
      </c>
      <c r="K48" s="380"/>
      <c r="L48" s="380"/>
      <c r="M48" s="380"/>
      <c r="N48" s="244">
        <f t="shared" ref="N48:U48" si="21">N47-K33</f>
        <v>2.5</v>
      </c>
      <c r="O48" s="241">
        <f t="shared" si="21"/>
        <v>3.5</v>
      </c>
      <c r="P48" s="241">
        <f t="shared" si="21"/>
        <v>3</v>
      </c>
      <c r="Q48" s="241">
        <f t="shared" si="21"/>
        <v>3</v>
      </c>
      <c r="R48" s="241">
        <f t="shared" si="21"/>
        <v>3</v>
      </c>
      <c r="S48" s="241">
        <f t="shared" si="21"/>
        <v>3</v>
      </c>
      <c r="T48" s="241">
        <f t="shared" si="21"/>
        <v>3.5</v>
      </c>
      <c r="U48" s="245">
        <f t="shared" si="21"/>
        <v>3.5</v>
      </c>
      <c r="V48" s="348"/>
      <c r="W48" s="227" t="s">
        <v>26</v>
      </c>
      <c r="X48" s="227">
        <f>X47-U33</f>
        <v>4.1899999999999977</v>
      </c>
      <c r="Y48" s="227"/>
    </row>
    <row r="49" spans="1:28" x14ac:dyDescent="0.2">
      <c r="F49" s="237">
        <v>34.5</v>
      </c>
      <c r="K49" s="369"/>
      <c r="L49" s="369"/>
      <c r="M49" s="369"/>
      <c r="N49" s="237">
        <v>35</v>
      </c>
      <c r="O49" s="237" t="s">
        <v>63</v>
      </c>
      <c r="Q49" s="334"/>
    </row>
    <row r="50" spans="1:28" x14ac:dyDescent="0.2">
      <c r="K50" s="369"/>
      <c r="L50" s="369"/>
      <c r="M50" s="369"/>
      <c r="N50" s="237"/>
      <c r="Q50" s="334"/>
    </row>
    <row r="51" spans="1:28" s="362" customFormat="1" x14ac:dyDescent="0.2">
      <c r="B51" s="239">
        <v>547.06638115631688</v>
      </c>
      <c r="C51" s="239">
        <v>547.06638115631688</v>
      </c>
      <c r="D51" s="239">
        <v>547.06638115631688</v>
      </c>
      <c r="E51" s="239">
        <v>547.06638115631688</v>
      </c>
      <c r="F51" s="239">
        <v>547.06638115631688</v>
      </c>
      <c r="G51" s="239">
        <v>547.06638115631688</v>
      </c>
      <c r="H51" s="239">
        <v>547.06638115631688</v>
      </c>
      <c r="I51" s="239">
        <v>547.06638115631688</v>
      </c>
      <c r="J51" s="239">
        <v>547.06638115631688</v>
      </c>
      <c r="K51" s="239">
        <v>547.06638115631688</v>
      </c>
      <c r="L51" s="239">
        <v>547.06638115631688</v>
      </c>
      <c r="M51" s="239">
        <v>547.06638115631688</v>
      </c>
    </row>
    <row r="52" spans="1:28" s="362" customFormat="1" ht="13.5" thickBot="1" x14ac:dyDescent="0.25">
      <c r="B52" s="362">
        <v>35</v>
      </c>
      <c r="C52" s="362">
        <v>35</v>
      </c>
      <c r="D52" s="362">
        <v>35</v>
      </c>
      <c r="E52" s="362">
        <v>35</v>
      </c>
      <c r="F52" s="362">
        <v>35</v>
      </c>
      <c r="G52" s="362">
        <v>35</v>
      </c>
      <c r="H52" s="362">
        <v>35</v>
      </c>
      <c r="I52" s="362">
        <v>35</v>
      </c>
      <c r="J52" s="362">
        <v>35</v>
      </c>
      <c r="K52" s="362">
        <v>35</v>
      </c>
      <c r="L52" s="362">
        <v>35</v>
      </c>
      <c r="M52" s="362">
        <v>35</v>
      </c>
    </row>
    <row r="53" spans="1:28" ht="13.5" thickBot="1" x14ac:dyDescent="0.25">
      <c r="A53" s="285" t="s">
        <v>72</v>
      </c>
      <c r="B53" s="398" t="s">
        <v>50</v>
      </c>
      <c r="C53" s="399"/>
      <c r="D53" s="399"/>
      <c r="E53" s="399"/>
      <c r="F53" s="399"/>
      <c r="G53" s="399"/>
      <c r="H53" s="399"/>
      <c r="I53" s="399"/>
      <c r="J53" s="399"/>
      <c r="K53" s="399"/>
      <c r="L53" s="399"/>
      <c r="M53" s="400"/>
      <c r="N53" s="398" t="s">
        <v>53</v>
      </c>
      <c r="O53" s="399"/>
      <c r="P53" s="399"/>
      <c r="Q53" s="399"/>
      <c r="R53" s="399"/>
      <c r="S53" s="399"/>
      <c r="T53" s="399"/>
      <c r="U53" s="400"/>
      <c r="V53" s="338" t="s">
        <v>55</v>
      </c>
      <c r="W53" s="362"/>
      <c r="X53" s="362"/>
      <c r="Y53" s="362"/>
      <c r="Z53" s="397" t="s">
        <v>74</v>
      </c>
      <c r="AA53" s="397"/>
    </row>
    <row r="54" spans="1:28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9">
        <v>12</v>
      </c>
      <c r="N54" s="247">
        <v>1</v>
      </c>
      <c r="O54" s="248">
        <v>2</v>
      </c>
      <c r="P54" s="248">
        <v>3</v>
      </c>
      <c r="Q54" s="248">
        <v>4</v>
      </c>
      <c r="R54" s="248">
        <v>5</v>
      </c>
      <c r="S54" s="248">
        <v>6</v>
      </c>
      <c r="T54" s="248">
        <v>7</v>
      </c>
      <c r="U54" s="249">
        <v>8</v>
      </c>
      <c r="V54" s="339"/>
      <c r="W54" s="362"/>
      <c r="X54" s="362"/>
      <c r="Y54" s="362"/>
      <c r="Z54" s="281" t="s">
        <v>73</v>
      </c>
      <c r="AA54" s="281" t="s">
        <v>57</v>
      </c>
    </row>
    <row r="55" spans="1:28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63">
        <v>6</v>
      </c>
      <c r="K55" s="364">
        <v>7</v>
      </c>
      <c r="L55" s="364">
        <v>7</v>
      </c>
      <c r="M55" s="365">
        <v>8</v>
      </c>
      <c r="N55" s="250">
        <v>1</v>
      </c>
      <c r="O55" s="333">
        <v>2</v>
      </c>
      <c r="P55" s="251">
        <v>3</v>
      </c>
      <c r="Q55" s="251">
        <v>3</v>
      </c>
      <c r="R55" s="315">
        <v>4</v>
      </c>
      <c r="S55" s="315">
        <v>4</v>
      </c>
      <c r="T55" s="252">
        <v>5</v>
      </c>
      <c r="U55" s="351">
        <v>6</v>
      </c>
      <c r="V55" s="340" t="s">
        <v>0</v>
      </c>
      <c r="W55" s="362"/>
      <c r="X55" s="362"/>
      <c r="Y55" s="362"/>
      <c r="Z55" s="281">
        <v>1</v>
      </c>
      <c r="AA55" s="281">
        <v>40</v>
      </c>
    </row>
    <row r="56" spans="1:28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5">
        <v>520</v>
      </c>
      <c r="N56" s="253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5">
        <v>520</v>
      </c>
      <c r="V56" s="341">
        <v>520</v>
      </c>
      <c r="W56" s="362"/>
      <c r="X56" s="362"/>
      <c r="Y56" s="362"/>
      <c r="Z56" s="281">
        <v>2</v>
      </c>
      <c r="AA56" s="281">
        <v>39.5</v>
      </c>
      <c r="AB56" s="237">
        <v>39.5</v>
      </c>
    </row>
    <row r="57" spans="1:28" x14ac:dyDescent="0.2">
      <c r="A57" s="295" t="s">
        <v>6</v>
      </c>
      <c r="B57" s="256">
        <v>484.75</v>
      </c>
      <c r="C57" s="257">
        <v>495.81818181818181</v>
      </c>
      <c r="D57" s="257">
        <v>526.59090909090912</v>
      </c>
      <c r="E57" s="257">
        <v>521.42857142857144</v>
      </c>
      <c r="F57" s="257">
        <v>553.33333333333337</v>
      </c>
      <c r="G57" s="257">
        <v>551</v>
      </c>
      <c r="H57" s="257">
        <v>554.05405405405406</v>
      </c>
      <c r="I57" s="257">
        <v>557.07317073170736</v>
      </c>
      <c r="J57" s="257">
        <v>573.28571428571433</v>
      </c>
      <c r="K57" s="257">
        <v>601.89189189189187</v>
      </c>
      <c r="L57" s="257">
        <v>601.79487179487182</v>
      </c>
      <c r="M57" s="258">
        <v>626.37931034482756</v>
      </c>
      <c r="N57" s="256">
        <v>517.57575757575762</v>
      </c>
      <c r="O57" s="257">
        <v>520.4545454545455</v>
      </c>
      <c r="P57" s="257">
        <v>554.88888888888891</v>
      </c>
      <c r="Q57" s="257">
        <v>542.72727272727275</v>
      </c>
      <c r="R57" s="257">
        <v>526.42857142857144</v>
      </c>
      <c r="S57" s="257">
        <v>548.66666666666663</v>
      </c>
      <c r="T57" s="257">
        <v>538.61538461538464</v>
      </c>
      <c r="U57" s="258">
        <v>538.07692307692309</v>
      </c>
      <c r="V57" s="342">
        <v>547.06638115631688</v>
      </c>
      <c r="W57" s="362"/>
      <c r="X57" s="362"/>
      <c r="Y57" s="362"/>
      <c r="Z57" s="281">
        <v>3</v>
      </c>
      <c r="AA57" s="281">
        <v>39</v>
      </c>
      <c r="AB57" s="237">
        <v>39</v>
      </c>
    </row>
    <row r="58" spans="1:28" x14ac:dyDescent="0.2">
      <c r="A58" s="226" t="s">
        <v>7</v>
      </c>
      <c r="B58" s="260">
        <v>92.5</v>
      </c>
      <c r="C58" s="261">
        <v>94.545454545454547</v>
      </c>
      <c r="D58" s="261">
        <v>100</v>
      </c>
      <c r="E58" s="261">
        <v>100</v>
      </c>
      <c r="F58" s="261">
        <v>100</v>
      </c>
      <c r="G58" s="261">
        <v>87.5</v>
      </c>
      <c r="H58" s="261">
        <v>97.297297297297291</v>
      </c>
      <c r="I58" s="261">
        <v>100</v>
      </c>
      <c r="J58" s="261">
        <v>100</v>
      </c>
      <c r="K58" s="261">
        <v>100</v>
      </c>
      <c r="L58" s="261">
        <v>100</v>
      </c>
      <c r="M58" s="262">
        <v>89.65517241379311</v>
      </c>
      <c r="N58" s="260">
        <v>45.454545454545453</v>
      </c>
      <c r="O58" s="261">
        <v>68.181818181818187</v>
      </c>
      <c r="P58" s="261">
        <v>68.888888888888886</v>
      </c>
      <c r="Q58" s="261">
        <v>65.909090909090907</v>
      </c>
      <c r="R58" s="261">
        <v>50</v>
      </c>
      <c r="S58" s="261">
        <v>66.666666666666671</v>
      </c>
      <c r="T58" s="261">
        <v>73.84615384615384</v>
      </c>
      <c r="U58" s="262">
        <v>76.92307692307692</v>
      </c>
      <c r="V58" s="343">
        <v>67.558886509635968</v>
      </c>
      <c r="W58" s="362"/>
      <c r="X58" s="227"/>
      <c r="Y58" s="227"/>
      <c r="Z58" s="281">
        <v>4</v>
      </c>
      <c r="AA58" s="281">
        <v>38.5</v>
      </c>
      <c r="AB58" s="237">
        <v>38.5</v>
      </c>
    </row>
    <row r="59" spans="1:28" x14ac:dyDescent="0.2">
      <c r="A59" s="226" t="s">
        <v>8</v>
      </c>
      <c r="B59" s="263">
        <v>5.5734616880999066E-2</v>
      </c>
      <c r="C59" s="264">
        <v>4.8601682195087668E-2</v>
      </c>
      <c r="D59" s="264">
        <v>3.5049462815369616E-2</v>
      </c>
      <c r="E59" s="264">
        <v>3.4906876444961113E-2</v>
      </c>
      <c r="F59" s="264">
        <v>3.8681439767764302E-2</v>
      </c>
      <c r="G59" s="264">
        <v>5.5018172018962315E-2</v>
      </c>
      <c r="H59" s="264">
        <v>3.6931694108775094E-2</v>
      </c>
      <c r="I59" s="264">
        <v>3.1778016307573667E-2</v>
      </c>
      <c r="J59" s="264">
        <v>3.6793325938402913E-2</v>
      </c>
      <c r="K59" s="264">
        <v>3.6202324868876118E-2</v>
      </c>
      <c r="L59" s="264">
        <v>3.9083024441306805E-2</v>
      </c>
      <c r="M59" s="265">
        <v>5.415525163359125E-2</v>
      </c>
      <c r="N59" s="263">
        <v>0.13147385383059898</v>
      </c>
      <c r="O59" s="264">
        <v>0.11120548401352337</v>
      </c>
      <c r="P59" s="264">
        <v>0.12273667996846684</v>
      </c>
      <c r="Q59" s="264">
        <v>0.10208827139659102</v>
      </c>
      <c r="R59" s="264">
        <v>0.11059523845749754</v>
      </c>
      <c r="S59" s="264">
        <v>9.1461527419483907E-2</v>
      </c>
      <c r="T59" s="264">
        <v>9.9523212759835417E-2</v>
      </c>
      <c r="U59" s="265">
        <v>9.5464783431246758E-2</v>
      </c>
      <c r="V59" s="344">
        <v>9.8429175146023062E-2</v>
      </c>
      <c r="W59" s="362"/>
      <c r="X59" s="227"/>
      <c r="Y59" s="227"/>
      <c r="Z59" s="281">
        <v>5</v>
      </c>
      <c r="AA59" s="281">
        <v>38</v>
      </c>
      <c r="AB59" s="237">
        <v>38</v>
      </c>
    </row>
    <row r="60" spans="1:28" x14ac:dyDescent="0.2">
      <c r="A60" s="295" t="s">
        <v>1</v>
      </c>
      <c r="B60" s="266">
        <f>B57/B56*100-100</f>
        <v>-6.7788461538461462</v>
      </c>
      <c r="C60" s="267">
        <f t="shared" ref="C60:U60" si="22">C57/C56*100-100</f>
        <v>-4.6503496503496535</v>
      </c>
      <c r="D60" s="267">
        <f t="shared" si="22"/>
        <v>1.2674825174825202</v>
      </c>
      <c r="E60" s="267">
        <f t="shared" si="22"/>
        <v>0.2747252747252702</v>
      </c>
      <c r="F60" s="267">
        <f t="shared" si="22"/>
        <v>6.4102564102564088</v>
      </c>
      <c r="G60" s="267">
        <f t="shared" si="22"/>
        <v>5.961538461538467</v>
      </c>
      <c r="H60" s="267">
        <f t="shared" si="22"/>
        <v>6.5488565488565484</v>
      </c>
      <c r="I60" s="267">
        <f t="shared" si="22"/>
        <v>7.1294559099437151</v>
      </c>
      <c r="J60" s="267">
        <f t="shared" si="22"/>
        <v>10.247252747252759</v>
      </c>
      <c r="K60" s="267">
        <f t="shared" si="22"/>
        <v>15.748440748440757</v>
      </c>
      <c r="L60" s="267">
        <f t="shared" si="22"/>
        <v>15.729783037475343</v>
      </c>
      <c r="M60" s="268">
        <f t="shared" si="22"/>
        <v>20.457559681697603</v>
      </c>
      <c r="N60" s="266">
        <f t="shared" si="22"/>
        <v>-0.46620046620046196</v>
      </c>
      <c r="O60" s="267">
        <f t="shared" si="22"/>
        <v>8.7412587412600828E-2</v>
      </c>
      <c r="P60" s="267">
        <f t="shared" si="22"/>
        <v>6.7094017094017033</v>
      </c>
      <c r="Q60" s="267">
        <f t="shared" si="22"/>
        <v>4.3706293706293735</v>
      </c>
      <c r="R60" s="267">
        <f t="shared" si="22"/>
        <v>1.2362637362637372</v>
      </c>
      <c r="S60" s="267">
        <f t="shared" si="22"/>
        <v>5.512820512820511</v>
      </c>
      <c r="T60" s="267">
        <f t="shared" si="22"/>
        <v>3.5798816568047442</v>
      </c>
      <c r="U60" s="268">
        <f t="shared" si="22"/>
        <v>3.4763313609467446</v>
      </c>
      <c r="V60" s="345">
        <f t="shared" ref="V60" si="23">V57/V56*100-100</f>
        <v>5.2050732992917119</v>
      </c>
      <c r="W60" s="362"/>
      <c r="X60" s="227"/>
      <c r="Y60" s="227"/>
      <c r="Z60" s="281">
        <v>6</v>
      </c>
      <c r="AA60" s="281">
        <v>37.5</v>
      </c>
      <c r="AB60" s="237">
        <v>37.5</v>
      </c>
    </row>
    <row r="61" spans="1:28" ht="13.5" thickBot="1" x14ac:dyDescent="0.25">
      <c r="A61" s="349" t="s">
        <v>27</v>
      </c>
      <c r="B61" s="270">
        <f t="shared" ref="B61:L61" si="24">B57-B51</f>
        <v>-62.316381156316879</v>
      </c>
      <c r="C61" s="271">
        <f t="shared" si="24"/>
        <v>-51.248199338135066</v>
      </c>
      <c r="D61" s="271">
        <f t="shared" si="24"/>
        <v>-20.475472065407757</v>
      </c>
      <c r="E61" s="271">
        <f t="shared" si="24"/>
        <v>-25.637809727745434</v>
      </c>
      <c r="F61" s="271">
        <f t="shared" si="24"/>
        <v>6.266952177016492</v>
      </c>
      <c r="G61" s="271">
        <f t="shared" si="24"/>
        <v>3.9336188436831208</v>
      </c>
      <c r="H61" s="271">
        <f t="shared" si="24"/>
        <v>6.987672897737184</v>
      </c>
      <c r="I61" s="271">
        <f t="shared" si="24"/>
        <v>10.006789575390485</v>
      </c>
      <c r="J61" s="271">
        <f t="shared" si="24"/>
        <v>26.219333129397455</v>
      </c>
      <c r="K61" s="271">
        <f t="shared" si="24"/>
        <v>54.825510735574994</v>
      </c>
      <c r="L61" s="271">
        <f t="shared" si="24"/>
        <v>54.728490638554945</v>
      </c>
      <c r="M61" s="272">
        <f>M57-M51</f>
        <v>79.31292918851068</v>
      </c>
      <c r="N61" s="270">
        <f t="shared" ref="N61:V61" si="25">N57-N41</f>
        <v>77.575757575757621</v>
      </c>
      <c r="O61" s="271">
        <f t="shared" si="25"/>
        <v>108.40326340326345</v>
      </c>
      <c r="P61" s="271">
        <f t="shared" si="25"/>
        <v>120.1431261770245</v>
      </c>
      <c r="Q61" s="271">
        <f t="shared" si="25"/>
        <v>120.06060606060606</v>
      </c>
      <c r="R61" s="271">
        <f t="shared" si="25"/>
        <v>89.987893462469742</v>
      </c>
      <c r="S61" s="271">
        <f t="shared" si="25"/>
        <v>105.68421052631572</v>
      </c>
      <c r="T61" s="271">
        <f t="shared" si="25"/>
        <v>116.82967032967036</v>
      </c>
      <c r="U61" s="272">
        <f t="shared" si="25"/>
        <v>117.71978021978026</v>
      </c>
      <c r="V61" s="346">
        <f t="shared" si="25"/>
        <v>109.69480581385113</v>
      </c>
      <c r="W61" s="362"/>
      <c r="X61" s="227"/>
      <c r="Y61" s="227"/>
      <c r="Z61" s="281">
        <v>7</v>
      </c>
      <c r="AA61" s="281">
        <v>37</v>
      </c>
      <c r="AB61" s="237">
        <v>37</v>
      </c>
    </row>
    <row r="62" spans="1:28" x14ac:dyDescent="0.2">
      <c r="A62" s="350" t="s">
        <v>51</v>
      </c>
      <c r="B62" s="274">
        <v>506</v>
      </c>
      <c r="C62" s="275">
        <v>650</v>
      </c>
      <c r="D62" s="275">
        <v>523</v>
      </c>
      <c r="E62" s="275">
        <v>523</v>
      </c>
      <c r="F62" s="275">
        <v>501</v>
      </c>
      <c r="G62" s="275">
        <v>501</v>
      </c>
      <c r="H62" s="275">
        <v>467</v>
      </c>
      <c r="I62" s="275">
        <v>467</v>
      </c>
      <c r="J62" s="275">
        <v>887</v>
      </c>
      <c r="K62" s="275">
        <v>459</v>
      </c>
      <c r="L62" s="275">
        <v>459</v>
      </c>
      <c r="M62" s="276">
        <v>716</v>
      </c>
      <c r="N62" s="274">
        <v>427</v>
      </c>
      <c r="O62" s="275">
        <v>852</v>
      </c>
      <c r="P62" s="275">
        <v>614</v>
      </c>
      <c r="Q62" s="275">
        <v>611</v>
      </c>
      <c r="R62" s="275">
        <v>581</v>
      </c>
      <c r="S62" s="275">
        <v>577</v>
      </c>
      <c r="T62" s="275">
        <v>857</v>
      </c>
      <c r="U62" s="276">
        <v>559</v>
      </c>
      <c r="V62" s="347">
        <f>SUM(B62:U62)</f>
        <v>11737</v>
      </c>
      <c r="W62" s="227" t="s">
        <v>56</v>
      </c>
      <c r="X62" s="278">
        <f>V46-V62</f>
        <v>22</v>
      </c>
      <c r="Y62" s="279">
        <f>X62/V46</f>
        <v>1.8709073900841909E-3</v>
      </c>
      <c r="Z62" s="281">
        <v>8</v>
      </c>
      <c r="AA62" s="281">
        <v>36.5</v>
      </c>
      <c r="AB62" s="237">
        <v>36.5</v>
      </c>
    </row>
    <row r="63" spans="1:28" x14ac:dyDescent="0.2">
      <c r="A63" s="309" t="s">
        <v>28</v>
      </c>
      <c r="B63" s="242">
        <v>40</v>
      </c>
      <c r="C63" s="240">
        <v>39.5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36.5</v>
      </c>
      <c r="K63" s="240">
        <v>36</v>
      </c>
      <c r="L63" s="240">
        <v>36</v>
      </c>
      <c r="M63" s="243">
        <v>36</v>
      </c>
      <c r="N63" s="242">
        <v>40</v>
      </c>
      <c r="O63" s="240">
        <v>39.5</v>
      </c>
      <c r="P63" s="240">
        <v>39</v>
      </c>
      <c r="Q63" s="240">
        <v>39</v>
      </c>
      <c r="R63" s="240">
        <v>38.5</v>
      </c>
      <c r="S63" s="240">
        <v>38</v>
      </c>
      <c r="T63" s="240">
        <v>37.5</v>
      </c>
      <c r="U63" s="243">
        <v>37</v>
      </c>
      <c r="V63" s="339">
        <v>36.5</v>
      </c>
      <c r="W63" s="227" t="s">
        <v>57</v>
      </c>
      <c r="X63" s="227">
        <v>35.200000000000003</v>
      </c>
      <c r="Y63" s="227"/>
      <c r="Z63" s="366" t="s">
        <v>75</v>
      </c>
    </row>
    <row r="64" spans="1:28" ht="13.5" thickBot="1" x14ac:dyDescent="0.25">
      <c r="A64" s="312" t="s">
        <v>26</v>
      </c>
      <c r="B64" s="244">
        <f>B63-B52</f>
        <v>5</v>
      </c>
      <c r="C64" s="241">
        <f t="shared" ref="C64:M64" si="26">C63-C52</f>
        <v>4.5</v>
      </c>
      <c r="D64" s="241">
        <f t="shared" si="26"/>
        <v>3.5</v>
      </c>
      <c r="E64" s="241">
        <f t="shared" si="26"/>
        <v>3.5</v>
      </c>
      <c r="F64" s="241">
        <f t="shared" si="26"/>
        <v>3</v>
      </c>
      <c r="G64" s="241">
        <f t="shared" si="26"/>
        <v>3</v>
      </c>
      <c r="H64" s="241">
        <f t="shared" si="26"/>
        <v>2.5</v>
      </c>
      <c r="I64" s="241">
        <f t="shared" si="26"/>
        <v>2.5</v>
      </c>
      <c r="J64" s="241">
        <f t="shared" si="26"/>
        <v>1.5</v>
      </c>
      <c r="K64" s="241">
        <f t="shared" si="26"/>
        <v>1</v>
      </c>
      <c r="L64" s="241">
        <f t="shared" si="26"/>
        <v>1</v>
      </c>
      <c r="M64" s="245">
        <f t="shared" si="26"/>
        <v>1</v>
      </c>
      <c r="N64" s="244">
        <f t="shared" ref="N64:U64" si="27">N63-N47</f>
        <v>5</v>
      </c>
      <c r="O64" s="241">
        <f t="shared" si="27"/>
        <v>3.5</v>
      </c>
      <c r="P64" s="241">
        <f t="shared" si="27"/>
        <v>4</v>
      </c>
      <c r="Q64" s="241">
        <f t="shared" si="27"/>
        <v>4</v>
      </c>
      <c r="R64" s="241">
        <f t="shared" si="27"/>
        <v>4</v>
      </c>
      <c r="S64" s="241">
        <f t="shared" si="27"/>
        <v>3</v>
      </c>
      <c r="T64" s="241">
        <f t="shared" si="27"/>
        <v>2</v>
      </c>
      <c r="U64" s="245">
        <f t="shared" si="27"/>
        <v>1.5</v>
      </c>
      <c r="V64" s="348"/>
      <c r="W64" s="227" t="s">
        <v>26</v>
      </c>
      <c r="X64" s="227">
        <f>X63-X47</f>
        <v>2.9100000000000037</v>
      </c>
      <c r="Y64" s="227"/>
      <c r="Z64" s="367" t="s">
        <v>76</v>
      </c>
    </row>
    <row r="65" spans="1:26" x14ac:dyDescent="0.2">
      <c r="G65" s="237" t="s">
        <v>63</v>
      </c>
      <c r="M65" s="237">
        <v>36</v>
      </c>
    </row>
    <row r="66" spans="1:26" ht="13.5" thickBot="1" x14ac:dyDescent="0.25">
      <c r="N66" s="334">
        <v>40</v>
      </c>
      <c r="O66" s="383">
        <v>39.5</v>
      </c>
      <c r="P66" s="383">
        <v>39</v>
      </c>
      <c r="Q66" s="383">
        <v>39</v>
      </c>
      <c r="R66" s="383">
        <v>38.5</v>
      </c>
      <c r="S66" s="383">
        <v>38</v>
      </c>
      <c r="T66" s="383">
        <v>37.5</v>
      </c>
      <c r="U66" s="383">
        <v>37</v>
      </c>
      <c r="V66" s="383">
        <v>36.5</v>
      </c>
    </row>
    <row r="67" spans="1:26" ht="13.5" thickBot="1" x14ac:dyDescent="0.25">
      <c r="A67" s="285" t="s">
        <v>78</v>
      </c>
      <c r="B67" s="398" t="s">
        <v>50</v>
      </c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400"/>
      <c r="N67" s="398" t="s">
        <v>53</v>
      </c>
      <c r="O67" s="399"/>
      <c r="P67" s="399"/>
      <c r="Q67" s="399"/>
      <c r="R67" s="399"/>
      <c r="S67" s="399"/>
      <c r="T67" s="399"/>
      <c r="U67" s="399"/>
      <c r="V67" s="400"/>
      <c r="W67" s="338" t="s">
        <v>55</v>
      </c>
      <c r="X67" s="383"/>
      <c r="Y67" s="383"/>
      <c r="Z67" s="383"/>
    </row>
    <row r="68" spans="1:26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9">
        <v>12</v>
      </c>
      <c r="N68" s="247">
        <v>1</v>
      </c>
      <c r="O68" s="248">
        <v>2</v>
      </c>
      <c r="P68" s="248">
        <v>3</v>
      </c>
      <c r="Q68" s="248">
        <v>4</v>
      </c>
      <c r="R68" s="248">
        <v>5</v>
      </c>
      <c r="S68" s="248">
        <v>6</v>
      </c>
      <c r="T68" s="248">
        <v>7</v>
      </c>
      <c r="U68" s="384">
        <v>8</v>
      </c>
      <c r="V68" s="249">
        <v>9</v>
      </c>
      <c r="W68" s="339"/>
      <c r="X68" s="383"/>
      <c r="Y68" s="383"/>
      <c r="Z68" s="383"/>
    </row>
    <row r="69" spans="1:26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63">
        <v>6</v>
      </c>
      <c r="K69" s="364">
        <v>7</v>
      </c>
      <c r="L69" s="364">
        <v>7</v>
      </c>
      <c r="M69" s="365">
        <v>8</v>
      </c>
      <c r="N69" s="250">
        <v>1</v>
      </c>
      <c r="O69" s="333">
        <v>2</v>
      </c>
      <c r="P69" s="251">
        <v>3</v>
      </c>
      <c r="Q69" s="251">
        <v>3</v>
      </c>
      <c r="R69" s="315">
        <v>4</v>
      </c>
      <c r="S69" s="252">
        <v>5</v>
      </c>
      <c r="T69" s="363">
        <v>6</v>
      </c>
      <c r="U69" s="364">
        <v>7</v>
      </c>
      <c r="V69" s="365">
        <v>8</v>
      </c>
      <c r="W69" s="340" t="s">
        <v>0</v>
      </c>
      <c r="X69" s="383"/>
      <c r="Y69" s="383"/>
      <c r="Z69" s="383"/>
    </row>
    <row r="70" spans="1:26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5">
        <v>620</v>
      </c>
      <c r="N70" s="253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385">
        <v>620</v>
      </c>
      <c r="V70" s="255">
        <v>620</v>
      </c>
      <c r="W70" s="341">
        <v>620</v>
      </c>
      <c r="X70" s="383"/>
      <c r="Y70" s="383"/>
      <c r="Z70" s="383"/>
    </row>
    <row r="71" spans="1:26" x14ac:dyDescent="0.2">
      <c r="A71" s="295" t="s">
        <v>6</v>
      </c>
      <c r="B71" s="256">
        <v>599.74358974358972</v>
      </c>
      <c r="C71" s="257">
        <v>594.375</v>
      </c>
      <c r="D71" s="257">
        <v>610</v>
      </c>
      <c r="E71" s="257">
        <v>623.75</v>
      </c>
      <c r="F71" s="257">
        <v>632.56410256410254</v>
      </c>
      <c r="G71" s="257">
        <v>625.36585365853659</v>
      </c>
      <c r="H71" s="257">
        <v>626.25</v>
      </c>
      <c r="I71" s="257">
        <v>651.42857142857144</v>
      </c>
      <c r="J71" s="257">
        <v>653.1343283582089</v>
      </c>
      <c r="K71" s="257">
        <v>708.91891891891896</v>
      </c>
      <c r="L71" s="257">
        <v>666.38888888888891</v>
      </c>
      <c r="M71" s="258">
        <v>708.9795918367347</v>
      </c>
      <c r="N71" s="256">
        <v>591.38888888888891</v>
      </c>
      <c r="O71" s="257">
        <v>608.86792452830184</v>
      </c>
      <c r="P71" s="257">
        <v>616.25</v>
      </c>
      <c r="Q71" s="257">
        <v>617.41935483870964</v>
      </c>
      <c r="R71" s="257">
        <v>642.15686274509801</v>
      </c>
      <c r="S71" s="257">
        <v>666.34146341463418</v>
      </c>
      <c r="T71" s="257">
        <v>664.32432432432438</v>
      </c>
      <c r="U71" s="296">
        <v>690.52631578947364</v>
      </c>
      <c r="V71" s="258">
        <v>742.90322580645159</v>
      </c>
      <c r="W71" s="342">
        <v>644.00696864111501</v>
      </c>
      <c r="X71" s="383"/>
      <c r="Y71" s="383"/>
      <c r="Z71" s="383"/>
    </row>
    <row r="72" spans="1:26" x14ac:dyDescent="0.2">
      <c r="A72" s="226" t="s">
        <v>7</v>
      </c>
      <c r="B72" s="260">
        <v>97.435897435897431</v>
      </c>
      <c r="C72" s="261">
        <v>97.916666666666671</v>
      </c>
      <c r="D72" s="261">
        <v>100</v>
      </c>
      <c r="E72" s="261">
        <v>97.5</v>
      </c>
      <c r="F72" s="261">
        <v>97.435897435897431</v>
      </c>
      <c r="G72" s="261">
        <v>100</v>
      </c>
      <c r="H72" s="261">
        <v>97.5</v>
      </c>
      <c r="I72" s="261">
        <v>97.142857142857139</v>
      </c>
      <c r="J72" s="261">
        <v>95.522388059701498</v>
      </c>
      <c r="K72" s="261">
        <v>97.297297297297291</v>
      </c>
      <c r="L72" s="261">
        <v>100</v>
      </c>
      <c r="M72" s="262">
        <v>89.795918367346943</v>
      </c>
      <c r="N72" s="260">
        <v>97.222222222222229</v>
      </c>
      <c r="O72" s="261">
        <v>90.566037735849051</v>
      </c>
      <c r="P72" s="261">
        <v>100</v>
      </c>
      <c r="Q72" s="261">
        <v>93.548387096774192</v>
      </c>
      <c r="R72" s="261">
        <v>100</v>
      </c>
      <c r="S72" s="261">
        <v>97.560975609756099</v>
      </c>
      <c r="T72" s="261">
        <v>100</v>
      </c>
      <c r="U72" s="299">
        <v>100</v>
      </c>
      <c r="V72" s="262">
        <v>100</v>
      </c>
      <c r="W72" s="343">
        <v>81.881533101045292</v>
      </c>
      <c r="X72" s="383"/>
      <c r="Y72" s="227"/>
      <c r="Z72" s="227"/>
    </row>
    <row r="73" spans="1:26" x14ac:dyDescent="0.2">
      <c r="A73" s="226" t="s">
        <v>8</v>
      </c>
      <c r="B73" s="263">
        <v>5.2657782771106228E-2</v>
      </c>
      <c r="C73" s="264">
        <v>4.8068214513091505E-2</v>
      </c>
      <c r="D73" s="264">
        <v>3.7918142643345497E-2</v>
      </c>
      <c r="E73" s="264">
        <v>4.487367303375147E-2</v>
      </c>
      <c r="F73" s="264">
        <v>4.4959214184815036E-2</v>
      </c>
      <c r="G73" s="264">
        <v>4.3699155211947574E-2</v>
      </c>
      <c r="H73" s="264">
        <v>4.4264599214345078E-2</v>
      </c>
      <c r="I73" s="264">
        <v>3.9716601483058396E-2</v>
      </c>
      <c r="J73" s="264">
        <v>4.4595800597360055E-2</v>
      </c>
      <c r="K73" s="264">
        <v>3.8356138300894113E-2</v>
      </c>
      <c r="L73" s="264">
        <v>4.4480986693232957E-2</v>
      </c>
      <c r="M73" s="265">
        <v>5.2330624532808429E-2</v>
      </c>
      <c r="N73" s="263">
        <v>5.0908209531182205E-2</v>
      </c>
      <c r="O73" s="264">
        <v>5.3067355951769452E-2</v>
      </c>
      <c r="P73" s="264">
        <v>3.1619588779147861E-2</v>
      </c>
      <c r="Q73" s="264">
        <v>4.1745003877614179E-2</v>
      </c>
      <c r="R73" s="264">
        <v>3.9769746943914525E-2</v>
      </c>
      <c r="S73" s="264">
        <v>4.4315603057866887E-2</v>
      </c>
      <c r="T73" s="264">
        <v>3.3116454719233759E-2</v>
      </c>
      <c r="U73" s="302">
        <v>3.6537697604289134E-2</v>
      </c>
      <c r="V73" s="265">
        <v>4.4865276085418029E-2</v>
      </c>
      <c r="W73" s="344">
        <v>7.4974123795173861E-2</v>
      </c>
      <c r="X73" s="383"/>
      <c r="Y73" s="227"/>
      <c r="Z73" s="227"/>
    </row>
    <row r="74" spans="1:26" x14ac:dyDescent="0.2">
      <c r="A74" s="295" t="s">
        <v>1</v>
      </c>
      <c r="B74" s="266">
        <f>B71/B70*100-100</f>
        <v>-3.2671629445822958</v>
      </c>
      <c r="C74" s="267">
        <f t="shared" ref="C74:W74" si="28">C71/C70*100-100</f>
        <v>-4.1330645161290391</v>
      </c>
      <c r="D74" s="267">
        <f t="shared" si="28"/>
        <v>-1.6129032258064484</v>
      </c>
      <c r="E74" s="267">
        <f t="shared" si="28"/>
        <v>0.60483870967742348</v>
      </c>
      <c r="F74" s="267">
        <f t="shared" si="28"/>
        <v>2.0264681555004103</v>
      </c>
      <c r="G74" s="267">
        <f t="shared" si="28"/>
        <v>0.86546026750590954</v>
      </c>
      <c r="H74" s="267">
        <f t="shared" si="28"/>
        <v>1.0080645161290249</v>
      </c>
      <c r="I74" s="267">
        <f t="shared" si="28"/>
        <v>5.0691244239631459</v>
      </c>
      <c r="J74" s="267">
        <f t="shared" si="28"/>
        <v>5.3442465093885403</v>
      </c>
      <c r="K74" s="267">
        <f t="shared" si="28"/>
        <v>14.341761115954668</v>
      </c>
      <c r="L74" s="267">
        <f t="shared" si="28"/>
        <v>7.4820788530465876</v>
      </c>
      <c r="M74" s="268">
        <f t="shared" si="28"/>
        <v>14.351547070441086</v>
      </c>
      <c r="N74" s="266">
        <f t="shared" si="28"/>
        <v>-4.6146953405017825</v>
      </c>
      <c r="O74" s="267">
        <f t="shared" si="28"/>
        <v>-1.7954960438222827</v>
      </c>
      <c r="P74" s="267">
        <f t="shared" si="28"/>
        <v>-0.60483870967742348</v>
      </c>
      <c r="Q74" s="267">
        <f t="shared" si="28"/>
        <v>-0.41623309053071011</v>
      </c>
      <c r="R74" s="267">
        <f t="shared" si="28"/>
        <v>3.5736875395319316</v>
      </c>
      <c r="S74" s="267">
        <f t="shared" si="28"/>
        <v>7.4744295830055023</v>
      </c>
      <c r="T74" s="267">
        <f t="shared" si="28"/>
        <v>7.149084568439406</v>
      </c>
      <c r="U74" s="267">
        <f t="shared" ref="U74" si="29">U71/U70*100-100</f>
        <v>11.375212224108651</v>
      </c>
      <c r="V74" s="268">
        <f t="shared" si="28"/>
        <v>19.82310093652444</v>
      </c>
      <c r="W74" s="345">
        <f t="shared" si="28"/>
        <v>3.8720917163088728</v>
      </c>
      <c r="X74" s="383"/>
      <c r="Y74" s="227"/>
      <c r="Z74" s="227"/>
    </row>
    <row r="75" spans="1:26" ht="13.5" thickBot="1" x14ac:dyDescent="0.25">
      <c r="A75" s="349" t="s">
        <v>27</v>
      </c>
      <c r="B75" s="270">
        <f t="shared" ref="B75:M75" si="30">B71-B57</f>
        <v>114.99358974358972</v>
      </c>
      <c r="C75" s="271">
        <f t="shared" si="30"/>
        <v>98.556818181818187</v>
      </c>
      <c r="D75" s="271">
        <f t="shared" si="30"/>
        <v>83.409090909090878</v>
      </c>
      <c r="E75" s="271">
        <f t="shared" si="30"/>
        <v>102.32142857142856</v>
      </c>
      <c r="F75" s="271">
        <f t="shared" si="30"/>
        <v>79.23076923076917</v>
      </c>
      <c r="G75" s="271">
        <f t="shared" si="30"/>
        <v>74.365853658536594</v>
      </c>
      <c r="H75" s="271">
        <f t="shared" si="30"/>
        <v>72.195945945945937</v>
      </c>
      <c r="I75" s="271">
        <f t="shared" si="30"/>
        <v>94.355400696864081</v>
      </c>
      <c r="J75" s="271">
        <f t="shared" si="30"/>
        <v>79.84861407249457</v>
      </c>
      <c r="K75" s="271">
        <f t="shared" si="30"/>
        <v>107.02702702702709</v>
      </c>
      <c r="L75" s="271">
        <f t="shared" si="30"/>
        <v>64.59401709401709</v>
      </c>
      <c r="M75" s="272">
        <f t="shared" si="30"/>
        <v>82.60028149190714</v>
      </c>
      <c r="N75" s="270">
        <f t="shared" ref="N75:U75" si="31">N71-N57</f>
        <v>73.813131313131294</v>
      </c>
      <c r="O75" s="271">
        <f t="shared" si="31"/>
        <v>88.413379073756346</v>
      </c>
      <c r="P75" s="271">
        <f t="shared" si="31"/>
        <v>61.361111111111086</v>
      </c>
      <c r="Q75" s="271">
        <f t="shared" si="31"/>
        <v>74.692082111436889</v>
      </c>
      <c r="R75" s="271">
        <f t="shared" si="31"/>
        <v>115.72829131652657</v>
      </c>
      <c r="S75" s="271">
        <f t="shared" si="31"/>
        <v>117.67479674796755</v>
      </c>
      <c r="T75" s="271">
        <f t="shared" si="31"/>
        <v>125.70893970893974</v>
      </c>
      <c r="U75" s="271">
        <f t="shared" si="31"/>
        <v>152.44939271255055</v>
      </c>
      <c r="V75" s="272">
        <f>V71-U57</f>
        <v>204.82630272952849</v>
      </c>
      <c r="W75" s="346">
        <f>W71-V57</f>
        <v>96.940587484798129</v>
      </c>
      <c r="X75" s="383"/>
      <c r="Y75" s="227"/>
      <c r="Z75" s="227"/>
    </row>
    <row r="76" spans="1:26" x14ac:dyDescent="0.2">
      <c r="A76" s="350" t="s">
        <v>51</v>
      </c>
      <c r="B76" s="274">
        <v>504</v>
      </c>
      <c r="C76" s="275">
        <v>649</v>
      </c>
      <c r="D76" s="275">
        <v>523</v>
      </c>
      <c r="E76" s="275">
        <v>523</v>
      </c>
      <c r="F76" s="275">
        <v>501</v>
      </c>
      <c r="G76" s="275">
        <v>501</v>
      </c>
      <c r="H76" s="275">
        <v>467</v>
      </c>
      <c r="I76" s="275">
        <v>465</v>
      </c>
      <c r="J76" s="275">
        <v>887</v>
      </c>
      <c r="K76" s="275">
        <v>459</v>
      </c>
      <c r="L76" s="275">
        <v>459</v>
      </c>
      <c r="M76" s="276">
        <v>716</v>
      </c>
      <c r="N76" s="274">
        <v>585</v>
      </c>
      <c r="O76" s="275">
        <v>776</v>
      </c>
      <c r="P76" s="275">
        <v>450</v>
      </c>
      <c r="Q76" s="275">
        <v>450</v>
      </c>
      <c r="R76" s="275">
        <v>712</v>
      </c>
      <c r="S76" s="275">
        <v>574</v>
      </c>
      <c r="T76" s="275">
        <v>506</v>
      </c>
      <c r="U76" s="275">
        <v>530</v>
      </c>
      <c r="V76" s="276">
        <v>482</v>
      </c>
      <c r="W76" s="347">
        <f>SUM(B76:V76)</f>
        <v>11719</v>
      </c>
      <c r="X76" s="227" t="s">
        <v>56</v>
      </c>
      <c r="Y76" s="278">
        <f>V62-W76</f>
        <v>18</v>
      </c>
      <c r="Z76" s="279">
        <f>Y76/V62</f>
        <v>1.5336116554485813E-3</v>
      </c>
    </row>
    <row r="77" spans="1:26" x14ac:dyDescent="0.2">
      <c r="A77" s="309" t="s">
        <v>28</v>
      </c>
      <c r="B77" s="242">
        <v>42</v>
      </c>
      <c r="C77" s="240">
        <v>41.5</v>
      </c>
      <c r="D77" s="240">
        <v>40.5</v>
      </c>
      <c r="E77" s="240">
        <f t="shared" ref="E77:I77" si="32">E63+1.5</f>
        <v>40</v>
      </c>
      <c r="F77" s="240">
        <f t="shared" si="32"/>
        <v>39.5</v>
      </c>
      <c r="G77" s="240">
        <v>40</v>
      </c>
      <c r="H77" s="240">
        <v>39.5</v>
      </c>
      <c r="I77" s="240">
        <f t="shared" si="32"/>
        <v>39</v>
      </c>
      <c r="J77" s="240">
        <v>38.5</v>
      </c>
      <c r="K77" s="240">
        <v>37</v>
      </c>
      <c r="L77" s="240">
        <v>38</v>
      </c>
      <c r="M77" s="243">
        <v>37</v>
      </c>
      <c r="N77" s="240">
        <v>42</v>
      </c>
      <c r="O77" s="240">
        <v>41.5</v>
      </c>
      <c r="P77" s="240">
        <f t="shared" ref="P77:T77" si="33">P66+1.5</f>
        <v>40.5</v>
      </c>
      <c r="Q77" s="240">
        <f t="shared" si="33"/>
        <v>40.5</v>
      </c>
      <c r="R77" s="240">
        <f t="shared" si="33"/>
        <v>40</v>
      </c>
      <c r="S77" s="240">
        <f t="shared" si="33"/>
        <v>39.5</v>
      </c>
      <c r="T77" s="240">
        <f t="shared" si="33"/>
        <v>39</v>
      </c>
      <c r="U77" s="240">
        <v>38</v>
      </c>
      <c r="V77" s="243">
        <v>37.5</v>
      </c>
      <c r="W77" s="339"/>
      <c r="X77" s="227" t="s">
        <v>57</v>
      </c>
      <c r="Y77" s="227">
        <v>38.1</v>
      </c>
      <c r="Z77" s="227"/>
    </row>
    <row r="78" spans="1:26" ht="13.5" thickBot="1" x14ac:dyDescent="0.25">
      <c r="A78" s="312" t="s">
        <v>26</v>
      </c>
      <c r="B78" s="244">
        <f t="shared" ref="B78:M78" si="34">B77-B63</f>
        <v>2</v>
      </c>
      <c r="C78" s="241">
        <f t="shared" si="34"/>
        <v>2</v>
      </c>
      <c r="D78" s="241">
        <f t="shared" si="34"/>
        <v>2</v>
      </c>
      <c r="E78" s="241">
        <f t="shared" si="34"/>
        <v>1.5</v>
      </c>
      <c r="F78" s="241">
        <f t="shared" si="34"/>
        <v>1.5</v>
      </c>
      <c r="G78" s="241">
        <f t="shared" si="34"/>
        <v>2</v>
      </c>
      <c r="H78" s="241">
        <f t="shared" si="34"/>
        <v>2</v>
      </c>
      <c r="I78" s="241">
        <f t="shared" si="34"/>
        <v>1.5</v>
      </c>
      <c r="J78" s="241">
        <f t="shared" si="34"/>
        <v>2</v>
      </c>
      <c r="K78" s="241">
        <f t="shared" si="34"/>
        <v>1</v>
      </c>
      <c r="L78" s="241">
        <f t="shared" si="34"/>
        <v>2</v>
      </c>
      <c r="M78" s="245">
        <f t="shared" si="34"/>
        <v>1</v>
      </c>
      <c r="N78" s="244">
        <f>N77-N66</f>
        <v>2</v>
      </c>
      <c r="O78" s="241">
        <f t="shared" ref="O78:V78" si="35">O77-O66</f>
        <v>2</v>
      </c>
      <c r="P78" s="241">
        <f t="shared" si="35"/>
        <v>1.5</v>
      </c>
      <c r="Q78" s="241">
        <f t="shared" si="35"/>
        <v>1.5</v>
      </c>
      <c r="R78" s="241">
        <f t="shared" si="35"/>
        <v>1.5</v>
      </c>
      <c r="S78" s="241">
        <f t="shared" si="35"/>
        <v>1.5</v>
      </c>
      <c r="T78" s="241">
        <f t="shared" si="35"/>
        <v>1.5</v>
      </c>
      <c r="U78" s="241">
        <f t="shared" si="35"/>
        <v>1</v>
      </c>
      <c r="V78" s="245">
        <f t="shared" si="35"/>
        <v>1</v>
      </c>
      <c r="W78" s="348"/>
      <c r="X78" s="227" t="s">
        <v>26</v>
      </c>
      <c r="Y78" s="227">
        <f>Y77-X63</f>
        <v>2.8999999999999986</v>
      </c>
      <c r="Z78" s="227"/>
    </row>
    <row r="79" spans="1:26" x14ac:dyDescent="0.2">
      <c r="C79" s="237">
        <v>41.5</v>
      </c>
      <c r="D79" s="237" t="s">
        <v>63</v>
      </c>
      <c r="H79" s="237" t="s">
        <v>63</v>
      </c>
      <c r="K79" s="237" t="s">
        <v>63</v>
      </c>
      <c r="M79" s="237">
        <v>37</v>
      </c>
      <c r="O79" s="237">
        <v>41.5</v>
      </c>
      <c r="U79" s="237">
        <v>38</v>
      </c>
    </row>
    <row r="80" spans="1:26" ht="13.5" thickBot="1" x14ac:dyDescent="0.25">
      <c r="K80" s="237">
        <v>37</v>
      </c>
    </row>
    <row r="81" spans="1:26" s="389" customFormat="1" ht="13.5" thickBot="1" x14ac:dyDescent="0.25">
      <c r="A81" s="285" t="s">
        <v>80</v>
      </c>
      <c r="B81" s="398" t="s">
        <v>50</v>
      </c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400"/>
      <c r="N81" s="398" t="s">
        <v>53</v>
      </c>
      <c r="O81" s="399"/>
      <c r="P81" s="399"/>
      <c r="Q81" s="399"/>
      <c r="R81" s="399"/>
      <c r="S81" s="399"/>
      <c r="T81" s="399"/>
      <c r="U81" s="399"/>
      <c r="V81" s="400"/>
      <c r="W81" s="338" t="s">
        <v>55</v>
      </c>
    </row>
    <row r="82" spans="1:26" s="38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9">
        <v>12</v>
      </c>
      <c r="N82" s="247">
        <v>1</v>
      </c>
      <c r="O82" s="248">
        <v>2</v>
      </c>
      <c r="P82" s="248">
        <v>3</v>
      </c>
      <c r="Q82" s="248">
        <v>4</v>
      </c>
      <c r="R82" s="248">
        <v>5</v>
      </c>
      <c r="S82" s="248">
        <v>6</v>
      </c>
      <c r="T82" s="248">
        <v>7</v>
      </c>
      <c r="U82" s="384">
        <v>8</v>
      </c>
      <c r="V82" s="249">
        <v>9</v>
      </c>
      <c r="W82" s="339"/>
    </row>
    <row r="83" spans="1:26" s="38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63">
        <v>6</v>
      </c>
      <c r="K83" s="364">
        <v>7</v>
      </c>
      <c r="L83" s="364">
        <v>7</v>
      </c>
      <c r="M83" s="365">
        <v>8</v>
      </c>
      <c r="N83" s="250">
        <v>1</v>
      </c>
      <c r="O83" s="333">
        <v>2</v>
      </c>
      <c r="P83" s="251">
        <v>3</v>
      </c>
      <c r="Q83" s="251">
        <v>3</v>
      </c>
      <c r="R83" s="315">
        <v>4</v>
      </c>
      <c r="S83" s="252">
        <v>5</v>
      </c>
      <c r="T83" s="363">
        <v>6</v>
      </c>
      <c r="U83" s="364">
        <v>7</v>
      </c>
      <c r="V83" s="365">
        <v>8</v>
      </c>
      <c r="W83" s="340" t="s">
        <v>0</v>
      </c>
    </row>
    <row r="84" spans="1:26" s="38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5">
        <v>720</v>
      </c>
      <c r="N84" s="253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385">
        <v>720</v>
      </c>
      <c r="V84" s="255">
        <v>720</v>
      </c>
      <c r="W84" s="341">
        <v>720</v>
      </c>
    </row>
    <row r="85" spans="1:26" s="389" customFormat="1" x14ac:dyDescent="0.2">
      <c r="A85" s="295" t="s">
        <v>6</v>
      </c>
      <c r="B85" s="256">
        <v>675.58823529411768</v>
      </c>
      <c r="C85" s="257">
        <v>691.52173913043475</v>
      </c>
      <c r="D85" s="257">
        <v>705</v>
      </c>
      <c r="E85" s="257">
        <v>708.42105263157896</v>
      </c>
      <c r="F85" s="257">
        <v>731.66666666666663</v>
      </c>
      <c r="G85" s="257">
        <v>732.43243243243239</v>
      </c>
      <c r="H85" s="257">
        <v>731</v>
      </c>
      <c r="I85" s="257">
        <v>740.28571428571433</v>
      </c>
      <c r="J85" s="257">
        <v>735.27272727272725</v>
      </c>
      <c r="K85" s="257">
        <v>768.09523809523807</v>
      </c>
      <c r="L85" s="257">
        <v>766.94444444444446</v>
      </c>
      <c r="M85" s="258">
        <v>772.11538461538464</v>
      </c>
      <c r="N85" s="256">
        <v>688.42105263157896</v>
      </c>
      <c r="O85" s="257">
        <v>714.18181818181813</v>
      </c>
      <c r="P85" s="257">
        <v>734.41176470588232</v>
      </c>
      <c r="Q85" s="257">
        <v>725.80645161290317</v>
      </c>
      <c r="R85" s="257">
        <v>724.68085106382978</v>
      </c>
      <c r="S85" s="257">
        <v>760.17241379310349</v>
      </c>
      <c r="T85" s="257">
        <v>744.33962264150944</v>
      </c>
      <c r="U85" s="296">
        <v>756.5</v>
      </c>
      <c r="V85" s="258">
        <v>801.17647058823525</v>
      </c>
      <c r="W85" s="342">
        <v>734.34733257661753</v>
      </c>
    </row>
    <row r="86" spans="1:26" s="389" customFormat="1" x14ac:dyDescent="0.2">
      <c r="A86" s="226" t="s">
        <v>7</v>
      </c>
      <c r="B86" s="260">
        <v>79.411764705882348</v>
      </c>
      <c r="C86" s="261">
        <v>91.304347826086953</v>
      </c>
      <c r="D86" s="261">
        <v>97.5</v>
      </c>
      <c r="E86" s="261">
        <v>100</v>
      </c>
      <c r="F86" s="261">
        <v>100</v>
      </c>
      <c r="G86" s="261">
        <v>100</v>
      </c>
      <c r="H86" s="261">
        <v>100</v>
      </c>
      <c r="I86" s="261">
        <v>100</v>
      </c>
      <c r="J86" s="261">
        <v>96.36363636363636</v>
      </c>
      <c r="K86" s="261">
        <v>95.238095238095241</v>
      </c>
      <c r="L86" s="261">
        <v>97.222222222222229</v>
      </c>
      <c r="M86" s="262">
        <v>86.538461538461533</v>
      </c>
      <c r="N86" s="260">
        <v>92.10526315789474</v>
      </c>
      <c r="O86" s="261">
        <v>96.36363636363636</v>
      </c>
      <c r="P86" s="261">
        <v>97.058823529411768</v>
      </c>
      <c r="Q86" s="261">
        <v>100</v>
      </c>
      <c r="R86" s="261">
        <v>95.744680851063833</v>
      </c>
      <c r="S86" s="261">
        <v>98.275862068965523</v>
      </c>
      <c r="T86" s="261">
        <v>100</v>
      </c>
      <c r="U86" s="299">
        <v>95</v>
      </c>
      <c r="V86" s="262">
        <v>97.058823529411768</v>
      </c>
      <c r="W86" s="343">
        <v>87.173666288308738</v>
      </c>
      <c r="Y86" s="227"/>
      <c r="Z86" s="227"/>
    </row>
    <row r="87" spans="1:26" s="389" customFormat="1" x14ac:dyDescent="0.2">
      <c r="A87" s="226" t="s">
        <v>8</v>
      </c>
      <c r="B87" s="263">
        <v>7.5576889511247664E-2</v>
      </c>
      <c r="C87" s="264">
        <v>5.7997859855922457E-2</v>
      </c>
      <c r="D87" s="264">
        <v>4.3834147915921828E-2</v>
      </c>
      <c r="E87" s="264">
        <v>4.14119391066015E-2</v>
      </c>
      <c r="F87" s="264">
        <v>3.5509014278177445E-2</v>
      </c>
      <c r="G87" s="264">
        <v>3.7746750856219764E-2</v>
      </c>
      <c r="H87" s="264">
        <v>5.2431649512275788E-2</v>
      </c>
      <c r="I87" s="264">
        <v>3.4247611812394427E-2</v>
      </c>
      <c r="J87" s="264">
        <v>4.3848803458591615E-2</v>
      </c>
      <c r="K87" s="264">
        <v>5.3168813783006308E-2</v>
      </c>
      <c r="L87" s="264">
        <v>4.6488582589617231E-2</v>
      </c>
      <c r="M87" s="265">
        <v>5.8327726937217356E-2</v>
      </c>
      <c r="N87" s="263">
        <v>6.2392066553831518E-2</v>
      </c>
      <c r="O87" s="264">
        <v>4.9572380917253842E-2</v>
      </c>
      <c r="P87" s="264">
        <v>4.1404733739945535E-2</v>
      </c>
      <c r="Q87" s="264">
        <v>4.0777626399960645E-2</v>
      </c>
      <c r="R87" s="264">
        <v>4.7619273382209351E-2</v>
      </c>
      <c r="S87" s="264">
        <v>4.4810095239809923E-2</v>
      </c>
      <c r="T87" s="264">
        <v>4.1960835154160166E-2</v>
      </c>
      <c r="U87" s="302">
        <v>4.9065505493635066E-2</v>
      </c>
      <c r="V87" s="265">
        <v>4.716720336666369E-2</v>
      </c>
      <c r="W87" s="344">
        <v>6.2752347260021518E-2</v>
      </c>
      <c r="Y87" s="227"/>
      <c r="Z87" s="227"/>
    </row>
    <row r="88" spans="1:26" s="389" customFormat="1" x14ac:dyDescent="0.2">
      <c r="A88" s="295" t="s">
        <v>1</v>
      </c>
      <c r="B88" s="266">
        <f>B85/B84*100-100</f>
        <v>-6.1683006535947698</v>
      </c>
      <c r="C88" s="267">
        <f t="shared" ref="C88:W88" si="36">C85/C84*100-100</f>
        <v>-3.9553140096618336</v>
      </c>
      <c r="D88" s="267">
        <f t="shared" si="36"/>
        <v>-2.0833333333333428</v>
      </c>
      <c r="E88" s="267">
        <f t="shared" si="36"/>
        <v>-1.6081871345029271</v>
      </c>
      <c r="F88" s="267">
        <f t="shared" si="36"/>
        <v>1.6203703703703667</v>
      </c>
      <c r="G88" s="267">
        <f t="shared" si="36"/>
        <v>1.7267267267267101</v>
      </c>
      <c r="H88" s="267">
        <f t="shared" si="36"/>
        <v>1.5277777777777715</v>
      </c>
      <c r="I88" s="267">
        <f t="shared" si="36"/>
        <v>2.8174603174603305</v>
      </c>
      <c r="J88" s="267">
        <f t="shared" si="36"/>
        <v>2.1212121212121247</v>
      </c>
      <c r="K88" s="267">
        <f t="shared" si="36"/>
        <v>6.6798941798941911</v>
      </c>
      <c r="L88" s="267">
        <f t="shared" si="36"/>
        <v>6.5200617283950493</v>
      </c>
      <c r="M88" s="268">
        <f t="shared" si="36"/>
        <v>7.2382478632478637</v>
      </c>
      <c r="N88" s="266">
        <f t="shared" si="36"/>
        <v>-4.3859649122806985</v>
      </c>
      <c r="O88" s="267">
        <f t="shared" si="36"/>
        <v>-0.80808080808081684</v>
      </c>
      <c r="P88" s="267">
        <f t="shared" si="36"/>
        <v>2.0016339869280984</v>
      </c>
      <c r="Q88" s="267">
        <f t="shared" si="36"/>
        <v>0.80645161290323131</v>
      </c>
      <c r="R88" s="267">
        <f t="shared" si="36"/>
        <v>0.65011820330968817</v>
      </c>
      <c r="S88" s="267">
        <f t="shared" si="36"/>
        <v>5.5795019157088177</v>
      </c>
      <c r="T88" s="267">
        <f t="shared" si="36"/>
        <v>3.3805031446540852</v>
      </c>
      <c r="U88" s="267">
        <f t="shared" si="36"/>
        <v>5.0694444444444429</v>
      </c>
      <c r="V88" s="268">
        <f t="shared" si="36"/>
        <v>11.274509803921575</v>
      </c>
      <c r="W88" s="345">
        <f t="shared" si="36"/>
        <v>1.9926850800857636</v>
      </c>
      <c r="Y88" s="227"/>
      <c r="Z88" s="227"/>
    </row>
    <row r="89" spans="1:26" s="389" customFormat="1" ht="13.5" thickBot="1" x14ac:dyDescent="0.25">
      <c r="A89" s="349" t="s">
        <v>27</v>
      </c>
      <c r="B89" s="270">
        <f t="shared" ref="B89:W89" si="37">B85-B71</f>
        <v>75.844645550527957</v>
      </c>
      <c r="C89" s="271">
        <f t="shared" si="37"/>
        <v>97.146739130434753</v>
      </c>
      <c r="D89" s="271">
        <f t="shared" si="37"/>
        <v>95</v>
      </c>
      <c r="E89" s="271">
        <f t="shared" si="37"/>
        <v>84.671052631578959</v>
      </c>
      <c r="F89" s="271">
        <f t="shared" si="37"/>
        <v>99.102564102564088</v>
      </c>
      <c r="G89" s="271">
        <f t="shared" si="37"/>
        <v>107.0665787738958</v>
      </c>
      <c r="H89" s="271">
        <f t="shared" si="37"/>
        <v>104.75</v>
      </c>
      <c r="I89" s="271">
        <f t="shared" si="37"/>
        <v>88.85714285714289</v>
      </c>
      <c r="J89" s="271">
        <f t="shared" si="37"/>
        <v>82.138398914518348</v>
      </c>
      <c r="K89" s="271">
        <f t="shared" si="37"/>
        <v>59.176319176319112</v>
      </c>
      <c r="L89" s="271">
        <f t="shared" si="37"/>
        <v>100.55555555555554</v>
      </c>
      <c r="M89" s="272">
        <f t="shared" si="37"/>
        <v>63.135792778649943</v>
      </c>
      <c r="N89" s="270">
        <f t="shared" si="37"/>
        <v>97.032163742690045</v>
      </c>
      <c r="O89" s="271">
        <f t="shared" si="37"/>
        <v>105.31389365351629</v>
      </c>
      <c r="P89" s="271">
        <f t="shared" si="37"/>
        <v>118.16176470588232</v>
      </c>
      <c r="Q89" s="271">
        <f t="shared" si="37"/>
        <v>108.38709677419354</v>
      </c>
      <c r="R89" s="271">
        <f t="shared" si="37"/>
        <v>82.523988318731767</v>
      </c>
      <c r="S89" s="271">
        <f t="shared" si="37"/>
        <v>93.830950378469311</v>
      </c>
      <c r="T89" s="271">
        <f t="shared" si="37"/>
        <v>80.015298317185056</v>
      </c>
      <c r="U89" s="271">
        <f t="shared" si="37"/>
        <v>65.973684210526358</v>
      </c>
      <c r="V89" s="272">
        <f t="shared" si="37"/>
        <v>58.27324478178366</v>
      </c>
      <c r="W89" s="346">
        <f t="shared" si="37"/>
        <v>90.340363935502523</v>
      </c>
      <c r="Y89" s="227"/>
      <c r="Z89" s="227"/>
    </row>
    <row r="90" spans="1:26" s="389" customFormat="1" x14ac:dyDescent="0.2">
      <c r="A90" s="350" t="s">
        <v>51</v>
      </c>
      <c r="B90" s="274">
        <v>500</v>
      </c>
      <c r="C90" s="275">
        <v>648</v>
      </c>
      <c r="D90" s="275">
        <v>522</v>
      </c>
      <c r="E90" s="275">
        <v>523</v>
      </c>
      <c r="F90" s="275">
        <v>500</v>
      </c>
      <c r="G90" s="275">
        <v>501</v>
      </c>
      <c r="H90" s="275">
        <v>467</v>
      </c>
      <c r="I90" s="275">
        <v>464</v>
      </c>
      <c r="J90" s="275">
        <v>885</v>
      </c>
      <c r="K90" s="275">
        <v>459</v>
      </c>
      <c r="L90" s="275">
        <v>457</v>
      </c>
      <c r="M90" s="276">
        <v>715</v>
      </c>
      <c r="N90" s="274">
        <v>583</v>
      </c>
      <c r="O90" s="275">
        <v>776</v>
      </c>
      <c r="P90" s="275">
        <v>450</v>
      </c>
      <c r="Q90" s="275">
        <v>449</v>
      </c>
      <c r="R90" s="275">
        <v>710</v>
      </c>
      <c r="S90" s="275">
        <v>573</v>
      </c>
      <c r="T90" s="275">
        <v>504</v>
      </c>
      <c r="U90" s="275">
        <v>529</v>
      </c>
      <c r="V90" s="276">
        <v>482</v>
      </c>
      <c r="W90" s="347">
        <f>SUM(B90:V90)</f>
        <v>11697</v>
      </c>
      <c r="X90" s="227" t="s">
        <v>56</v>
      </c>
      <c r="Y90" s="278">
        <f>W76-W90</f>
        <v>22</v>
      </c>
      <c r="Z90" s="279">
        <f>Y90/W76</f>
        <v>1.8772932844099326E-3</v>
      </c>
    </row>
    <row r="91" spans="1:26" s="389" customFormat="1" x14ac:dyDescent="0.2">
      <c r="A91" s="309" t="s">
        <v>28</v>
      </c>
      <c r="B91" s="242">
        <v>44</v>
      </c>
      <c r="C91" s="240">
        <v>43.5</v>
      </c>
      <c r="D91" s="240">
        <v>42.5</v>
      </c>
      <c r="E91" s="240">
        <v>42</v>
      </c>
      <c r="F91" s="240">
        <v>41</v>
      </c>
      <c r="G91" s="240">
        <v>41.5</v>
      </c>
      <c r="H91" s="240">
        <v>41</v>
      </c>
      <c r="I91" s="240">
        <v>40.5</v>
      </c>
      <c r="J91" s="240">
        <v>40</v>
      </c>
      <c r="K91" s="240">
        <v>38.5</v>
      </c>
      <c r="L91" s="240">
        <v>39.5</v>
      </c>
      <c r="M91" s="243">
        <v>39</v>
      </c>
      <c r="N91" s="240">
        <v>43.5</v>
      </c>
      <c r="O91" s="240">
        <v>43</v>
      </c>
      <c r="P91" s="240">
        <v>42</v>
      </c>
      <c r="Q91" s="240">
        <v>42</v>
      </c>
      <c r="R91" s="240">
        <v>41.5</v>
      </c>
      <c r="S91" s="240">
        <v>41</v>
      </c>
      <c r="T91" s="240">
        <v>41</v>
      </c>
      <c r="U91" s="240">
        <v>40</v>
      </c>
      <c r="V91" s="243">
        <v>39.5</v>
      </c>
      <c r="W91" s="339"/>
      <c r="X91" s="227" t="s">
        <v>57</v>
      </c>
      <c r="Y91" s="227">
        <v>39.67</v>
      </c>
      <c r="Z91" s="227"/>
    </row>
    <row r="92" spans="1:26" s="389" customFormat="1" ht="13.5" thickBot="1" x14ac:dyDescent="0.25">
      <c r="A92" s="312" t="s">
        <v>26</v>
      </c>
      <c r="B92" s="244">
        <f t="shared" ref="B92:V92" si="38">B91-B77</f>
        <v>2</v>
      </c>
      <c r="C92" s="241">
        <f t="shared" si="38"/>
        <v>2</v>
      </c>
      <c r="D92" s="241">
        <f t="shared" si="38"/>
        <v>2</v>
      </c>
      <c r="E92" s="241">
        <f t="shared" si="38"/>
        <v>2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1.5</v>
      </c>
      <c r="L92" s="241">
        <f t="shared" si="38"/>
        <v>1.5</v>
      </c>
      <c r="M92" s="245">
        <f t="shared" si="38"/>
        <v>2</v>
      </c>
      <c r="N92" s="244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2</v>
      </c>
      <c r="U92" s="241">
        <f t="shared" si="38"/>
        <v>2</v>
      </c>
      <c r="V92" s="245">
        <f t="shared" si="38"/>
        <v>2</v>
      </c>
      <c r="W92" s="348"/>
      <c r="X92" s="227" t="s">
        <v>26</v>
      </c>
      <c r="Y92" s="227">
        <f>Y91-Y77</f>
        <v>1.5700000000000003</v>
      </c>
      <c r="Z92" s="227"/>
    </row>
    <row r="93" spans="1:26" x14ac:dyDescent="0.2">
      <c r="T93" s="237" t="s">
        <v>63</v>
      </c>
    </row>
    <row r="94" spans="1:26" ht="13.5" thickBot="1" x14ac:dyDescent="0.25"/>
    <row r="95" spans="1:26" s="391" customFormat="1" ht="13.5" thickBot="1" x14ac:dyDescent="0.25">
      <c r="A95" s="285" t="s">
        <v>81</v>
      </c>
      <c r="B95" s="398" t="s">
        <v>50</v>
      </c>
      <c r="C95" s="399"/>
      <c r="D95" s="399"/>
      <c r="E95" s="399"/>
      <c r="F95" s="399"/>
      <c r="G95" s="399"/>
      <c r="H95" s="399"/>
      <c r="I95" s="399"/>
      <c r="J95" s="399"/>
      <c r="K95" s="399"/>
      <c r="L95" s="399"/>
      <c r="M95" s="400"/>
      <c r="N95" s="398" t="s">
        <v>53</v>
      </c>
      <c r="O95" s="399"/>
      <c r="P95" s="399"/>
      <c r="Q95" s="399"/>
      <c r="R95" s="399"/>
      <c r="S95" s="399"/>
      <c r="T95" s="399"/>
      <c r="U95" s="399"/>
      <c r="V95" s="400"/>
      <c r="W95" s="338" t="s">
        <v>55</v>
      </c>
    </row>
    <row r="96" spans="1:26" s="39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9">
        <v>12</v>
      </c>
      <c r="N96" s="247">
        <v>1</v>
      </c>
      <c r="O96" s="248">
        <v>2</v>
      </c>
      <c r="P96" s="248">
        <v>3</v>
      </c>
      <c r="Q96" s="248">
        <v>4</v>
      </c>
      <c r="R96" s="248">
        <v>5</v>
      </c>
      <c r="S96" s="248">
        <v>6</v>
      </c>
      <c r="T96" s="248">
        <v>7</v>
      </c>
      <c r="U96" s="384">
        <v>8</v>
      </c>
      <c r="V96" s="249">
        <v>9</v>
      </c>
      <c r="W96" s="339"/>
    </row>
    <row r="97" spans="1:26" s="39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63">
        <v>6</v>
      </c>
      <c r="K97" s="364">
        <v>7</v>
      </c>
      <c r="L97" s="364">
        <v>7</v>
      </c>
      <c r="M97" s="365">
        <v>8</v>
      </c>
      <c r="N97" s="250">
        <v>1</v>
      </c>
      <c r="O97" s="333">
        <v>2</v>
      </c>
      <c r="P97" s="251">
        <v>3</v>
      </c>
      <c r="Q97" s="251">
        <v>3</v>
      </c>
      <c r="R97" s="315">
        <v>4</v>
      </c>
      <c r="S97" s="252">
        <v>5</v>
      </c>
      <c r="T97" s="363">
        <v>6</v>
      </c>
      <c r="U97" s="364">
        <v>7</v>
      </c>
      <c r="V97" s="365">
        <v>8</v>
      </c>
      <c r="W97" s="340" t="s">
        <v>0</v>
      </c>
    </row>
    <row r="98" spans="1:26" s="39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5">
        <v>810</v>
      </c>
      <c r="N98" s="253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385">
        <v>810</v>
      </c>
      <c r="V98" s="255">
        <v>810</v>
      </c>
      <c r="W98" s="341">
        <v>810</v>
      </c>
    </row>
    <row r="99" spans="1:26" s="391" customFormat="1" x14ac:dyDescent="0.2">
      <c r="A99" s="295" t="s">
        <v>6</v>
      </c>
      <c r="B99" s="256">
        <v>821.93548387096769</v>
      </c>
      <c r="C99" s="257">
        <v>803.82352941176475</v>
      </c>
      <c r="D99" s="257">
        <v>789.09090909090912</v>
      </c>
      <c r="E99" s="257">
        <v>810.55555555555554</v>
      </c>
      <c r="F99" s="257">
        <v>820.83333333333337</v>
      </c>
      <c r="G99" s="257">
        <v>819.53488372093022</v>
      </c>
      <c r="H99" s="257">
        <v>806.47058823529414</v>
      </c>
      <c r="I99" s="257">
        <v>812</v>
      </c>
      <c r="J99" s="257">
        <v>816.25</v>
      </c>
      <c r="K99" s="257">
        <v>855.27777777777783</v>
      </c>
      <c r="L99" s="257">
        <v>840.81081081081084</v>
      </c>
      <c r="M99" s="258">
        <v>845.23809523809518</v>
      </c>
      <c r="N99" s="256">
        <v>817.14285714285711</v>
      </c>
      <c r="O99" s="257">
        <v>811.92982456140351</v>
      </c>
      <c r="P99" s="257">
        <v>808.52941176470586</v>
      </c>
      <c r="Q99" s="257">
        <v>819.39393939393938</v>
      </c>
      <c r="R99" s="257">
        <v>820</v>
      </c>
      <c r="S99" s="257">
        <v>827.61904761904759</v>
      </c>
      <c r="T99" s="257">
        <v>837.89473684210532</v>
      </c>
      <c r="U99" s="296">
        <v>843.5</v>
      </c>
      <c r="V99" s="258">
        <v>891.94444444444446</v>
      </c>
      <c r="W99" s="342">
        <v>824.6209386281588</v>
      </c>
    </row>
    <row r="100" spans="1:26" s="391" customFormat="1" x14ac:dyDescent="0.2">
      <c r="A100" s="226" t="s">
        <v>7</v>
      </c>
      <c r="B100" s="260">
        <v>100</v>
      </c>
      <c r="C100" s="261">
        <v>100</v>
      </c>
      <c r="D100" s="261">
        <v>100</v>
      </c>
      <c r="E100" s="261">
        <v>94.444444444444443</v>
      </c>
      <c r="F100" s="261">
        <v>100</v>
      </c>
      <c r="G100" s="261">
        <v>95.348837209302332</v>
      </c>
      <c r="H100" s="261">
        <v>94.117647058823536</v>
      </c>
      <c r="I100" s="261">
        <v>100</v>
      </c>
      <c r="J100" s="261">
        <v>93.75</v>
      </c>
      <c r="K100" s="261">
        <v>94.444444444444443</v>
      </c>
      <c r="L100" s="261">
        <v>97.297297297297291</v>
      </c>
      <c r="M100" s="262">
        <v>92.857142857142861</v>
      </c>
      <c r="N100" s="260">
        <v>97.142857142857139</v>
      </c>
      <c r="O100" s="261">
        <v>100</v>
      </c>
      <c r="P100" s="261">
        <v>100</v>
      </c>
      <c r="Q100" s="261">
        <v>100</v>
      </c>
      <c r="R100" s="261">
        <v>94.545454545454547</v>
      </c>
      <c r="S100" s="261">
        <v>97.61904761904762</v>
      </c>
      <c r="T100" s="261">
        <v>100</v>
      </c>
      <c r="U100" s="299">
        <v>100</v>
      </c>
      <c r="V100" s="262">
        <v>97.222222222222229</v>
      </c>
      <c r="W100" s="343">
        <v>93.983152827918175</v>
      </c>
      <c r="Y100" s="227"/>
      <c r="Z100" s="227"/>
    </row>
    <row r="101" spans="1:26" s="391" customFormat="1" x14ac:dyDescent="0.2">
      <c r="A101" s="226" t="s">
        <v>8</v>
      </c>
      <c r="B101" s="263">
        <v>4.9869274531901243E-2</v>
      </c>
      <c r="C101" s="264">
        <v>4.5561315347229021E-2</v>
      </c>
      <c r="D101" s="264">
        <v>3.5484369697454249E-2</v>
      </c>
      <c r="E101" s="264">
        <v>4.6793363094443173E-2</v>
      </c>
      <c r="F101" s="264">
        <v>3.8884706603463055E-2</v>
      </c>
      <c r="G101" s="264">
        <v>5.2298147173919798E-2</v>
      </c>
      <c r="H101" s="264">
        <v>5.4952029764661153E-2</v>
      </c>
      <c r="I101" s="264">
        <v>3.7792319724412528E-2</v>
      </c>
      <c r="J101" s="264">
        <v>5.0859791440782898E-2</v>
      </c>
      <c r="K101" s="264">
        <v>5.1075326296805175E-2</v>
      </c>
      <c r="L101" s="264">
        <v>5.1089759029921349E-2</v>
      </c>
      <c r="M101" s="265">
        <v>5.0077503906846066E-2</v>
      </c>
      <c r="N101" s="263">
        <v>4.7941640562245778E-2</v>
      </c>
      <c r="O101" s="264">
        <v>4.5644756876441539E-2</v>
      </c>
      <c r="P101" s="264">
        <v>4.2647898139473228E-2</v>
      </c>
      <c r="Q101" s="264">
        <v>3.8115047143337563E-2</v>
      </c>
      <c r="R101" s="264">
        <v>5.179175634822681E-2</v>
      </c>
      <c r="S101" s="264">
        <v>5.4853997147134487E-2</v>
      </c>
      <c r="T101" s="264">
        <v>3.9312776955575279E-2</v>
      </c>
      <c r="U101" s="302">
        <v>4.2625764999043976E-2</v>
      </c>
      <c r="V101" s="265">
        <v>4.3567857437620365E-2</v>
      </c>
      <c r="W101" s="344">
        <v>5.3302095009010453E-2</v>
      </c>
      <c r="Y101" s="227"/>
      <c r="Z101" s="227"/>
    </row>
    <row r="102" spans="1:26" s="391" customFormat="1" x14ac:dyDescent="0.2">
      <c r="A102" s="295" t="s">
        <v>1</v>
      </c>
      <c r="B102" s="266">
        <f>B99/B98*100-100</f>
        <v>1.4735165272799549</v>
      </c>
      <c r="C102" s="267">
        <f t="shared" ref="C102:W102" si="39">C99/C98*100-100</f>
        <v>-0.76252723311546333</v>
      </c>
      <c r="D102" s="267">
        <f t="shared" si="39"/>
        <v>-2.5813692480359123</v>
      </c>
      <c r="E102" s="267">
        <f t="shared" si="39"/>
        <v>6.8587105624146716E-2</v>
      </c>
      <c r="F102" s="267">
        <f t="shared" si="39"/>
        <v>1.3374485596707899</v>
      </c>
      <c r="G102" s="267">
        <f t="shared" si="39"/>
        <v>1.1771461383864477</v>
      </c>
      <c r="H102" s="267">
        <f t="shared" si="39"/>
        <v>-0.43572984749454235</v>
      </c>
      <c r="I102" s="267">
        <f t="shared" si="39"/>
        <v>0.24691358024691112</v>
      </c>
      <c r="J102" s="267">
        <f t="shared" si="39"/>
        <v>0.77160493827159371</v>
      </c>
      <c r="K102" s="267">
        <f t="shared" si="39"/>
        <v>5.5898491083676447</v>
      </c>
      <c r="L102" s="267">
        <f t="shared" si="39"/>
        <v>3.8038038038038025</v>
      </c>
      <c r="M102" s="268">
        <f t="shared" si="39"/>
        <v>4.3503821281599073</v>
      </c>
      <c r="N102" s="266">
        <f t="shared" si="39"/>
        <v>0.88183421516754379</v>
      </c>
      <c r="O102" s="267">
        <f t="shared" si="39"/>
        <v>0.23824994585228865</v>
      </c>
      <c r="P102" s="267">
        <f t="shared" si="39"/>
        <v>-0.18155410312273546</v>
      </c>
      <c r="Q102" s="267">
        <f t="shared" si="39"/>
        <v>1.15974560419005</v>
      </c>
      <c r="R102" s="267">
        <f t="shared" si="39"/>
        <v>1.2345679012345698</v>
      </c>
      <c r="S102" s="267">
        <f t="shared" si="39"/>
        <v>2.1751910640799537</v>
      </c>
      <c r="T102" s="267">
        <f t="shared" si="39"/>
        <v>3.4437946718648647</v>
      </c>
      <c r="U102" s="267">
        <f t="shared" si="39"/>
        <v>4.1358024691358111</v>
      </c>
      <c r="V102" s="268">
        <f t="shared" si="39"/>
        <v>10.116598079561044</v>
      </c>
      <c r="W102" s="345">
        <f t="shared" si="39"/>
        <v>1.805054151624546</v>
      </c>
      <c r="Y102" s="227"/>
      <c r="Z102" s="227"/>
    </row>
    <row r="103" spans="1:26" s="391" customFormat="1" ht="13.5" thickBot="1" x14ac:dyDescent="0.25">
      <c r="A103" s="349" t="s">
        <v>27</v>
      </c>
      <c r="B103" s="270">
        <f t="shared" ref="B103:W103" si="40">B99-B85</f>
        <v>146.34724857685001</v>
      </c>
      <c r="C103" s="271">
        <f t="shared" si="40"/>
        <v>112.30179028133</v>
      </c>
      <c r="D103" s="271">
        <f t="shared" si="40"/>
        <v>84.090909090909122</v>
      </c>
      <c r="E103" s="271">
        <f t="shared" si="40"/>
        <v>102.13450292397658</v>
      </c>
      <c r="F103" s="271">
        <f t="shared" si="40"/>
        <v>89.166666666666742</v>
      </c>
      <c r="G103" s="271">
        <f t="shared" si="40"/>
        <v>87.102451288497832</v>
      </c>
      <c r="H103" s="271">
        <f t="shared" si="40"/>
        <v>75.470588235294144</v>
      </c>
      <c r="I103" s="271">
        <f t="shared" si="40"/>
        <v>71.714285714285666</v>
      </c>
      <c r="J103" s="271">
        <f t="shared" si="40"/>
        <v>80.977272727272748</v>
      </c>
      <c r="K103" s="271">
        <f t="shared" si="40"/>
        <v>87.182539682539755</v>
      </c>
      <c r="L103" s="271">
        <f t="shared" si="40"/>
        <v>73.866366366366378</v>
      </c>
      <c r="M103" s="272">
        <f t="shared" si="40"/>
        <v>73.122710622710542</v>
      </c>
      <c r="N103" s="270">
        <f t="shared" si="40"/>
        <v>128.72180451127815</v>
      </c>
      <c r="O103" s="271">
        <f t="shared" si="40"/>
        <v>97.748006379585377</v>
      </c>
      <c r="P103" s="271">
        <f t="shared" si="40"/>
        <v>74.117647058823536</v>
      </c>
      <c r="Q103" s="271">
        <f t="shared" si="40"/>
        <v>93.587487781036202</v>
      </c>
      <c r="R103" s="271">
        <f t="shared" si="40"/>
        <v>95.319148936170222</v>
      </c>
      <c r="S103" s="271">
        <f t="shared" si="40"/>
        <v>67.446633825944105</v>
      </c>
      <c r="T103" s="271">
        <f t="shared" si="40"/>
        <v>93.555114200595881</v>
      </c>
      <c r="U103" s="271">
        <f t="shared" si="40"/>
        <v>87</v>
      </c>
      <c r="V103" s="272">
        <f t="shared" si="40"/>
        <v>90.76797385620921</v>
      </c>
      <c r="W103" s="346">
        <f t="shared" si="40"/>
        <v>90.273606051541265</v>
      </c>
      <c r="Y103" s="227"/>
      <c r="Z103" s="227"/>
    </row>
    <row r="104" spans="1:26" s="391" customFormat="1" x14ac:dyDescent="0.2">
      <c r="A104" s="350" t="s">
        <v>51</v>
      </c>
      <c r="B104" s="274">
        <v>498</v>
      </c>
      <c r="C104" s="275">
        <v>646</v>
      </c>
      <c r="D104" s="275">
        <v>521</v>
      </c>
      <c r="E104" s="275">
        <v>523</v>
      </c>
      <c r="F104" s="275">
        <v>500</v>
      </c>
      <c r="G104" s="275">
        <v>500</v>
      </c>
      <c r="H104" s="275">
        <v>467</v>
      </c>
      <c r="I104" s="275">
        <v>464</v>
      </c>
      <c r="J104" s="275">
        <v>885</v>
      </c>
      <c r="K104" s="275">
        <v>459</v>
      </c>
      <c r="L104" s="275">
        <v>457</v>
      </c>
      <c r="M104" s="276">
        <v>712</v>
      </c>
      <c r="N104" s="274">
        <v>582</v>
      </c>
      <c r="O104" s="275">
        <v>775</v>
      </c>
      <c r="P104" s="275">
        <v>450</v>
      </c>
      <c r="Q104" s="275">
        <v>449</v>
      </c>
      <c r="R104" s="275">
        <v>710</v>
      </c>
      <c r="S104" s="275">
        <v>573</v>
      </c>
      <c r="T104" s="275">
        <v>504</v>
      </c>
      <c r="U104" s="275">
        <v>529</v>
      </c>
      <c r="V104" s="276">
        <v>482</v>
      </c>
      <c r="W104" s="347">
        <f>SUM(B104:V104)</f>
        <v>11686</v>
      </c>
      <c r="X104" s="227" t="s">
        <v>56</v>
      </c>
      <c r="Y104" s="278">
        <f>W90-W104</f>
        <v>11</v>
      </c>
      <c r="Z104" s="279">
        <f>Y104/W90</f>
        <v>9.4041207147131742E-4</v>
      </c>
    </row>
    <row r="105" spans="1:26" s="391" customFormat="1" x14ac:dyDescent="0.2">
      <c r="A105" s="309" t="s">
        <v>28</v>
      </c>
      <c r="B105" s="242">
        <f>B91+1.5</f>
        <v>45.5</v>
      </c>
      <c r="C105" s="240">
        <f t="shared" ref="C105:V105" si="41">C91+1.5</f>
        <v>45</v>
      </c>
      <c r="D105" s="240">
        <v>44.5</v>
      </c>
      <c r="E105" s="240">
        <f t="shared" si="41"/>
        <v>43.5</v>
      </c>
      <c r="F105" s="240">
        <f t="shared" si="41"/>
        <v>42.5</v>
      </c>
      <c r="G105" s="240">
        <f t="shared" si="41"/>
        <v>43</v>
      </c>
      <c r="H105" s="240">
        <v>43</v>
      </c>
      <c r="I105" s="240">
        <v>42.5</v>
      </c>
      <c r="J105" s="240">
        <v>42</v>
      </c>
      <c r="K105" s="240">
        <f t="shared" si="41"/>
        <v>40</v>
      </c>
      <c r="L105" s="240">
        <v>41.5</v>
      </c>
      <c r="M105" s="243">
        <v>41</v>
      </c>
      <c r="N105" s="240">
        <f t="shared" si="41"/>
        <v>45</v>
      </c>
      <c r="O105" s="240">
        <f t="shared" si="41"/>
        <v>44.5</v>
      </c>
      <c r="P105" s="240">
        <v>44</v>
      </c>
      <c r="Q105" s="240">
        <f t="shared" si="41"/>
        <v>43.5</v>
      </c>
      <c r="R105" s="240">
        <f t="shared" si="41"/>
        <v>43</v>
      </c>
      <c r="S105" s="240">
        <v>43</v>
      </c>
      <c r="T105" s="240">
        <f t="shared" si="41"/>
        <v>42.5</v>
      </c>
      <c r="U105" s="240">
        <f t="shared" si="41"/>
        <v>41.5</v>
      </c>
      <c r="V105" s="243">
        <f t="shared" si="41"/>
        <v>41</v>
      </c>
      <c r="W105" s="339"/>
      <c r="X105" s="227" t="s">
        <v>57</v>
      </c>
      <c r="Y105" s="227">
        <v>41.37</v>
      </c>
      <c r="Z105" s="227"/>
    </row>
    <row r="106" spans="1:26" s="391" customFormat="1" ht="13.5" thickBot="1" x14ac:dyDescent="0.25">
      <c r="A106" s="312" t="s">
        <v>26</v>
      </c>
      <c r="B106" s="244">
        <f t="shared" ref="B106:V106" si="42">B105-B91</f>
        <v>1.5</v>
      </c>
      <c r="C106" s="241">
        <f t="shared" si="42"/>
        <v>1.5</v>
      </c>
      <c r="D106" s="241">
        <f t="shared" si="42"/>
        <v>2</v>
      </c>
      <c r="E106" s="241">
        <f t="shared" si="42"/>
        <v>1.5</v>
      </c>
      <c r="F106" s="241">
        <f t="shared" si="42"/>
        <v>1.5</v>
      </c>
      <c r="G106" s="241">
        <f t="shared" si="42"/>
        <v>1.5</v>
      </c>
      <c r="H106" s="241">
        <f t="shared" si="42"/>
        <v>2</v>
      </c>
      <c r="I106" s="241">
        <f t="shared" si="42"/>
        <v>2</v>
      </c>
      <c r="J106" s="241">
        <f t="shared" si="42"/>
        <v>2</v>
      </c>
      <c r="K106" s="241">
        <f t="shared" si="42"/>
        <v>1.5</v>
      </c>
      <c r="L106" s="241">
        <f t="shared" si="42"/>
        <v>2</v>
      </c>
      <c r="M106" s="245">
        <f t="shared" si="42"/>
        <v>2</v>
      </c>
      <c r="N106" s="244">
        <f t="shared" si="42"/>
        <v>1.5</v>
      </c>
      <c r="O106" s="241">
        <f t="shared" si="42"/>
        <v>1.5</v>
      </c>
      <c r="P106" s="241">
        <f t="shared" si="42"/>
        <v>2</v>
      </c>
      <c r="Q106" s="241">
        <f t="shared" si="42"/>
        <v>1.5</v>
      </c>
      <c r="R106" s="241">
        <f t="shared" si="42"/>
        <v>1.5</v>
      </c>
      <c r="S106" s="241">
        <f t="shared" si="42"/>
        <v>2</v>
      </c>
      <c r="T106" s="241">
        <f t="shared" si="42"/>
        <v>1.5</v>
      </c>
      <c r="U106" s="241">
        <f t="shared" si="42"/>
        <v>1.5</v>
      </c>
      <c r="V106" s="245">
        <f t="shared" si="42"/>
        <v>1.5</v>
      </c>
      <c r="W106" s="348"/>
      <c r="X106" s="227" t="s">
        <v>26</v>
      </c>
      <c r="Y106" s="227">
        <f>Y105-Y91</f>
        <v>1.6999999999999957</v>
      </c>
      <c r="Z106" s="227"/>
    </row>
    <row r="107" spans="1:26" x14ac:dyDescent="0.2">
      <c r="D107" s="237" t="s">
        <v>63</v>
      </c>
    </row>
  </sheetData>
  <mergeCells count="16">
    <mergeCell ref="B95:M95"/>
    <mergeCell ref="N95:V95"/>
    <mergeCell ref="B81:M81"/>
    <mergeCell ref="N81:V81"/>
    <mergeCell ref="B67:M67"/>
    <mergeCell ref="N67:V67"/>
    <mergeCell ref="N53:U53"/>
    <mergeCell ref="B53:M53"/>
    <mergeCell ref="Z53:AA53"/>
    <mergeCell ref="B37:J37"/>
    <mergeCell ref="N37:U37"/>
    <mergeCell ref="K9:R9"/>
    <mergeCell ref="F2:I2"/>
    <mergeCell ref="B9:J9"/>
    <mergeCell ref="B23:J23"/>
    <mergeCell ref="K23:R2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2022-11-21T16:28:12Z</dcterms:modified>
</cp:coreProperties>
</file>