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3\"/>
    </mc:Choice>
  </mc:AlternateContent>
  <xr:revisionPtr revIDLastSave="0" documentId="13_ncr:1_{50832239-91E8-4DD3-A096-4AC37C2B3C37}" xr6:coauthVersionLast="36" xr6:coauthVersionMax="36" xr10:uidLastSave="{00000000-0000-0000-0000-000000000000}"/>
  <bookViews>
    <workbookView xWindow="0" yWindow="0" windowWidth="20490" windowHeight="742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32" i="251" l="1"/>
  <c r="T33" i="248" l="1"/>
  <c r="G33" i="250"/>
  <c r="G29" i="251" l="1"/>
  <c r="F29" i="251"/>
  <c r="E29" i="251"/>
  <c r="D29" i="251"/>
  <c r="C29" i="251"/>
  <c r="B29" i="251"/>
  <c r="F32" i="251"/>
  <c r="E32" i="251"/>
  <c r="D32" i="251"/>
  <c r="C32" i="251"/>
  <c r="B32" i="251"/>
  <c r="G30" i="251"/>
  <c r="I30" i="251" s="1"/>
  <c r="J30" i="251" s="1"/>
  <c r="G28" i="251"/>
  <c r="F28" i="251"/>
  <c r="E28" i="251"/>
  <c r="D28" i="251"/>
  <c r="C28" i="251"/>
  <c r="B28" i="251"/>
  <c r="J34" i="250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J32" i="250" s="1"/>
  <c r="K32" i="250" s="1"/>
  <c r="H30" i="250"/>
  <c r="G30" i="250"/>
  <c r="F30" i="250"/>
  <c r="E30" i="250"/>
  <c r="D30" i="250"/>
  <c r="C30" i="250"/>
  <c r="B30" i="250"/>
  <c r="I32" i="249" l="1"/>
  <c r="F32" i="249"/>
  <c r="E32" i="249"/>
  <c r="D32" i="249"/>
  <c r="C32" i="249"/>
  <c r="B32" i="249"/>
  <c r="I30" i="249"/>
  <c r="J30" i="249" s="1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X34" i="248"/>
  <c r="U34" i="248"/>
  <c r="T34" i="248"/>
  <c r="S34" i="248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V32" i="248"/>
  <c r="X32" i="248" s="1"/>
  <c r="Y32" i="248" s="1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H20" i="248" l="1"/>
  <c r="I20" i="248"/>
  <c r="J20" i="248"/>
  <c r="H16" i="248"/>
  <c r="I16" i="248"/>
  <c r="J16" i="248"/>
  <c r="H17" i="248"/>
  <c r="I17" i="248"/>
  <c r="J17" i="248"/>
  <c r="Q20" i="248" l="1"/>
  <c r="Q17" i="248"/>
  <c r="Q16" i="248"/>
  <c r="V18" i="248" l="1"/>
  <c r="M20" i="248" l="1"/>
  <c r="L20" i="248"/>
  <c r="K20" i="248"/>
  <c r="G20" i="248"/>
  <c r="F20" i="248"/>
  <c r="E20" i="248"/>
  <c r="D20" i="248"/>
  <c r="C20" i="248"/>
  <c r="B20" i="248"/>
  <c r="M17" i="248"/>
  <c r="L17" i="248"/>
  <c r="K17" i="248"/>
  <c r="G17" i="248"/>
  <c r="F17" i="248"/>
  <c r="E17" i="248"/>
  <c r="D17" i="248"/>
  <c r="C17" i="248"/>
  <c r="B17" i="248"/>
  <c r="M16" i="248"/>
  <c r="L16" i="248"/>
  <c r="K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T16" i="248" l="1"/>
  <c r="U16" i="248"/>
  <c r="T17" i="248"/>
  <c r="U17" i="248"/>
  <c r="T20" i="248"/>
  <c r="U20" i="248"/>
  <c r="S20" i="248" l="1"/>
  <c r="R20" i="248"/>
  <c r="H17" i="250" l="1"/>
  <c r="G17" i="250"/>
  <c r="D17" i="250"/>
  <c r="C17" i="250"/>
  <c r="V17" i="248"/>
  <c r="S17" i="248"/>
  <c r="R17" i="248"/>
  <c r="P17" i="248"/>
  <c r="C20" i="250"/>
  <c r="C16" i="250"/>
  <c r="E19" i="249" l="1"/>
  <c r="P20" i="248"/>
  <c r="P16" i="248"/>
  <c r="S16" i="248" l="1"/>
  <c r="O16" i="248"/>
  <c r="O17" i="248"/>
  <c r="O20" i="248"/>
  <c r="H16" i="250" l="1"/>
  <c r="G16" i="250"/>
  <c r="D16" i="250"/>
  <c r="B16" i="250"/>
  <c r="G15" i="249"/>
  <c r="E15" i="249"/>
  <c r="D15" i="249"/>
  <c r="C15" i="249"/>
  <c r="B15" i="249"/>
  <c r="V16" i="248"/>
  <c r="R16" i="248"/>
  <c r="N16" i="248"/>
  <c r="E16" i="249"/>
  <c r="N20" i="248" l="1"/>
  <c r="X18" i="248" l="1"/>
  <c r="Y18" i="248" s="1"/>
  <c r="N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I17" i="249" s="1"/>
  <c r="J17" i="249" s="1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39" l="1"/>
  <c r="D4" i="239" s="1"/>
  <c r="D3" i="238"/>
  <c r="B4" i="240"/>
  <c r="D4" i="240" s="1"/>
  <c r="H3" i="238"/>
  <c r="G4" i="239"/>
  <c r="G5" i="239" s="1"/>
  <c r="G6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<sst xmlns="http://schemas.openxmlformats.org/spreadsheetml/2006/main" count="481" uniqueCount="71">
  <si>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</si>
  <si>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</si>
  <si>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</si>
  <si>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</si>
  <si>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</si>
  <si>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</si>
  <si>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</si>
  <si>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</si>
  <si>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</si>
  <si>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</si>
  <si>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</si>
  <si>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</si>
  <si>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</si>
  <si>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</si>
  <si>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</si>
  <si>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</si>
  <si>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</si>
  <si>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</si>
  <si>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</si>
  <si>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</si>
  <si>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</si>
  <si>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</si>
  <si>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</si>
  <si>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</si>
  <si>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</si>
  <si>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</si>
  <si>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</si>
  <si>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</si>
  <si>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</si>
  <si>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</si>
  <si>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</si>
  <si>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</si>
  <si>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</si>
  <si>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</si>
  <si>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</si>
  <si>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</si>
  <si>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</si>
  <si>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</si>
  <si>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</si>
  <si>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</si>
  <si>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</si>
  <si>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</si>
  <si>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</si>
  <si>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</si>
  <si>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</si>
  <si>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</si>
  <si>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</si>
  <si>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</si>
  <si>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</si>
  <si>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</si>
  <si>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</si>
  <si>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</si>
  <si>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</si>
  <si>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</si>
  <si>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</si>
  <si>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</si>
  <si>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</si>
  <si>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</si>
  <si>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</si>
  <si>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</si>
  <si>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</si>
  <si>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</si>
  <si>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</si>
  <si>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</si>
  <si>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Rango</t>
  </si>
  <si>
    <t>Grading Caseta D hoy</t>
  </si>
  <si>
    <t>Con los incrementos propuestos tendriamos un incremento de 7,4 grs en la semana 2</t>
  </si>
  <si>
    <t>Semana 2</t>
  </si>
  <si>
    <t>contar</t>
  </si>
  <si>
    <t>La desuniformidad del corral 1 es principalmente por luz en el corral 1 por reflejo de la luz de la cepa 1</t>
  </si>
  <si>
    <t>Al momento de quitar sobretecho, quitaron el plastico que teniamos puesto, esto ya se soluciono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</si>
</sst>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6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60" t="s">
        <v>18</v>
      </c>
      <c r="C4" s="361"/>
      <c r="D4" s="361"/>
      <c r="E4" s="361"/>
      <c r="F4" s="361"/>
      <c r="G4" s="361"/>
      <c r="H4" s="361"/>
      <c r="I4" s="361"/>
      <c r="J4" s="362"/>
      <c r="K4" s="360" t="s">
        <v>21</v>
      </c>
      <c r="L4" s="361"/>
      <c r="M4" s="361"/>
      <c r="N4" s="361"/>
      <c r="O4" s="361"/>
      <c r="P4" s="361"/>
      <c r="Q4" s="361"/>
      <c r="R4" s="361"/>
      <c r="S4" s="361"/>
      <c r="T4" s="362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60" t="s">
        <v>23</v>
      </c>
      <c r="C17" s="361"/>
      <c r="D17" s="361"/>
      <c r="E17" s="361"/>
      <c r="F17" s="362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J32"/>
  <sheetViews>
    <sheetView showGridLines="0" zoomScale="75" zoomScaleNormal="75" workbookViewId="0">
      <selection activeCell="O19" sqref="O19"/>
    </sheetView>
  </sheetViews>
  <sheetFormatPr baseColWidth="10" defaultColWidth="19.85546875" defaultRowHeight="12.75" x14ac:dyDescent="0.2"/>
  <cols>
    <col min="1" max="1" width="16.85546875" style="280" customWidth="1"/>
    <col min="2" max="2" width="11.28515625" style="280" customWidth="1"/>
    <col min="3" max="6" width="9.7109375" style="280" customWidth="1"/>
    <col min="7" max="7" width="9.28515625" style="280" bestFit="1" customWidth="1"/>
    <col min="8" max="8" width="10.7109375" style="280" customWidth="1"/>
    <col min="9" max="10" width="9.28515625" style="280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35.6</v>
      </c>
    </row>
    <row r="3" spans="1:7" x14ac:dyDescent="0.2">
      <c r="A3" s="280" t="s">
        <v>7</v>
      </c>
      <c r="B3" s="280">
        <v>80.900000000000006</v>
      </c>
    </row>
    <row r="4" spans="1:7" x14ac:dyDescent="0.2">
      <c r="A4" s="280" t="s">
        <v>60</v>
      </c>
      <c r="B4" s="280">
        <v>3460</v>
      </c>
    </row>
    <row r="6" spans="1:7" x14ac:dyDescent="0.2">
      <c r="A6" s="246" t="s">
        <v>61</v>
      </c>
      <c r="B6" s="239">
        <v>35.6</v>
      </c>
      <c r="C6" s="239">
        <v>35.6</v>
      </c>
      <c r="D6" s="239">
        <v>35.6</v>
      </c>
      <c r="E6" s="239">
        <v>35.6</v>
      </c>
      <c r="F6" s="239">
        <v>35.6</v>
      </c>
      <c r="G6" s="239">
        <v>35.6</v>
      </c>
    </row>
    <row r="7" spans="1:7" x14ac:dyDescent="0.2">
      <c r="A7" s="246" t="s">
        <v>62</v>
      </c>
      <c r="B7" s="239">
        <v>31.44</v>
      </c>
      <c r="C7" s="239">
        <v>31.44</v>
      </c>
      <c r="D7" s="239">
        <v>31.44</v>
      </c>
      <c r="E7" s="239">
        <v>31.44</v>
      </c>
      <c r="F7" s="239">
        <v>31.44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65" t="s">
        <v>53</v>
      </c>
      <c r="C9" s="366"/>
      <c r="D9" s="366"/>
      <c r="E9" s="366"/>
      <c r="F9" s="36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158.45283018867926</v>
      </c>
      <c r="C12" s="322">
        <v>148.53968253968253</v>
      </c>
      <c r="D12" s="322">
        <v>141.73015873015873</v>
      </c>
      <c r="E12" s="322">
        <v>155.52941176470588</v>
      </c>
      <c r="F12" s="322">
        <v>154.82539682539684</v>
      </c>
      <c r="G12" s="259">
        <v>151.66129032258064</v>
      </c>
    </row>
    <row r="13" spans="1:7" x14ac:dyDescent="0.2">
      <c r="A13" s="226" t="s">
        <v>7</v>
      </c>
      <c r="B13" s="323">
        <v>49.056603773584904</v>
      </c>
      <c r="C13" s="324">
        <v>73.015873015873012</v>
      </c>
      <c r="D13" s="325">
        <v>71.428571428571431</v>
      </c>
      <c r="E13" s="325">
        <v>64.705882352941174</v>
      </c>
      <c r="F13" s="325">
        <v>53.968253968253968</v>
      </c>
      <c r="G13" s="326">
        <v>55.483870967741936</v>
      </c>
    </row>
    <row r="14" spans="1:7" x14ac:dyDescent="0.2">
      <c r="A14" s="226" t="s">
        <v>8</v>
      </c>
      <c r="B14" s="263">
        <v>0.14361855425786407</v>
      </c>
      <c r="C14" s="264">
        <v>9.0971441982560797E-2</v>
      </c>
      <c r="D14" s="327">
        <v>0.10209315937279605</v>
      </c>
      <c r="E14" s="327">
        <v>0.12448267484400027</v>
      </c>
      <c r="F14" s="327">
        <v>0.12864118450525056</v>
      </c>
      <c r="G14" s="328">
        <v>0.1261890284868413</v>
      </c>
    </row>
    <row r="15" spans="1:7" x14ac:dyDescent="0.2">
      <c r="A15" s="295" t="s">
        <v>1</v>
      </c>
      <c r="B15" s="266">
        <f t="shared" ref="B15:G15" si="0">B12/B11*100-100</f>
        <v>13.18059299191377</v>
      </c>
      <c r="C15" s="267">
        <f t="shared" si="0"/>
        <v>6.099773242630377</v>
      </c>
      <c r="D15" s="267">
        <f t="shared" si="0"/>
        <v>1.2358276643990962</v>
      </c>
      <c r="E15" s="267">
        <f t="shared" si="0"/>
        <v>11.092436974789919</v>
      </c>
      <c r="F15" s="267">
        <f t="shared" ref="F15" si="1">F12/F11*100-100</f>
        <v>10.58956916099774</v>
      </c>
      <c r="G15" s="269">
        <f t="shared" si="0"/>
        <v>8.3294930875575943</v>
      </c>
    </row>
    <row r="16" spans="1:7" ht="13.5" thickBot="1" x14ac:dyDescent="0.25">
      <c r="A16" s="226" t="s">
        <v>27</v>
      </c>
      <c r="B16" s="270">
        <f>B12-B6</f>
        <v>122.85283018867926</v>
      </c>
      <c r="C16" s="271">
        <f t="shared" ref="C16:G16" si="2">C12-C6</f>
        <v>112.93968253968254</v>
      </c>
      <c r="D16" s="271">
        <f t="shared" si="2"/>
        <v>106.13015873015874</v>
      </c>
      <c r="E16" s="271">
        <f t="shared" si="2"/>
        <v>119.92941176470589</v>
      </c>
      <c r="F16" s="271">
        <f t="shared" ref="F16" si="3">F12-F6</f>
        <v>119.22539682539684</v>
      </c>
      <c r="G16" s="273">
        <f t="shared" si="2"/>
        <v>116.06129032258065</v>
      </c>
    </row>
    <row r="17" spans="1:10" x14ac:dyDescent="0.2">
      <c r="A17" s="309" t="s">
        <v>52</v>
      </c>
      <c r="B17" s="274">
        <v>522</v>
      </c>
      <c r="C17" s="275">
        <v>641</v>
      </c>
      <c r="D17" s="275">
        <v>655</v>
      </c>
      <c r="E17" s="275">
        <v>642</v>
      </c>
      <c r="F17" s="329">
        <v>650</v>
      </c>
      <c r="G17" s="330">
        <f>SUM(B17:F17)</f>
        <v>3110</v>
      </c>
      <c r="H17" s="280" t="s">
        <v>56</v>
      </c>
      <c r="I17" s="331">
        <f>B4-G17</f>
        <v>350</v>
      </c>
      <c r="J17" s="332">
        <f>I17/B4</f>
        <v>0.10115606936416185</v>
      </c>
    </row>
    <row r="18" spans="1:10" x14ac:dyDescent="0.2">
      <c r="A18" s="309" t="s">
        <v>28</v>
      </c>
      <c r="B18" s="229">
        <v>60</v>
      </c>
      <c r="C18" s="281">
        <v>60</v>
      </c>
      <c r="D18" s="281">
        <v>60</v>
      </c>
      <c r="E18" s="281">
        <v>60</v>
      </c>
      <c r="F18" s="281">
        <v>60</v>
      </c>
      <c r="G18" s="233"/>
      <c r="H18" s="280" t="s">
        <v>57</v>
      </c>
      <c r="I18" s="280">
        <v>31.44</v>
      </c>
    </row>
    <row r="19" spans="1:10" ht="13.5" thickBot="1" x14ac:dyDescent="0.25">
      <c r="A19" s="312" t="s">
        <v>26</v>
      </c>
      <c r="B19" s="336">
        <f>B18-B7</f>
        <v>28.56</v>
      </c>
      <c r="C19" s="337">
        <f>C18-C7</f>
        <v>28.56</v>
      </c>
      <c r="D19" s="337">
        <f>D18-D7</f>
        <v>28.56</v>
      </c>
      <c r="E19" s="337">
        <f>E18-E7</f>
        <v>28.56</v>
      </c>
      <c r="F19" s="337">
        <f>F18-F7</f>
        <v>28.56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365" t="s">
        <v>53</v>
      </c>
      <c r="C22" s="366"/>
      <c r="D22" s="366"/>
      <c r="E22" s="366"/>
      <c r="F22" s="367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425.09433962264148</v>
      </c>
      <c r="C25" s="322">
        <v>392.28070175438597</v>
      </c>
      <c r="D25" s="322">
        <v>417.42424242424244</v>
      </c>
      <c r="E25" s="322">
        <v>411.26984126984127</v>
      </c>
      <c r="F25" s="322">
        <v>335.60606060606062</v>
      </c>
      <c r="G25" s="259">
        <v>395.08196721311475</v>
      </c>
      <c r="H25" s="355"/>
      <c r="I25" s="355"/>
      <c r="J25" s="355"/>
    </row>
    <row r="26" spans="1:10" x14ac:dyDescent="0.2">
      <c r="A26" s="226" t="s">
        <v>7</v>
      </c>
      <c r="B26" s="323">
        <v>81.132075471698116</v>
      </c>
      <c r="C26" s="324">
        <v>77.192982456140356</v>
      </c>
      <c r="D26" s="325">
        <v>78.787878787878782</v>
      </c>
      <c r="E26" s="325">
        <v>61.904761904761905</v>
      </c>
      <c r="F26" s="325">
        <v>56.060606060606062</v>
      </c>
      <c r="G26" s="326">
        <v>62.622950819672134</v>
      </c>
      <c r="H26" s="355"/>
      <c r="I26" s="355"/>
      <c r="J26" s="355"/>
    </row>
    <row r="27" spans="1:10" x14ac:dyDescent="0.2">
      <c r="A27" s="226" t="s">
        <v>8</v>
      </c>
      <c r="B27" s="263">
        <v>7.4055586115403374E-2</v>
      </c>
      <c r="C27" s="264">
        <v>7.8319684278954402E-2</v>
      </c>
      <c r="D27" s="327">
        <v>9.0054000237367426E-2</v>
      </c>
      <c r="E27" s="327">
        <v>0.10146190998464098</v>
      </c>
      <c r="F27" s="327">
        <v>0.11138439567514141</v>
      </c>
      <c r="G27" s="328">
        <v>0.12405181779281377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41.698113207547181</v>
      </c>
      <c r="C28" s="267">
        <f t="shared" si="4"/>
        <v>30.760233918128648</v>
      </c>
      <c r="D28" s="267">
        <f t="shared" si="4"/>
        <v>39.141414141414145</v>
      </c>
      <c r="E28" s="267">
        <f t="shared" si="4"/>
        <v>37.089947089947088</v>
      </c>
      <c r="F28" s="267">
        <f t="shared" si="4"/>
        <v>11.868686868686879</v>
      </c>
      <c r="G28" s="269">
        <f t="shared" si="4"/>
        <v>31.693989071038231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266.64150943396226</v>
      </c>
      <c r="C29" s="271">
        <f t="shared" ref="C29:G29" si="5">C25-C12</f>
        <v>243.74101921470344</v>
      </c>
      <c r="D29" s="271">
        <f t="shared" si="5"/>
        <v>275.6940836940837</v>
      </c>
      <c r="E29" s="271">
        <f t="shared" si="5"/>
        <v>255.74042950513538</v>
      </c>
      <c r="F29" s="271">
        <f t="shared" si="5"/>
        <v>180.78066378066379</v>
      </c>
      <c r="G29" s="273">
        <f t="shared" si="5"/>
        <v>243.42067689053411</v>
      </c>
      <c r="H29" s="355"/>
      <c r="I29" s="355"/>
      <c r="J29" s="355"/>
    </row>
    <row r="30" spans="1:10" x14ac:dyDescent="0.2">
      <c r="A30" s="309" t="s">
        <v>52</v>
      </c>
      <c r="B30" s="274">
        <v>509</v>
      </c>
      <c r="C30" s="275">
        <v>631</v>
      </c>
      <c r="D30" s="275">
        <v>650</v>
      </c>
      <c r="E30" s="275">
        <v>629</v>
      </c>
      <c r="F30" s="329">
        <v>636</v>
      </c>
      <c r="G30" s="330">
        <f>SUM(B30:F30)</f>
        <v>3055</v>
      </c>
      <c r="H30" s="355" t="s">
        <v>56</v>
      </c>
      <c r="I30" s="331">
        <f>G17-G30</f>
        <v>55</v>
      </c>
      <c r="J30" s="332">
        <f>I30/G17</f>
        <v>1.7684887459807074E-2</v>
      </c>
    </row>
    <row r="31" spans="1:10" x14ac:dyDescent="0.2">
      <c r="A31" s="309" t="s">
        <v>28</v>
      </c>
      <c r="B31" s="229">
        <v>90</v>
      </c>
      <c r="C31" s="281">
        <v>90</v>
      </c>
      <c r="D31" s="281">
        <v>90</v>
      </c>
      <c r="E31" s="281">
        <v>90</v>
      </c>
      <c r="F31" s="281">
        <v>90</v>
      </c>
      <c r="G31" s="233"/>
      <c r="H31" s="355" t="s">
        <v>57</v>
      </c>
      <c r="I31" s="355">
        <v>60.5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5">
        <f>I31-I18</f>
        <v>29.06</v>
      </c>
      <c r="J32" s="355"/>
    </row>
  </sheetData>
  <mergeCells count="2">
    <mergeCell ref="B9:F9"/>
    <mergeCell ref="B22:F2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L35"/>
  <sheetViews>
    <sheetView showGridLines="0" zoomScale="73" zoomScaleNormal="73" workbookViewId="0">
      <selection activeCell="L23" sqref="L2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9" width="11.140625" style="280" customWidth="1"/>
    <col min="10" max="10" width="9.5703125" style="280" bestFit="1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</v>
      </c>
    </row>
    <row r="3" spans="1:11" x14ac:dyDescent="0.2">
      <c r="A3" s="280" t="s">
        <v>7</v>
      </c>
      <c r="B3" s="280">
        <v>84.8</v>
      </c>
    </row>
    <row r="4" spans="1:11" x14ac:dyDescent="0.2">
      <c r="A4" s="280" t="s">
        <v>60</v>
      </c>
      <c r="B4" s="280">
        <v>3832</v>
      </c>
    </row>
    <row r="6" spans="1:11" x14ac:dyDescent="0.2">
      <c r="A6" s="246" t="s">
        <v>61</v>
      </c>
      <c r="B6" s="239">
        <v>39</v>
      </c>
      <c r="C6" s="239">
        <v>39</v>
      </c>
      <c r="D6" s="239">
        <v>39</v>
      </c>
      <c r="E6" s="239">
        <v>39</v>
      </c>
      <c r="F6" s="239">
        <v>39</v>
      </c>
      <c r="G6" s="239">
        <v>39</v>
      </c>
      <c r="H6" s="239">
        <v>39</v>
      </c>
    </row>
    <row r="7" spans="1:11" x14ac:dyDescent="0.2">
      <c r="A7" s="246" t="s">
        <v>62</v>
      </c>
      <c r="B7" s="228">
        <v>21.03</v>
      </c>
      <c r="C7" s="228">
        <v>21.03</v>
      </c>
      <c r="D7" s="228">
        <v>21.03</v>
      </c>
      <c r="E7" s="228">
        <v>21.03</v>
      </c>
      <c r="F7" s="228">
        <v>21.03</v>
      </c>
      <c r="G7" s="228">
        <v>21.03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365" t="s">
        <v>50</v>
      </c>
      <c r="C9" s="366"/>
      <c r="D9" s="366"/>
      <c r="E9" s="366"/>
      <c r="F9" s="366"/>
      <c r="G9" s="367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137.84210526315789</v>
      </c>
      <c r="C13" s="257">
        <v>141.34722222222223</v>
      </c>
      <c r="D13" s="257">
        <v>144.52127659574469</v>
      </c>
      <c r="E13" s="257">
        <v>152.05555555555554</v>
      </c>
      <c r="F13" s="296">
        <v>159.88679245283018</v>
      </c>
      <c r="G13" s="258">
        <v>166.75</v>
      </c>
      <c r="H13" s="297">
        <v>148.96296296296296</v>
      </c>
      <c r="I13" s="298"/>
      <c r="J13" s="291"/>
    </row>
    <row r="14" spans="1:11" x14ac:dyDescent="0.2">
      <c r="A14" s="226" t="s">
        <v>7</v>
      </c>
      <c r="B14" s="260">
        <v>85.964912280701753</v>
      </c>
      <c r="C14" s="261">
        <v>100</v>
      </c>
      <c r="D14" s="261">
        <v>98.936170212765958</v>
      </c>
      <c r="E14" s="261">
        <v>100</v>
      </c>
      <c r="F14" s="299">
        <v>100</v>
      </c>
      <c r="G14" s="262">
        <v>100</v>
      </c>
      <c r="H14" s="300">
        <v>80.158730158730165</v>
      </c>
      <c r="I14" s="301"/>
      <c r="J14" s="291"/>
    </row>
    <row r="15" spans="1:11" x14ac:dyDescent="0.2">
      <c r="A15" s="226" t="s">
        <v>8</v>
      </c>
      <c r="B15" s="263">
        <v>6.2374380092505746E-2</v>
      </c>
      <c r="C15" s="264">
        <v>3.9867125992490003E-2</v>
      </c>
      <c r="D15" s="264">
        <v>3.6624140095651056E-2</v>
      </c>
      <c r="E15" s="264">
        <v>3.2746439480827234E-2</v>
      </c>
      <c r="F15" s="302">
        <v>3.4528591412046672E-2</v>
      </c>
      <c r="G15" s="265">
        <v>4.3027876301433392E-2</v>
      </c>
      <c r="H15" s="303">
        <v>7.6949025292226289E-2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-8.1052631578947398</v>
      </c>
      <c r="C16" s="267">
        <f t="shared" si="0"/>
        <v>-5.768518518518519</v>
      </c>
      <c r="D16" s="267">
        <f t="shared" si="0"/>
        <v>-3.6524822695035368</v>
      </c>
      <c r="E16" s="267">
        <f t="shared" si="0"/>
        <v>1.3703703703703525</v>
      </c>
      <c r="F16" s="267">
        <f t="shared" ref="F16" si="1">F13/F12*100-100</f>
        <v>6.5911949685534523</v>
      </c>
      <c r="G16" s="268">
        <f t="shared" si="0"/>
        <v>11.166666666666657</v>
      </c>
      <c r="H16" s="269">
        <f t="shared" si="0"/>
        <v>-0.69135802469135399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98.84210526315789</v>
      </c>
      <c r="C17" s="271">
        <f t="shared" si="2"/>
        <v>102.34722222222223</v>
      </c>
      <c r="D17" s="271">
        <f t="shared" si="2"/>
        <v>105.52127659574469</v>
      </c>
      <c r="E17" s="271">
        <f t="shared" si="2"/>
        <v>113.05555555555554</v>
      </c>
      <c r="F17" s="271">
        <f t="shared" si="2"/>
        <v>120.88679245283018</v>
      </c>
      <c r="G17" s="272">
        <f t="shared" si="2"/>
        <v>127.75</v>
      </c>
      <c r="H17" s="307">
        <f t="shared" si="2"/>
        <v>109.96296296296296</v>
      </c>
      <c r="I17" s="308"/>
      <c r="J17" s="305"/>
      <c r="K17" s="227"/>
    </row>
    <row r="18" spans="1:12" x14ac:dyDescent="0.2">
      <c r="A18" s="309" t="s">
        <v>51</v>
      </c>
      <c r="B18" s="274">
        <v>575</v>
      </c>
      <c r="C18" s="275">
        <v>673</v>
      </c>
      <c r="D18" s="275">
        <v>947</v>
      </c>
      <c r="E18" s="275">
        <v>501</v>
      </c>
      <c r="F18" s="275">
        <v>600</v>
      </c>
      <c r="G18" s="276">
        <v>438</v>
      </c>
      <c r="H18" s="277">
        <f>SUM(B18:G18)</f>
        <v>3734</v>
      </c>
      <c r="I18" s="310" t="s">
        <v>56</v>
      </c>
      <c r="J18" s="311">
        <f>B4-H18</f>
        <v>98</v>
      </c>
      <c r="K18" s="279">
        <f>J18/B4</f>
        <v>2.5574112734864301E-2</v>
      </c>
      <c r="L18" s="353" t="s">
        <v>66</v>
      </c>
    </row>
    <row r="19" spans="1:12" x14ac:dyDescent="0.2">
      <c r="A19" s="309" t="s">
        <v>28</v>
      </c>
      <c r="B19" s="229">
        <v>30.5</v>
      </c>
      <c r="C19" s="281">
        <v>29.5</v>
      </c>
      <c r="D19" s="281">
        <v>29</v>
      </c>
      <c r="E19" s="281">
        <v>28</v>
      </c>
      <c r="F19" s="281">
        <v>27</v>
      </c>
      <c r="G19" s="230">
        <v>26</v>
      </c>
      <c r="H19" s="233"/>
      <c r="I19" s="227" t="s">
        <v>57</v>
      </c>
      <c r="J19" s="280">
        <v>21.03</v>
      </c>
    </row>
    <row r="20" spans="1:12" ht="13.5" thickBot="1" x14ac:dyDescent="0.25">
      <c r="A20" s="312" t="s">
        <v>26</v>
      </c>
      <c r="B20" s="231">
        <f t="shared" ref="B20:G20" si="3">B19-B7</f>
        <v>9.4699999999999989</v>
      </c>
      <c r="C20" s="232">
        <f t="shared" si="3"/>
        <v>8.4699999999999989</v>
      </c>
      <c r="D20" s="232">
        <f t="shared" si="3"/>
        <v>7.9699999999999989</v>
      </c>
      <c r="E20" s="232">
        <f t="shared" si="3"/>
        <v>6.9699999999999989</v>
      </c>
      <c r="F20" s="232">
        <f t="shared" si="3"/>
        <v>5.9699999999999989</v>
      </c>
      <c r="G20" s="238">
        <f t="shared" si="3"/>
        <v>4.9699999999999989</v>
      </c>
      <c r="H20" s="234"/>
      <c r="I20" s="280" t="s">
        <v>26</v>
      </c>
    </row>
    <row r="21" spans="1:12" x14ac:dyDescent="0.2">
      <c r="D21" s="280">
        <v>29</v>
      </c>
    </row>
    <row r="22" spans="1:12" ht="13.5" thickBot="1" x14ac:dyDescent="0.25"/>
    <row r="23" spans="1:12" ht="13.5" thickBot="1" x14ac:dyDescent="0.25">
      <c r="A23" s="285" t="s">
        <v>67</v>
      </c>
      <c r="B23" s="365" t="s">
        <v>50</v>
      </c>
      <c r="C23" s="366"/>
      <c r="D23" s="366"/>
      <c r="E23" s="366"/>
      <c r="F23" s="366"/>
      <c r="G23" s="367"/>
      <c r="H23" s="313" t="s">
        <v>0</v>
      </c>
      <c r="I23" s="227"/>
      <c r="J23" s="355"/>
      <c r="K23" s="355"/>
    </row>
    <row r="24" spans="1:12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  <c r="J24" s="355"/>
      <c r="K24" s="355"/>
    </row>
    <row r="25" spans="1:12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  <c r="K25" s="355"/>
    </row>
    <row r="26" spans="1:12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  <c r="K26" s="355"/>
    </row>
    <row r="27" spans="1:12" x14ac:dyDescent="0.2">
      <c r="A27" s="295" t="s">
        <v>6</v>
      </c>
      <c r="B27" s="256">
        <v>297.90697674418607</v>
      </c>
      <c r="C27" s="257">
        <v>299.56521739130437</v>
      </c>
      <c r="D27" s="257">
        <v>290.84507042253523</v>
      </c>
      <c r="E27" s="257">
        <v>293.42105263157896</v>
      </c>
      <c r="F27" s="296">
        <v>302.7659574468085</v>
      </c>
      <c r="G27" s="258">
        <v>285</v>
      </c>
      <c r="H27" s="297">
        <v>295.01792114695343</v>
      </c>
      <c r="I27" s="298"/>
      <c r="J27" s="291"/>
      <c r="K27" s="355"/>
    </row>
    <row r="28" spans="1:12" x14ac:dyDescent="0.2">
      <c r="A28" s="226" t="s">
        <v>7</v>
      </c>
      <c r="B28" s="260">
        <v>72.093023255813947</v>
      </c>
      <c r="C28" s="261">
        <v>89.130434782608702</v>
      </c>
      <c r="D28" s="261">
        <v>74.647887323943664</v>
      </c>
      <c r="E28" s="261">
        <v>89.473684210526315</v>
      </c>
      <c r="F28" s="299">
        <v>87.234042553191486</v>
      </c>
      <c r="G28" s="262">
        <v>88.235294117647058</v>
      </c>
      <c r="H28" s="300">
        <v>84.229390681003579</v>
      </c>
      <c r="I28" s="301"/>
      <c r="J28" s="291"/>
      <c r="K28" s="355"/>
    </row>
    <row r="29" spans="1:12" x14ac:dyDescent="0.2">
      <c r="A29" s="226" t="s">
        <v>8</v>
      </c>
      <c r="B29" s="263">
        <v>8.4287446252192047E-2</v>
      </c>
      <c r="C29" s="264">
        <v>7.3977619375179562E-2</v>
      </c>
      <c r="D29" s="264">
        <v>6.918671709321457E-2</v>
      </c>
      <c r="E29" s="264">
        <v>6.4605124532563465E-2</v>
      </c>
      <c r="F29" s="302">
        <v>6.4169114354245285E-2</v>
      </c>
      <c r="G29" s="265">
        <v>6.209984059166309E-2</v>
      </c>
      <c r="H29" s="303">
        <v>7.2991876864246949E-2</v>
      </c>
      <c r="I29" s="304"/>
      <c r="J29" s="305"/>
      <c r="K29" s="306"/>
    </row>
    <row r="30" spans="1:12" x14ac:dyDescent="0.2">
      <c r="A30" s="295" t="s">
        <v>1</v>
      </c>
      <c r="B30" s="266">
        <f t="shared" ref="B30:H30" si="4">B27/B26*100-100</f>
        <v>14.579606440071572</v>
      </c>
      <c r="C30" s="267">
        <f t="shared" si="4"/>
        <v>15.217391304347828</v>
      </c>
      <c r="D30" s="267">
        <f t="shared" si="4"/>
        <v>11.863488624052025</v>
      </c>
      <c r="E30" s="267">
        <f t="shared" si="4"/>
        <v>12.854251012145738</v>
      </c>
      <c r="F30" s="267">
        <f t="shared" si="4"/>
        <v>16.448445171849428</v>
      </c>
      <c r="G30" s="268">
        <f t="shared" si="4"/>
        <v>9.6153846153846274</v>
      </c>
      <c r="H30" s="269">
        <f t="shared" si="4"/>
        <v>13.468431210366688</v>
      </c>
      <c r="I30" s="304"/>
      <c r="J30" s="305"/>
      <c r="K30" s="227"/>
    </row>
    <row r="31" spans="1:12" ht="13.5" thickBot="1" x14ac:dyDescent="0.25">
      <c r="A31" s="226" t="s">
        <v>27</v>
      </c>
      <c r="B31" s="270">
        <f>B27-B13</f>
        <v>160.06487148102818</v>
      </c>
      <c r="C31" s="271">
        <f t="shared" ref="C31:H31" si="5">C27-C13</f>
        <v>158.21799516908214</v>
      </c>
      <c r="D31" s="271">
        <f t="shared" si="5"/>
        <v>146.32379382679053</v>
      </c>
      <c r="E31" s="271">
        <f t="shared" si="5"/>
        <v>141.36549707602342</v>
      </c>
      <c r="F31" s="271">
        <f t="shared" si="5"/>
        <v>142.87916499397832</v>
      </c>
      <c r="G31" s="272">
        <f t="shared" si="5"/>
        <v>118.25</v>
      </c>
      <c r="H31" s="307">
        <f t="shared" si="5"/>
        <v>146.05495818399046</v>
      </c>
      <c r="I31" s="308"/>
      <c r="J31" s="305"/>
      <c r="K31" s="227"/>
    </row>
    <row r="32" spans="1:12" x14ac:dyDescent="0.2">
      <c r="A32" s="309" t="s">
        <v>51</v>
      </c>
      <c r="B32" s="274">
        <v>561</v>
      </c>
      <c r="C32" s="275">
        <v>660</v>
      </c>
      <c r="D32" s="275">
        <v>941</v>
      </c>
      <c r="E32" s="275">
        <v>500</v>
      </c>
      <c r="F32" s="275">
        <v>595</v>
      </c>
      <c r="G32" s="276">
        <v>438</v>
      </c>
      <c r="H32" s="277">
        <f>SUM(B32:G32)</f>
        <v>3695</v>
      </c>
      <c r="I32" s="310" t="s">
        <v>56</v>
      </c>
      <c r="J32" s="311">
        <f>H18-H32</f>
        <v>39</v>
      </c>
      <c r="K32" s="279">
        <f>J32/H18</f>
        <v>1.0444563470808785E-2</v>
      </c>
      <c r="L32" s="353" t="s">
        <v>69</v>
      </c>
    </row>
    <row r="33" spans="1:12" x14ac:dyDescent="0.2">
      <c r="A33" s="309" t="s">
        <v>28</v>
      </c>
      <c r="B33" s="229">
        <v>35</v>
      </c>
      <c r="C33" s="281">
        <v>34</v>
      </c>
      <c r="D33" s="281">
        <v>33.5</v>
      </c>
      <c r="E33" s="281">
        <v>32.5</v>
      </c>
      <c r="F33" s="281">
        <v>31.5</v>
      </c>
      <c r="G33" s="230">
        <f t="shared" ref="G33" si="6">G19+5</f>
        <v>31</v>
      </c>
      <c r="H33" s="233"/>
      <c r="I33" s="227" t="s">
        <v>57</v>
      </c>
      <c r="J33" s="355">
        <v>28.65</v>
      </c>
      <c r="K33" s="355"/>
      <c r="L33" s="357" t="s">
        <v>70</v>
      </c>
    </row>
    <row r="34" spans="1:12" ht="13.5" thickBot="1" x14ac:dyDescent="0.25">
      <c r="A34" s="312" t="s">
        <v>26</v>
      </c>
      <c r="B34" s="231">
        <f>B33-B19</f>
        <v>4.5</v>
      </c>
      <c r="C34" s="232">
        <f t="shared" ref="C34:G34" si="7">C33-C19</f>
        <v>4.5</v>
      </c>
      <c r="D34" s="232">
        <f t="shared" si="7"/>
        <v>4.5</v>
      </c>
      <c r="E34" s="232">
        <f t="shared" si="7"/>
        <v>4.5</v>
      </c>
      <c r="F34" s="232">
        <f t="shared" si="7"/>
        <v>4.5</v>
      </c>
      <c r="G34" s="238">
        <f t="shared" si="7"/>
        <v>5</v>
      </c>
      <c r="H34" s="234"/>
      <c r="I34" s="355" t="s">
        <v>26</v>
      </c>
      <c r="J34" s="355">
        <f>J33-J19</f>
        <v>7.6199999999999974</v>
      </c>
      <c r="K34" s="355"/>
    </row>
    <row r="35" spans="1:12" x14ac:dyDescent="0.2">
      <c r="D35" s="280" t="s">
        <v>68</v>
      </c>
    </row>
  </sheetData>
  <mergeCells count="2">
    <mergeCell ref="B9:G9"/>
    <mergeCell ref="B23:G2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32"/>
  <sheetViews>
    <sheetView showGridLines="0" zoomScale="75" zoomScaleNormal="75" workbookViewId="0">
      <selection activeCell="L22" sqref="L22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3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39.6</v>
      </c>
    </row>
    <row r="3" spans="1:7" x14ac:dyDescent="0.2">
      <c r="A3" s="280" t="s">
        <v>7</v>
      </c>
      <c r="B3" s="280">
        <v>80.599999999999994</v>
      </c>
    </row>
    <row r="4" spans="1:7" x14ac:dyDescent="0.2">
      <c r="A4" s="280" t="s">
        <v>60</v>
      </c>
      <c r="B4" s="280">
        <v>3438</v>
      </c>
    </row>
    <row r="6" spans="1:7" x14ac:dyDescent="0.2">
      <c r="A6" s="246" t="s">
        <v>61</v>
      </c>
      <c r="B6" s="239">
        <v>39.6</v>
      </c>
      <c r="C6" s="239">
        <v>39.6</v>
      </c>
      <c r="D6" s="239">
        <v>39.6</v>
      </c>
      <c r="E6" s="239">
        <v>39.6</v>
      </c>
      <c r="F6" s="239">
        <v>39.6</v>
      </c>
      <c r="G6" s="280">
        <v>39.6</v>
      </c>
    </row>
    <row r="7" spans="1:7" x14ac:dyDescent="0.2">
      <c r="A7" s="246" t="s">
        <v>62</v>
      </c>
      <c r="B7" s="280">
        <v>29.98</v>
      </c>
      <c r="C7" s="280">
        <v>29.98</v>
      </c>
      <c r="D7" s="280">
        <v>29.98</v>
      </c>
      <c r="E7" s="280">
        <v>29.98</v>
      </c>
      <c r="F7" s="280">
        <v>29.98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365" t="s">
        <v>53</v>
      </c>
      <c r="C9" s="366"/>
      <c r="D9" s="366"/>
      <c r="E9" s="366"/>
      <c r="F9" s="367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181.8125</v>
      </c>
      <c r="C12" s="322">
        <v>188.66071428571428</v>
      </c>
      <c r="D12" s="322">
        <v>181.03333333333333</v>
      </c>
      <c r="E12" s="322">
        <v>183.22727272727272</v>
      </c>
      <c r="F12" s="322">
        <v>193.56923076923076</v>
      </c>
      <c r="G12" s="259">
        <v>185.86101694915254</v>
      </c>
    </row>
    <row r="13" spans="1:7" x14ac:dyDescent="0.2">
      <c r="A13" s="226" t="s">
        <v>7</v>
      </c>
      <c r="B13" s="323">
        <v>43.75</v>
      </c>
      <c r="C13" s="324">
        <v>62.5</v>
      </c>
      <c r="D13" s="325">
        <v>63.333333333333336</v>
      </c>
      <c r="E13" s="325">
        <v>69.696969696969703</v>
      </c>
      <c r="F13" s="325">
        <v>60</v>
      </c>
      <c r="G13" s="326">
        <v>58.983050847457626</v>
      </c>
    </row>
    <row r="14" spans="1:7" x14ac:dyDescent="0.2">
      <c r="A14" s="226" t="s">
        <v>8</v>
      </c>
      <c r="B14" s="263">
        <v>0.15565606372837684</v>
      </c>
      <c r="C14" s="264">
        <v>0.12090896595336709</v>
      </c>
      <c r="D14" s="327">
        <v>0.12308784564163508</v>
      </c>
      <c r="E14" s="327">
        <v>0.10140702987953945</v>
      </c>
      <c r="F14" s="327">
        <v>0.12533367658141148</v>
      </c>
      <c r="G14" s="328">
        <v>0.12738480426203161</v>
      </c>
    </row>
    <row r="15" spans="1:7" x14ac:dyDescent="0.2">
      <c r="A15" s="295" t="s">
        <v>1</v>
      </c>
      <c r="B15" s="266">
        <f t="shared" ref="B15:G15" si="0">B12/B11*100-100</f>
        <v>29.866071428571416</v>
      </c>
      <c r="C15" s="267">
        <f t="shared" si="0"/>
        <v>34.757653061224488</v>
      </c>
      <c r="D15" s="267">
        <f t="shared" si="0"/>
        <v>29.309523809523796</v>
      </c>
      <c r="E15" s="267">
        <f t="shared" si="0"/>
        <v>30.876623376623371</v>
      </c>
      <c r="F15" s="267">
        <f t="shared" ref="F15" si="1">F12/F11*100-100</f>
        <v>38.263736263736234</v>
      </c>
      <c r="G15" s="269">
        <f t="shared" si="0"/>
        <v>32.757869249394673</v>
      </c>
    </row>
    <row r="16" spans="1:7" ht="13.5" thickBot="1" x14ac:dyDescent="0.25">
      <c r="A16" s="226" t="s">
        <v>27</v>
      </c>
      <c r="B16" s="270">
        <f>B12-B6</f>
        <v>142.21250000000001</v>
      </c>
      <c r="C16" s="271">
        <f t="shared" ref="C16:G16" si="2">C12-C6</f>
        <v>149.06071428571428</v>
      </c>
      <c r="D16" s="271">
        <f t="shared" si="2"/>
        <v>141.43333333333334</v>
      </c>
      <c r="E16" s="271">
        <f t="shared" si="2"/>
        <v>143.62727272727273</v>
      </c>
      <c r="F16" s="271">
        <f t="shared" ref="F16" si="3">F12-F6</f>
        <v>153.96923076923076</v>
      </c>
      <c r="G16" s="273">
        <f t="shared" si="2"/>
        <v>146.26101694915255</v>
      </c>
    </row>
    <row r="17" spans="1:10" x14ac:dyDescent="0.2">
      <c r="A17" s="309" t="s">
        <v>52</v>
      </c>
      <c r="B17" s="274">
        <v>635</v>
      </c>
      <c r="C17" s="275">
        <v>675</v>
      </c>
      <c r="D17" s="275">
        <v>673</v>
      </c>
      <c r="E17" s="275">
        <v>677</v>
      </c>
      <c r="F17" s="329">
        <v>681</v>
      </c>
      <c r="G17" s="330">
        <f>SUM(B17:F17)</f>
        <v>3341</v>
      </c>
      <c r="H17" s="280" t="s">
        <v>56</v>
      </c>
      <c r="I17" s="331">
        <f>B4-G17</f>
        <v>97</v>
      </c>
      <c r="J17" s="332">
        <f>I17/B4</f>
        <v>2.8214077952297849E-2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29.98</v>
      </c>
    </row>
    <row r="19" spans="1:10" ht="13.5" thickBot="1" x14ac:dyDescent="0.25">
      <c r="A19" s="312" t="s">
        <v>26</v>
      </c>
      <c r="B19" s="336">
        <f>B18-B7</f>
        <v>35.019999999999996</v>
      </c>
      <c r="C19" s="337">
        <f>C18-C7</f>
        <v>35.019999999999996</v>
      </c>
      <c r="D19" s="337">
        <f>D18-D7</f>
        <v>35.019999999999996</v>
      </c>
      <c r="E19" s="337">
        <f>E18-E7</f>
        <v>35.019999999999996</v>
      </c>
      <c r="F19" s="337">
        <f>F18-F7</f>
        <v>35.019999999999996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67</v>
      </c>
      <c r="B22" s="365" t="s">
        <v>53</v>
      </c>
      <c r="C22" s="366"/>
      <c r="D22" s="366"/>
      <c r="E22" s="366"/>
      <c r="F22" s="367"/>
      <c r="G22" s="314" t="s">
        <v>0</v>
      </c>
      <c r="H22" s="355"/>
      <c r="I22" s="355"/>
      <c r="J22" s="355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5"/>
      <c r="I23" s="355"/>
      <c r="J23" s="355"/>
    </row>
    <row r="24" spans="1:10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  <c r="H24" s="355"/>
      <c r="I24" s="355"/>
      <c r="J24" s="355"/>
    </row>
    <row r="25" spans="1:10" x14ac:dyDescent="0.2">
      <c r="A25" s="295" t="s">
        <v>6</v>
      </c>
      <c r="B25" s="321">
        <v>550.14492753623188</v>
      </c>
      <c r="C25" s="322">
        <v>546.71875</v>
      </c>
      <c r="D25" s="322">
        <v>536.32352941176475</v>
      </c>
      <c r="E25" s="322">
        <v>534.64788732394368</v>
      </c>
      <c r="F25" s="322">
        <v>520.15151515151513</v>
      </c>
      <c r="G25" s="259">
        <v>537.60355029585799</v>
      </c>
      <c r="H25" s="355"/>
      <c r="I25" s="355"/>
      <c r="J25" s="355"/>
    </row>
    <row r="26" spans="1:10" x14ac:dyDescent="0.2">
      <c r="A26" s="226" t="s">
        <v>7</v>
      </c>
      <c r="B26" s="323">
        <v>81.159420289855078</v>
      </c>
      <c r="C26" s="324">
        <v>82.8125</v>
      </c>
      <c r="D26" s="325">
        <v>70.588235294117652</v>
      </c>
      <c r="E26" s="325">
        <v>80.281690140845072</v>
      </c>
      <c r="F26" s="325">
        <v>78.787878787878782</v>
      </c>
      <c r="G26" s="326">
        <v>79.585798816568044</v>
      </c>
      <c r="H26" s="355"/>
      <c r="I26" s="355"/>
      <c r="J26" s="355"/>
    </row>
    <row r="27" spans="1:10" x14ac:dyDescent="0.2">
      <c r="A27" s="226" t="s">
        <v>8</v>
      </c>
      <c r="B27" s="263">
        <v>7.4110084221195444E-2</v>
      </c>
      <c r="C27" s="264">
        <v>7.3024638197170644E-2</v>
      </c>
      <c r="D27" s="327">
        <v>8.1518923026257337E-2</v>
      </c>
      <c r="E27" s="327">
        <v>7.0881203344927299E-2</v>
      </c>
      <c r="F27" s="327">
        <v>8.9268513360671375E-2</v>
      </c>
      <c r="G27" s="328">
        <v>8.0176136240846532E-2</v>
      </c>
      <c r="H27" s="355"/>
      <c r="I27" s="355"/>
      <c r="J27" s="355"/>
    </row>
    <row r="28" spans="1:10" x14ac:dyDescent="0.2">
      <c r="A28" s="295" t="s">
        <v>1</v>
      </c>
      <c r="B28" s="266">
        <f t="shared" ref="B28:G28" si="4">B25/B24*100-100</f>
        <v>83.381642512077292</v>
      </c>
      <c r="C28" s="267">
        <f t="shared" si="4"/>
        <v>82.239583333333343</v>
      </c>
      <c r="D28" s="267">
        <f t="shared" si="4"/>
        <v>78.774509803921575</v>
      </c>
      <c r="E28" s="267">
        <f t="shared" si="4"/>
        <v>78.215962441314559</v>
      </c>
      <c r="F28" s="267">
        <f t="shared" si="4"/>
        <v>73.383838383838366</v>
      </c>
      <c r="G28" s="269">
        <f t="shared" si="4"/>
        <v>79.201183431952671</v>
      </c>
      <c r="H28" s="355"/>
      <c r="I28" s="355"/>
      <c r="J28" s="355"/>
    </row>
    <row r="29" spans="1:10" ht="13.5" thickBot="1" x14ac:dyDescent="0.25">
      <c r="A29" s="226" t="s">
        <v>27</v>
      </c>
      <c r="B29" s="270">
        <f>B25-B12</f>
        <v>368.33242753623188</v>
      </c>
      <c r="C29" s="271">
        <f t="shared" ref="C29:G29" si="5">C25-C12</f>
        <v>358.05803571428572</v>
      </c>
      <c r="D29" s="271">
        <f t="shared" si="5"/>
        <v>355.29019607843145</v>
      </c>
      <c r="E29" s="271">
        <f t="shared" si="5"/>
        <v>351.42061459667093</v>
      </c>
      <c r="F29" s="271">
        <f t="shared" si="5"/>
        <v>326.58228438228434</v>
      </c>
      <c r="G29" s="273">
        <f t="shared" si="5"/>
        <v>351.74253334670544</v>
      </c>
      <c r="H29" s="355"/>
      <c r="I29" s="355"/>
      <c r="J29" s="355"/>
    </row>
    <row r="30" spans="1:10" x14ac:dyDescent="0.2">
      <c r="A30" s="309" t="s">
        <v>52</v>
      </c>
      <c r="B30" s="274">
        <v>618</v>
      </c>
      <c r="C30" s="275">
        <v>670</v>
      </c>
      <c r="D30" s="275">
        <v>654</v>
      </c>
      <c r="E30" s="275">
        <v>659</v>
      </c>
      <c r="F30" s="329">
        <v>670</v>
      </c>
      <c r="G30" s="330">
        <f>SUM(B30:F30)</f>
        <v>3271</v>
      </c>
      <c r="H30" s="355" t="s">
        <v>56</v>
      </c>
      <c r="I30" s="331">
        <f>G17-G30</f>
        <v>70</v>
      </c>
      <c r="J30" s="332">
        <f>I30/G17</f>
        <v>2.0951810835079316E-2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5" t="s">
        <v>57</v>
      </c>
      <c r="I31" s="355">
        <v>65.5</v>
      </c>
      <c r="J31" s="355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5" t="s">
        <v>26</v>
      </c>
      <c r="I32" s="356">
        <f>I31-I17</f>
        <v>-31.5</v>
      </c>
      <c r="J32" s="355"/>
    </row>
  </sheetData>
  <mergeCells count="2">
    <mergeCell ref="B9:F9"/>
    <mergeCell ref="B22:F2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0" t="s">
        <v>18</v>
      </c>
      <c r="C4" s="361"/>
      <c r="D4" s="361"/>
      <c r="E4" s="361"/>
      <c r="F4" s="361"/>
      <c r="G4" s="361"/>
      <c r="H4" s="361"/>
      <c r="I4" s="361"/>
      <c r="J4" s="362"/>
      <c r="K4" s="360" t="s">
        <v>21</v>
      </c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0" t="s">
        <v>23</v>
      </c>
      <c r="C17" s="361"/>
      <c r="D17" s="361"/>
      <c r="E17" s="361"/>
      <c r="F17" s="36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0" t="s">
        <v>18</v>
      </c>
      <c r="C4" s="361"/>
      <c r="D4" s="361"/>
      <c r="E4" s="361"/>
      <c r="F4" s="361"/>
      <c r="G4" s="361"/>
      <c r="H4" s="361"/>
      <c r="I4" s="361"/>
      <c r="J4" s="362"/>
      <c r="K4" s="360" t="s">
        <v>21</v>
      </c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0" t="s">
        <v>23</v>
      </c>
      <c r="C17" s="361"/>
      <c r="D17" s="361"/>
      <c r="E17" s="361"/>
      <c r="F17" s="36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0" t="s">
        <v>18</v>
      </c>
      <c r="C4" s="361"/>
      <c r="D4" s="361"/>
      <c r="E4" s="361"/>
      <c r="F4" s="361"/>
      <c r="G4" s="361"/>
      <c r="H4" s="361"/>
      <c r="I4" s="361"/>
      <c r="J4" s="362"/>
      <c r="K4" s="360" t="s">
        <v>21</v>
      </c>
      <c r="L4" s="361"/>
      <c r="M4" s="361"/>
      <c r="N4" s="361"/>
      <c r="O4" s="361"/>
      <c r="P4" s="361"/>
      <c r="Q4" s="361"/>
      <c r="R4" s="361"/>
      <c r="S4" s="361"/>
      <c r="T4" s="361"/>
      <c r="U4" s="361"/>
      <c r="V4" s="361"/>
      <c r="W4" s="362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0" t="s">
        <v>23</v>
      </c>
      <c r="C17" s="361"/>
      <c r="D17" s="361"/>
      <c r="E17" s="361"/>
      <c r="F17" s="362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63" t="s">
        <v>42</v>
      </c>
      <c r="B1" s="363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63" t="s">
        <v>42</v>
      </c>
      <c r="B1" s="363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64" t="s">
        <v>42</v>
      </c>
      <c r="B1" s="364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63" t="s">
        <v>42</v>
      </c>
      <c r="B1" s="363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Z35"/>
  <sheetViews>
    <sheetView showGridLines="0" tabSelected="1" topLeftCell="A6" zoomScale="75" zoomScaleNormal="75" workbookViewId="0">
      <selection activeCell="B33" sqref="B33:U33"/>
    </sheetView>
  </sheetViews>
  <sheetFormatPr baseColWidth="10" defaultRowHeight="12.75" x14ac:dyDescent="0.2"/>
  <cols>
    <col min="1" max="1" width="16.28515625" style="237" bestFit="1" customWidth="1"/>
    <col min="2" max="9" width="9.7109375" style="237" customWidth="1"/>
    <col min="10" max="10" width="10.28515625" style="237" customWidth="1"/>
    <col min="11" max="12" width="10.7109375" style="237" bestFit="1" customWidth="1"/>
    <col min="13" max="13" width="13" style="237" customWidth="1"/>
    <col min="14" max="14" width="13" style="334" customWidth="1"/>
    <col min="15" max="15" width="8.85546875" style="237" customWidth="1"/>
    <col min="16" max="16" width="12.28515625" style="237" customWidth="1"/>
    <col min="17" max="16384" width="11.42578125" style="237"/>
  </cols>
  <sheetData>
    <row r="1" spans="1:26" x14ac:dyDescent="0.2">
      <c r="A1" s="237" t="s">
        <v>58</v>
      </c>
    </row>
    <row r="2" spans="1:26" x14ac:dyDescent="0.2">
      <c r="A2" s="237" t="s">
        <v>59</v>
      </c>
      <c r="B2" s="239">
        <v>39.849514563106794</v>
      </c>
      <c r="F2" s="368"/>
      <c r="G2" s="368"/>
      <c r="H2" s="368"/>
      <c r="I2" s="368"/>
    </row>
    <row r="3" spans="1:26" x14ac:dyDescent="0.2">
      <c r="A3" s="237" t="s">
        <v>7</v>
      </c>
      <c r="B3" s="237">
        <v>92.7</v>
      </c>
    </row>
    <row r="4" spans="1:26" x14ac:dyDescent="0.2">
      <c r="A4" s="237" t="s">
        <v>60</v>
      </c>
      <c r="B4" s="237">
        <v>12883</v>
      </c>
    </row>
    <row r="6" spans="1:26" x14ac:dyDescent="0.2">
      <c r="A6" s="246" t="s">
        <v>61</v>
      </c>
      <c r="B6" s="239">
        <v>39.849514563106794</v>
      </c>
      <c r="C6" s="239">
        <v>39.849514563106794</v>
      </c>
      <c r="D6" s="239">
        <v>39.849514563106794</v>
      </c>
      <c r="E6" s="239">
        <v>39.849514563106794</v>
      </c>
      <c r="F6" s="239">
        <v>39.849514563106794</v>
      </c>
      <c r="G6" s="239">
        <v>39.849514563106794</v>
      </c>
      <c r="H6" s="239">
        <v>39.849514563106794</v>
      </c>
      <c r="I6" s="239">
        <v>39.849514563106794</v>
      </c>
      <c r="J6" s="239">
        <v>39.849514563106794</v>
      </c>
      <c r="K6" s="239">
        <v>39.849514563106794</v>
      </c>
      <c r="L6" s="239">
        <v>39.849514563106794</v>
      </c>
      <c r="M6" s="239">
        <v>39.849514563106794</v>
      </c>
      <c r="N6" s="239">
        <v>39.849514563106794</v>
      </c>
      <c r="O6" s="239">
        <v>39.849514563106794</v>
      </c>
      <c r="P6" s="239">
        <v>39.849514563106794</v>
      </c>
      <c r="Q6" s="239">
        <v>39.849514563106794</v>
      </c>
      <c r="R6" s="239">
        <v>39.849514563106794</v>
      </c>
      <c r="S6" s="239">
        <v>39.849514563106794</v>
      </c>
      <c r="T6" s="239">
        <v>39.849514563106794</v>
      </c>
      <c r="U6" s="239">
        <v>39.849514563106794</v>
      </c>
      <c r="V6" s="239">
        <v>39.849514563106794</v>
      </c>
    </row>
    <row r="7" spans="1:26" x14ac:dyDescent="0.2">
      <c r="A7" s="246" t="s">
        <v>62</v>
      </c>
      <c r="B7" s="282">
        <v>22.06</v>
      </c>
      <c r="C7" s="352">
        <v>22.06</v>
      </c>
      <c r="D7" s="352">
        <v>22.06</v>
      </c>
      <c r="E7" s="352">
        <v>22.06</v>
      </c>
      <c r="F7" s="352">
        <v>22.06</v>
      </c>
      <c r="G7" s="352">
        <v>22.06</v>
      </c>
      <c r="H7" s="352">
        <v>22.06</v>
      </c>
      <c r="I7" s="352">
        <v>22.06</v>
      </c>
      <c r="J7" s="352">
        <v>22.06</v>
      </c>
      <c r="K7" s="352">
        <v>22.06</v>
      </c>
      <c r="L7" s="352">
        <v>22.06</v>
      </c>
      <c r="M7" s="352">
        <v>22.06</v>
      </c>
      <c r="N7" s="352">
        <v>22.06</v>
      </c>
      <c r="O7" s="352">
        <v>22.06</v>
      </c>
      <c r="P7" s="352">
        <v>22.06</v>
      </c>
      <c r="Q7" s="352">
        <v>22.06</v>
      </c>
      <c r="R7" s="352">
        <v>22.06</v>
      </c>
      <c r="S7" s="352">
        <v>22.06</v>
      </c>
      <c r="T7" s="352">
        <v>22.06</v>
      </c>
      <c r="U7" s="352">
        <v>22.06</v>
      </c>
      <c r="V7" s="352"/>
    </row>
    <row r="8" spans="1:26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6" ht="13.5" thickBot="1" x14ac:dyDescent="0.25">
      <c r="A9" s="285" t="s">
        <v>49</v>
      </c>
      <c r="B9" s="365" t="s">
        <v>53</v>
      </c>
      <c r="C9" s="366"/>
      <c r="D9" s="366"/>
      <c r="E9" s="366"/>
      <c r="F9" s="366"/>
      <c r="G9" s="366"/>
      <c r="H9" s="366"/>
      <c r="I9" s="366"/>
      <c r="J9" s="366"/>
      <c r="K9" s="366"/>
      <c r="L9" s="366"/>
      <c r="M9" s="367"/>
      <c r="N9" s="365" t="s">
        <v>63</v>
      </c>
      <c r="O9" s="366"/>
      <c r="P9" s="366"/>
      <c r="Q9" s="366"/>
      <c r="R9" s="366"/>
      <c r="S9" s="366"/>
      <c r="T9" s="366"/>
      <c r="U9" s="367"/>
      <c r="V9" s="338" t="s">
        <v>55</v>
      </c>
      <c r="X9" s="237" t="s">
        <v>64</v>
      </c>
      <c r="Y9" s="237" t="s">
        <v>28</v>
      </c>
    </row>
    <row r="10" spans="1:26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8">
        <v>9</v>
      </c>
      <c r="K10" s="248">
        <v>10</v>
      </c>
      <c r="L10" s="248">
        <v>11</v>
      </c>
      <c r="M10" s="249">
        <v>12</v>
      </c>
      <c r="N10" s="247">
        <v>1</v>
      </c>
      <c r="O10" s="248">
        <v>2</v>
      </c>
      <c r="P10" s="248">
        <v>3</v>
      </c>
      <c r="Q10" s="248">
        <v>4</v>
      </c>
      <c r="R10" s="248">
        <v>5</v>
      </c>
      <c r="S10" s="248">
        <v>6</v>
      </c>
      <c r="T10" s="248">
        <v>7</v>
      </c>
      <c r="U10" s="249">
        <v>8</v>
      </c>
      <c r="V10" s="339"/>
      <c r="X10" s="237">
        <v>1</v>
      </c>
      <c r="Y10" s="237">
        <v>30</v>
      </c>
    </row>
    <row r="11" spans="1:26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252">
        <v>5</v>
      </c>
      <c r="K11" s="315">
        <v>6</v>
      </c>
      <c r="L11" s="252">
        <v>7</v>
      </c>
      <c r="M11" s="351">
        <v>8</v>
      </c>
      <c r="N11" s="250"/>
      <c r="O11" s="333"/>
      <c r="P11" s="251"/>
      <c r="Q11" s="251"/>
      <c r="R11" s="315"/>
      <c r="S11" s="315"/>
      <c r="T11" s="252"/>
      <c r="U11" s="351"/>
      <c r="V11" s="340" t="s">
        <v>0</v>
      </c>
      <c r="X11" s="237">
        <v>2</v>
      </c>
      <c r="Y11" s="237">
        <v>29</v>
      </c>
    </row>
    <row r="12" spans="1:26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4">
        <v>140</v>
      </c>
      <c r="K12" s="254">
        <v>140</v>
      </c>
      <c r="L12" s="254">
        <v>140</v>
      </c>
      <c r="M12" s="255">
        <v>140</v>
      </c>
      <c r="N12" s="253">
        <v>140</v>
      </c>
      <c r="O12" s="254">
        <v>140</v>
      </c>
      <c r="P12" s="254">
        <v>140</v>
      </c>
      <c r="Q12" s="254">
        <v>140</v>
      </c>
      <c r="R12" s="254">
        <v>140</v>
      </c>
      <c r="S12" s="254">
        <v>140</v>
      </c>
      <c r="T12" s="254">
        <v>140</v>
      </c>
      <c r="U12" s="255">
        <v>140</v>
      </c>
      <c r="V12" s="341">
        <v>140</v>
      </c>
      <c r="X12" s="237">
        <v>3</v>
      </c>
      <c r="Y12" s="237">
        <v>28.5</v>
      </c>
      <c r="Z12" s="237">
        <v>28.5</v>
      </c>
    </row>
    <row r="13" spans="1:26" x14ac:dyDescent="0.2">
      <c r="A13" s="295" t="s">
        <v>6</v>
      </c>
      <c r="B13" s="256">
        <v>137.46031746031747</v>
      </c>
      <c r="C13" s="257">
        <v>159.57142857142858</v>
      </c>
      <c r="D13" s="257">
        <v>156.9433962264151</v>
      </c>
      <c r="E13" s="257">
        <v>162.9848484848485</v>
      </c>
      <c r="F13" s="257">
        <v>164.56140350877192</v>
      </c>
      <c r="G13" s="257">
        <v>172.65306122448979</v>
      </c>
      <c r="H13" s="257">
        <v>176.01923076923077</v>
      </c>
      <c r="I13" s="257">
        <v>177.51063829787233</v>
      </c>
      <c r="J13" s="257">
        <v>179.4</v>
      </c>
      <c r="K13" s="257">
        <v>186.65909090909091</v>
      </c>
      <c r="L13" s="257">
        <v>190.29411764705881</v>
      </c>
      <c r="M13" s="258">
        <v>196.43243243243242</v>
      </c>
      <c r="N13" s="256">
        <v>174.05</v>
      </c>
      <c r="O13" s="257">
        <v>163.82894736842104</v>
      </c>
      <c r="P13" s="257">
        <v>166.32432432432432</v>
      </c>
      <c r="Q13" s="257">
        <v>168.15714285714284</v>
      </c>
      <c r="R13" s="257">
        <v>161.70422535211267</v>
      </c>
      <c r="S13" s="257">
        <v>175.41891891891891</v>
      </c>
      <c r="T13" s="257">
        <v>177.04</v>
      </c>
      <c r="U13" s="258">
        <v>175.87837837837839</v>
      </c>
      <c r="V13" s="342">
        <v>170.953125</v>
      </c>
      <c r="X13" s="237">
        <v>4</v>
      </c>
      <c r="Y13" s="237">
        <v>28</v>
      </c>
      <c r="Z13" s="237">
        <v>28</v>
      </c>
    </row>
    <row r="14" spans="1:26" x14ac:dyDescent="0.2">
      <c r="A14" s="226" t="s">
        <v>7</v>
      </c>
      <c r="B14" s="260">
        <v>87.301587301587304</v>
      </c>
      <c r="C14" s="261">
        <v>91.071428571428569</v>
      </c>
      <c r="D14" s="261">
        <v>98.113207547169807</v>
      </c>
      <c r="E14" s="261">
        <v>98.484848484848484</v>
      </c>
      <c r="F14" s="261">
        <v>100</v>
      </c>
      <c r="G14" s="261">
        <v>95.91836734693878</v>
      </c>
      <c r="H14" s="261">
        <v>100</v>
      </c>
      <c r="I14" s="261">
        <v>100</v>
      </c>
      <c r="J14" s="261">
        <v>100</v>
      </c>
      <c r="K14" s="261">
        <v>98.86363636363636</v>
      </c>
      <c r="L14" s="261">
        <v>100</v>
      </c>
      <c r="M14" s="262">
        <v>97.297297297297291</v>
      </c>
      <c r="N14" s="260">
        <v>68.75</v>
      </c>
      <c r="O14" s="261">
        <v>67.10526315789474</v>
      </c>
      <c r="P14" s="261">
        <v>64.86486486486487</v>
      </c>
      <c r="Q14" s="261">
        <v>61.428571428571431</v>
      </c>
      <c r="R14" s="261">
        <v>60.563380281690144</v>
      </c>
      <c r="S14" s="261">
        <v>70.270270270270274</v>
      </c>
      <c r="T14" s="261">
        <v>77.333333333333329</v>
      </c>
      <c r="U14" s="262">
        <v>74.324324324324323</v>
      </c>
      <c r="V14" s="343">
        <v>68.515625</v>
      </c>
      <c r="X14" s="227">
        <v>5</v>
      </c>
      <c r="Y14" s="227">
        <v>28</v>
      </c>
      <c r="Z14" s="237">
        <v>28</v>
      </c>
    </row>
    <row r="15" spans="1:26" x14ac:dyDescent="0.2">
      <c r="A15" s="226" t="s">
        <v>8</v>
      </c>
      <c r="B15" s="263">
        <v>6.564418839995681E-2</v>
      </c>
      <c r="C15" s="264">
        <v>5.9249389821931425E-2</v>
      </c>
      <c r="D15" s="264">
        <v>4.4942797288132642E-2</v>
      </c>
      <c r="E15" s="264">
        <v>3.3118352959297472E-2</v>
      </c>
      <c r="F15" s="264">
        <v>3.4262408674103489E-2</v>
      </c>
      <c r="G15" s="264">
        <v>3.8214967324646625E-2</v>
      </c>
      <c r="H15" s="264">
        <v>2.9740119630091693E-2</v>
      </c>
      <c r="I15" s="264">
        <v>3.2742890718376653E-2</v>
      </c>
      <c r="J15" s="264">
        <v>3.2445110838027313E-2</v>
      </c>
      <c r="K15" s="264">
        <v>3.5036540145124265E-2</v>
      </c>
      <c r="L15" s="264">
        <v>3.2904843893434461E-2</v>
      </c>
      <c r="M15" s="265">
        <v>3.5221282468598528E-2</v>
      </c>
      <c r="N15" s="263">
        <v>9.8123654457099238E-2</v>
      </c>
      <c r="O15" s="264">
        <v>9.7835303495907563E-2</v>
      </c>
      <c r="P15" s="264">
        <v>0.10452139885942557</v>
      </c>
      <c r="Q15" s="264">
        <v>0.10322061647294747</v>
      </c>
      <c r="R15" s="264">
        <v>0.10163892077791892</v>
      </c>
      <c r="S15" s="264">
        <v>9.0125311123853302E-2</v>
      </c>
      <c r="T15" s="264">
        <v>7.1056340482576377E-2</v>
      </c>
      <c r="U15" s="265">
        <v>9.1746380569011368E-2</v>
      </c>
      <c r="V15" s="344">
        <v>0.10060626262083577</v>
      </c>
      <c r="X15" s="227">
        <v>6</v>
      </c>
      <c r="Y15" s="227">
        <v>27.5</v>
      </c>
      <c r="Z15" s="237">
        <v>27.5</v>
      </c>
    </row>
    <row r="16" spans="1:26" x14ac:dyDescent="0.2">
      <c r="A16" s="295" t="s">
        <v>1</v>
      </c>
      <c r="B16" s="266">
        <f>B13/B12*100-100</f>
        <v>-1.8140589569160994</v>
      </c>
      <c r="C16" s="267">
        <f t="shared" ref="C16:E16" si="0">C13/C12*100-100</f>
        <v>13.979591836734699</v>
      </c>
      <c r="D16" s="267">
        <f t="shared" si="0"/>
        <v>12.102425876010784</v>
      </c>
      <c r="E16" s="267">
        <f t="shared" si="0"/>
        <v>16.417748917748924</v>
      </c>
      <c r="F16" s="267">
        <f>F13/F12*100-100</f>
        <v>17.543859649122794</v>
      </c>
      <c r="G16" s="267">
        <f t="shared" ref="G16:M16" si="1">G13/G12*100-100</f>
        <v>23.323615160349846</v>
      </c>
      <c r="H16" s="267">
        <f t="shared" ref="H16:J16" si="2">H13/H12*100-100</f>
        <v>25.728021978021971</v>
      </c>
      <c r="I16" s="267">
        <f t="shared" si="2"/>
        <v>26.79331306990882</v>
      </c>
      <c r="J16" s="267">
        <f t="shared" si="2"/>
        <v>28.142857142857139</v>
      </c>
      <c r="K16" s="267">
        <f t="shared" si="1"/>
        <v>33.327922077922068</v>
      </c>
      <c r="L16" s="267">
        <f t="shared" si="1"/>
        <v>35.924369747899135</v>
      </c>
      <c r="M16" s="268">
        <f t="shared" si="1"/>
        <v>40.308880308880305</v>
      </c>
      <c r="N16" s="266">
        <f>N13/N12*100-100</f>
        <v>24.321428571428584</v>
      </c>
      <c r="O16" s="267">
        <f t="shared" ref="O16:Q16" si="3">O13/O12*100-100</f>
        <v>17.020676691729307</v>
      </c>
      <c r="P16" s="267">
        <f t="shared" si="3"/>
        <v>18.803088803088812</v>
      </c>
      <c r="Q16" s="267">
        <f t="shared" si="3"/>
        <v>20.112244897959172</v>
      </c>
      <c r="R16" s="267">
        <f t="shared" ref="R16:V16" si="4">R13/R12*100-100</f>
        <v>15.503018108651915</v>
      </c>
      <c r="S16" s="267">
        <f t="shared" ref="S16" si="5">S13/S12*100-100</f>
        <v>25.299227799227793</v>
      </c>
      <c r="T16" s="267">
        <f t="shared" ref="T16:U16" si="6">T13/T12*100-100</f>
        <v>26.457142857142841</v>
      </c>
      <c r="U16" s="268">
        <f t="shared" si="6"/>
        <v>25.627413127413121</v>
      </c>
      <c r="V16" s="345">
        <f t="shared" si="4"/>
        <v>22.109375000000014</v>
      </c>
      <c r="X16" s="227">
        <v>7</v>
      </c>
      <c r="Y16" s="227">
        <v>27.5</v>
      </c>
      <c r="Z16" s="237">
        <v>27.5</v>
      </c>
    </row>
    <row r="17" spans="1:26" ht="13.5" thickBot="1" x14ac:dyDescent="0.25">
      <c r="A17" s="349" t="s">
        <v>27</v>
      </c>
      <c r="B17" s="270">
        <f>B13-B6</f>
        <v>97.610802897210675</v>
      </c>
      <c r="C17" s="271">
        <f t="shared" ref="C17:G17" si="7">C13-C6</f>
        <v>119.72191400832179</v>
      </c>
      <c r="D17" s="271">
        <f t="shared" si="7"/>
        <v>117.09388166330831</v>
      </c>
      <c r="E17" s="271">
        <f t="shared" si="7"/>
        <v>123.1353339217417</v>
      </c>
      <c r="F17" s="271">
        <f t="shared" si="7"/>
        <v>124.71188894566512</v>
      </c>
      <c r="G17" s="271">
        <f t="shared" si="7"/>
        <v>132.803546661383</v>
      </c>
      <c r="H17" s="271">
        <f t="shared" ref="H17:J17" si="8">H13-H6</f>
        <v>136.16971620612398</v>
      </c>
      <c r="I17" s="271">
        <f t="shared" si="8"/>
        <v>137.66112373476554</v>
      </c>
      <c r="J17" s="271">
        <f t="shared" si="8"/>
        <v>139.55048543689321</v>
      </c>
      <c r="K17" s="271">
        <f t="shared" ref="K17:V17" si="9">K13-H6</f>
        <v>146.80957634598411</v>
      </c>
      <c r="L17" s="271">
        <f t="shared" si="9"/>
        <v>150.44460308395202</v>
      </c>
      <c r="M17" s="272">
        <f t="shared" si="9"/>
        <v>156.58291786932563</v>
      </c>
      <c r="N17" s="270">
        <f t="shared" si="9"/>
        <v>134.20048543689322</v>
      </c>
      <c r="O17" s="271">
        <f t="shared" si="9"/>
        <v>123.97943280531425</v>
      </c>
      <c r="P17" s="271">
        <f t="shared" si="9"/>
        <v>126.47480976121753</v>
      </c>
      <c r="Q17" s="271">
        <f t="shared" si="9"/>
        <v>128.30762829403605</v>
      </c>
      <c r="R17" s="271">
        <f t="shared" si="9"/>
        <v>121.85471078900588</v>
      </c>
      <c r="S17" s="271">
        <f t="shared" si="9"/>
        <v>135.56940435581211</v>
      </c>
      <c r="T17" s="271">
        <f t="shared" si="9"/>
        <v>137.1904854368932</v>
      </c>
      <c r="U17" s="272">
        <f t="shared" si="9"/>
        <v>136.02886381527159</v>
      </c>
      <c r="V17" s="346">
        <f t="shared" si="9"/>
        <v>131.10361043689321</v>
      </c>
      <c r="X17" s="227">
        <v>8</v>
      </c>
      <c r="Y17" s="227">
        <v>27</v>
      </c>
      <c r="Z17" s="237">
        <v>27</v>
      </c>
    </row>
    <row r="18" spans="1:26" x14ac:dyDescent="0.2">
      <c r="A18" s="350" t="s">
        <v>51</v>
      </c>
      <c r="B18" s="274">
        <v>620</v>
      </c>
      <c r="C18" s="275">
        <v>525</v>
      </c>
      <c r="D18" s="275">
        <v>525</v>
      </c>
      <c r="E18" s="275">
        <v>634</v>
      </c>
      <c r="F18" s="275">
        <v>634</v>
      </c>
      <c r="G18" s="275">
        <v>543</v>
      </c>
      <c r="H18" s="275">
        <v>543</v>
      </c>
      <c r="I18" s="275">
        <v>529</v>
      </c>
      <c r="J18" s="275">
        <v>529</v>
      </c>
      <c r="K18" s="275">
        <v>914</v>
      </c>
      <c r="L18" s="275">
        <v>634</v>
      </c>
      <c r="M18" s="276">
        <v>374</v>
      </c>
      <c r="N18" s="274">
        <v>661</v>
      </c>
      <c r="O18" s="275">
        <v>702</v>
      </c>
      <c r="P18" s="275">
        <v>705</v>
      </c>
      <c r="Q18" s="275">
        <v>699</v>
      </c>
      <c r="R18" s="275">
        <v>705</v>
      </c>
      <c r="S18" s="275">
        <v>702</v>
      </c>
      <c r="T18" s="275">
        <v>696</v>
      </c>
      <c r="U18" s="276">
        <v>702</v>
      </c>
      <c r="V18" s="347">
        <f>SUM(B18:U18)</f>
        <v>12576</v>
      </c>
      <c r="W18" s="227" t="s">
        <v>56</v>
      </c>
      <c r="X18" s="278">
        <f>B4-V18</f>
        <v>307</v>
      </c>
      <c r="Y18" s="279">
        <f>X18/B4</f>
        <v>2.3829853295039977E-2</v>
      </c>
      <c r="Z18" s="353" t="s">
        <v>65</v>
      </c>
    </row>
    <row r="19" spans="1:26" x14ac:dyDescent="0.2">
      <c r="A19" s="309" t="s">
        <v>28</v>
      </c>
      <c r="B19" s="242">
        <v>30</v>
      </c>
      <c r="C19" s="240">
        <v>29</v>
      </c>
      <c r="D19" s="240">
        <v>29</v>
      </c>
      <c r="E19" s="240">
        <v>28.5</v>
      </c>
      <c r="F19" s="240">
        <v>28.5</v>
      </c>
      <c r="G19" s="240">
        <v>28</v>
      </c>
      <c r="H19" s="240">
        <v>28</v>
      </c>
      <c r="I19" s="240">
        <v>28</v>
      </c>
      <c r="J19" s="240">
        <v>28</v>
      </c>
      <c r="K19" s="240">
        <v>27.5</v>
      </c>
      <c r="L19" s="240">
        <v>27.5</v>
      </c>
      <c r="M19" s="243">
        <v>27</v>
      </c>
      <c r="N19" s="242">
        <v>30</v>
      </c>
      <c r="O19" s="240">
        <v>29</v>
      </c>
      <c r="P19" s="240">
        <v>28.5</v>
      </c>
      <c r="Q19" s="240">
        <v>28</v>
      </c>
      <c r="R19" s="240">
        <v>28</v>
      </c>
      <c r="S19" s="240">
        <v>27.5</v>
      </c>
      <c r="T19" s="240">
        <v>27.5</v>
      </c>
      <c r="U19" s="243">
        <v>27</v>
      </c>
      <c r="V19" s="339"/>
      <c r="W19" s="227" t="s">
        <v>57</v>
      </c>
      <c r="X19" s="227">
        <v>22.06</v>
      </c>
      <c r="Y19" s="227"/>
    </row>
    <row r="20" spans="1:26" ht="13.5" thickBot="1" x14ac:dyDescent="0.25">
      <c r="A20" s="312" t="s">
        <v>26</v>
      </c>
      <c r="B20" s="244">
        <f>B19-B7</f>
        <v>7.9400000000000013</v>
      </c>
      <c r="C20" s="241">
        <f t="shared" ref="C20:J20" si="10">C19-C7</f>
        <v>6.9400000000000013</v>
      </c>
      <c r="D20" s="241">
        <f t="shared" si="10"/>
        <v>6.9400000000000013</v>
      </c>
      <c r="E20" s="241">
        <f t="shared" si="10"/>
        <v>6.4400000000000013</v>
      </c>
      <c r="F20" s="241">
        <f t="shared" si="10"/>
        <v>6.4400000000000013</v>
      </c>
      <c r="G20" s="241">
        <f t="shared" si="10"/>
        <v>5.9400000000000013</v>
      </c>
      <c r="H20" s="241">
        <f t="shared" si="10"/>
        <v>5.9400000000000013</v>
      </c>
      <c r="I20" s="241">
        <f t="shared" si="10"/>
        <v>5.9400000000000013</v>
      </c>
      <c r="J20" s="241">
        <f t="shared" si="10"/>
        <v>5.9400000000000013</v>
      </c>
      <c r="K20" s="241">
        <f t="shared" ref="K20:U20" si="11">K19-H7</f>
        <v>5.4400000000000013</v>
      </c>
      <c r="L20" s="241">
        <f t="shared" si="11"/>
        <v>5.4400000000000013</v>
      </c>
      <c r="M20" s="245">
        <f t="shared" si="11"/>
        <v>4.9400000000000013</v>
      </c>
      <c r="N20" s="244">
        <f t="shared" si="11"/>
        <v>7.9400000000000013</v>
      </c>
      <c r="O20" s="241">
        <f t="shared" si="11"/>
        <v>6.9400000000000013</v>
      </c>
      <c r="P20" s="241">
        <f t="shared" si="11"/>
        <v>6.4400000000000013</v>
      </c>
      <c r="Q20" s="241">
        <f t="shared" si="11"/>
        <v>5.9400000000000013</v>
      </c>
      <c r="R20" s="241">
        <f t="shared" si="11"/>
        <v>5.9400000000000013</v>
      </c>
      <c r="S20" s="241">
        <f t="shared" si="11"/>
        <v>5.4400000000000013</v>
      </c>
      <c r="T20" s="241">
        <f t="shared" si="11"/>
        <v>5.4400000000000013</v>
      </c>
      <c r="U20" s="245">
        <f t="shared" si="11"/>
        <v>4.9400000000000013</v>
      </c>
      <c r="V20" s="348"/>
      <c r="W20" s="227" t="s">
        <v>26</v>
      </c>
      <c r="X20" s="227" t="s">
        <v>25</v>
      </c>
      <c r="Y20" s="227"/>
    </row>
    <row r="21" spans="1:26" x14ac:dyDescent="0.2">
      <c r="E21" s="237">
        <v>28.5</v>
      </c>
      <c r="F21" s="237">
        <v>28.5</v>
      </c>
      <c r="G21" s="237">
        <v>28</v>
      </c>
      <c r="H21" s="354">
        <v>28</v>
      </c>
      <c r="I21" s="354">
        <v>28</v>
      </c>
      <c r="J21" s="354">
        <v>28</v>
      </c>
      <c r="K21" s="237">
        <v>27.5</v>
      </c>
      <c r="L21" s="354">
        <v>27.5</v>
      </c>
      <c r="M21" s="237">
        <v>27</v>
      </c>
      <c r="O21" s="227"/>
      <c r="P21" s="227"/>
    </row>
    <row r="22" spans="1:26" ht="13.5" thickBot="1" x14ac:dyDescent="0.25"/>
    <row r="23" spans="1:26" s="355" customFormat="1" ht="13.5" thickBot="1" x14ac:dyDescent="0.25">
      <c r="A23" s="285" t="s">
        <v>67</v>
      </c>
      <c r="B23" s="365" t="s">
        <v>53</v>
      </c>
      <c r="C23" s="366"/>
      <c r="D23" s="366"/>
      <c r="E23" s="366"/>
      <c r="F23" s="366"/>
      <c r="G23" s="366"/>
      <c r="H23" s="366"/>
      <c r="I23" s="366"/>
      <c r="J23" s="366"/>
      <c r="K23" s="366"/>
      <c r="L23" s="366"/>
      <c r="M23" s="367"/>
      <c r="N23" s="365" t="s">
        <v>63</v>
      </c>
      <c r="O23" s="366"/>
      <c r="P23" s="366"/>
      <c r="Q23" s="366"/>
      <c r="R23" s="366"/>
      <c r="S23" s="366"/>
      <c r="T23" s="366"/>
      <c r="U23" s="367"/>
      <c r="V23" s="338" t="s">
        <v>55</v>
      </c>
    </row>
    <row r="24" spans="1:26" s="355" customFormat="1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8">
        <v>9</v>
      </c>
      <c r="K24" s="248">
        <v>10</v>
      </c>
      <c r="L24" s="248">
        <v>11</v>
      </c>
      <c r="M24" s="249">
        <v>12</v>
      </c>
      <c r="N24" s="247">
        <v>1</v>
      </c>
      <c r="O24" s="248">
        <v>2</v>
      </c>
      <c r="P24" s="248">
        <v>3</v>
      </c>
      <c r="Q24" s="248">
        <v>4</v>
      </c>
      <c r="R24" s="248">
        <v>5</v>
      </c>
      <c r="S24" s="248">
        <v>6</v>
      </c>
      <c r="T24" s="248">
        <v>7</v>
      </c>
      <c r="U24" s="249">
        <v>8</v>
      </c>
      <c r="V24" s="339"/>
    </row>
    <row r="25" spans="1:26" s="355" customFormat="1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252">
        <v>5</v>
      </c>
      <c r="K25" s="315">
        <v>6</v>
      </c>
      <c r="L25" s="252">
        <v>7</v>
      </c>
      <c r="M25" s="351">
        <v>8</v>
      </c>
      <c r="N25" s="250">
        <v>1</v>
      </c>
      <c r="O25" s="333">
        <v>2</v>
      </c>
      <c r="P25" s="251">
        <v>3</v>
      </c>
      <c r="Q25" s="358">
        <v>4</v>
      </c>
      <c r="R25" s="315">
        <v>5</v>
      </c>
      <c r="S25" s="359">
        <v>6</v>
      </c>
      <c r="T25" s="252">
        <v>7</v>
      </c>
      <c r="U25" s="351">
        <v>8</v>
      </c>
      <c r="V25" s="340" t="s">
        <v>0</v>
      </c>
    </row>
    <row r="26" spans="1:26" s="355" customFormat="1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4">
        <v>270</v>
      </c>
      <c r="K26" s="254">
        <v>270</v>
      </c>
      <c r="L26" s="254">
        <v>270</v>
      </c>
      <c r="M26" s="255">
        <v>270</v>
      </c>
      <c r="N26" s="253">
        <v>270</v>
      </c>
      <c r="O26" s="254">
        <v>270</v>
      </c>
      <c r="P26" s="254">
        <v>270</v>
      </c>
      <c r="Q26" s="254">
        <v>270</v>
      </c>
      <c r="R26" s="254">
        <v>270</v>
      </c>
      <c r="S26" s="254">
        <v>270</v>
      </c>
      <c r="T26" s="254">
        <v>270</v>
      </c>
      <c r="U26" s="255">
        <v>270</v>
      </c>
      <c r="V26" s="341">
        <v>270</v>
      </c>
    </row>
    <row r="27" spans="1:26" s="355" customFormat="1" x14ac:dyDescent="0.2">
      <c r="A27" s="295" t="s">
        <v>6</v>
      </c>
      <c r="B27" s="256">
        <v>290.46511627906978</v>
      </c>
      <c r="C27" s="257">
        <v>295.73770491803276</v>
      </c>
      <c r="D27" s="257">
        <v>287.14285714285717</v>
      </c>
      <c r="E27" s="257">
        <v>293.52941176470586</v>
      </c>
      <c r="F27" s="257">
        <v>279.7560975609756</v>
      </c>
      <c r="G27" s="257">
        <v>301.1904761904762</v>
      </c>
      <c r="H27" s="257">
        <v>302.5</v>
      </c>
      <c r="I27" s="257">
        <v>301.33333333333331</v>
      </c>
      <c r="J27" s="257">
        <v>305.95238095238096</v>
      </c>
      <c r="K27" s="257">
        <v>299.07894736842104</v>
      </c>
      <c r="L27" s="257">
        <v>310.22222222222223</v>
      </c>
      <c r="M27" s="258">
        <v>307.58620689655174</v>
      </c>
      <c r="N27" s="256">
        <v>284.79166666666669</v>
      </c>
      <c r="O27" s="257">
        <v>307.25490196078431</v>
      </c>
      <c r="P27" s="257">
        <v>304.53125</v>
      </c>
      <c r="Q27" s="257">
        <v>306.3235294117647</v>
      </c>
      <c r="R27" s="257">
        <v>305.2238805970149</v>
      </c>
      <c r="S27" s="257">
        <v>307.70833333333331</v>
      </c>
      <c r="T27" s="257">
        <v>315.86956521739131</v>
      </c>
      <c r="U27" s="258">
        <v>314.72222222222223</v>
      </c>
      <c r="V27" s="342">
        <v>301.06167846309404</v>
      </c>
    </row>
    <row r="28" spans="1:26" s="355" customFormat="1" x14ac:dyDescent="0.2">
      <c r="A28" s="226" t="s">
        <v>7</v>
      </c>
      <c r="B28" s="260">
        <v>74.418604651162795</v>
      </c>
      <c r="C28" s="261">
        <v>85.245901639344268</v>
      </c>
      <c r="D28" s="261">
        <v>95.238095238095241</v>
      </c>
      <c r="E28" s="261">
        <v>96.078431372549019</v>
      </c>
      <c r="F28" s="261">
        <v>90.243902439024396</v>
      </c>
      <c r="G28" s="261">
        <v>95.238095238095241</v>
      </c>
      <c r="H28" s="261">
        <v>88.63636363636364</v>
      </c>
      <c r="I28" s="261">
        <v>86.666666666666671</v>
      </c>
      <c r="J28" s="261">
        <v>90.476190476190482</v>
      </c>
      <c r="K28" s="261">
        <v>92.10526315789474</v>
      </c>
      <c r="L28" s="261">
        <v>91.111111111111114</v>
      </c>
      <c r="M28" s="262">
        <v>86.206896551724142</v>
      </c>
      <c r="N28" s="260">
        <v>72.916666666666671</v>
      </c>
      <c r="O28" s="261">
        <v>86.274509803921575</v>
      </c>
      <c r="P28" s="261">
        <v>92.1875</v>
      </c>
      <c r="Q28" s="261">
        <v>91.17647058823529</v>
      </c>
      <c r="R28" s="261">
        <v>94.02985074626865</v>
      </c>
      <c r="S28" s="261">
        <v>91.666666666666671</v>
      </c>
      <c r="T28" s="261">
        <v>100</v>
      </c>
      <c r="U28" s="262">
        <v>83.333333333333329</v>
      </c>
      <c r="V28" s="343">
        <v>86.552072800808901</v>
      </c>
      <c r="X28" s="227"/>
      <c r="Y28" s="227"/>
    </row>
    <row r="29" spans="1:26" s="355" customFormat="1" x14ac:dyDescent="0.2">
      <c r="A29" s="226" t="s">
        <v>8</v>
      </c>
      <c r="B29" s="263">
        <v>7.6065062459655247E-2</v>
      </c>
      <c r="C29" s="264">
        <v>7.0200235873188563E-2</v>
      </c>
      <c r="D29" s="264">
        <v>5.1141439287260892E-2</v>
      </c>
      <c r="E29" s="264">
        <v>5.4318106480309943E-2</v>
      </c>
      <c r="F29" s="264">
        <v>5.1460695948993045E-2</v>
      </c>
      <c r="G29" s="264">
        <v>5.184348595120826E-2</v>
      </c>
      <c r="H29" s="264">
        <v>6.7647543569193794E-2</v>
      </c>
      <c r="I29" s="264">
        <v>6.472893291295484E-2</v>
      </c>
      <c r="J29" s="264">
        <v>6.3817974579209222E-2</v>
      </c>
      <c r="K29" s="264">
        <v>5.5361723013063649E-2</v>
      </c>
      <c r="L29" s="264">
        <v>6.1721086614722497E-2</v>
      </c>
      <c r="M29" s="265">
        <v>7.0743374727728375E-2</v>
      </c>
      <c r="N29" s="263">
        <v>9.1505463822814645E-2</v>
      </c>
      <c r="O29" s="264">
        <v>6.5435735742737006E-2</v>
      </c>
      <c r="P29" s="264">
        <v>5.6259333711157475E-2</v>
      </c>
      <c r="Q29" s="264">
        <v>5.3379274237014815E-2</v>
      </c>
      <c r="R29" s="264">
        <v>5.199035250856527E-2</v>
      </c>
      <c r="S29" s="264">
        <v>6.2314174418224691E-2</v>
      </c>
      <c r="T29" s="264">
        <v>4.0465422150280567E-2</v>
      </c>
      <c r="U29" s="265">
        <v>6.4200582855845373E-2</v>
      </c>
      <c r="V29" s="344">
        <v>6.8252559812222835E-2</v>
      </c>
      <c r="X29" s="227"/>
      <c r="Y29" s="227"/>
    </row>
    <row r="30" spans="1:26" s="355" customFormat="1" x14ac:dyDescent="0.2">
      <c r="A30" s="295" t="s">
        <v>1</v>
      </c>
      <c r="B30" s="266">
        <f>B27/B26*100-100</f>
        <v>7.5796726959517713</v>
      </c>
      <c r="C30" s="267">
        <f t="shared" ref="C30:E30" si="12">C27/C26*100-100</f>
        <v>9.5324833029750948</v>
      </c>
      <c r="D30" s="267">
        <f t="shared" si="12"/>
        <v>6.3492063492063551</v>
      </c>
      <c r="E30" s="267">
        <f t="shared" si="12"/>
        <v>8.7145969498910461</v>
      </c>
      <c r="F30" s="267">
        <f>F27/F26*100-100</f>
        <v>3.6133694670279937</v>
      </c>
      <c r="G30" s="267">
        <f t="shared" ref="G30:M30" si="13">G27/G26*100-100</f>
        <v>11.5520282186949</v>
      </c>
      <c r="H30" s="267">
        <f t="shared" si="13"/>
        <v>12.037037037037052</v>
      </c>
      <c r="I30" s="267">
        <f t="shared" si="13"/>
        <v>11.604938271604937</v>
      </c>
      <c r="J30" s="267">
        <f t="shared" si="13"/>
        <v>13.315696649029988</v>
      </c>
      <c r="K30" s="267">
        <f t="shared" si="13"/>
        <v>10.769980506822606</v>
      </c>
      <c r="L30" s="267">
        <f t="shared" si="13"/>
        <v>14.897119341563794</v>
      </c>
      <c r="M30" s="268">
        <f t="shared" si="13"/>
        <v>13.920817369093228</v>
      </c>
      <c r="N30" s="266">
        <f>N27/N26*100-100</f>
        <v>5.4783950617284063</v>
      </c>
      <c r="O30" s="267">
        <f t="shared" ref="O30:V30" si="14">O27/O26*100-100</f>
        <v>13.798111837327525</v>
      </c>
      <c r="P30" s="267">
        <f t="shared" si="14"/>
        <v>12.789351851851862</v>
      </c>
      <c r="Q30" s="267">
        <f t="shared" si="14"/>
        <v>13.453159041394329</v>
      </c>
      <c r="R30" s="267">
        <f t="shared" si="14"/>
        <v>13.045881702598109</v>
      </c>
      <c r="S30" s="267">
        <f t="shared" si="14"/>
        <v>13.966049382716037</v>
      </c>
      <c r="T30" s="267">
        <f t="shared" si="14"/>
        <v>16.988727858293089</v>
      </c>
      <c r="U30" s="268">
        <f t="shared" si="14"/>
        <v>16.563786008230451</v>
      </c>
      <c r="V30" s="345">
        <f t="shared" si="14"/>
        <v>11.5043253567015</v>
      </c>
      <c r="X30" s="227"/>
      <c r="Y30" s="227"/>
    </row>
    <row r="31" spans="1:26" s="355" customFormat="1" ht="13.5" thickBot="1" x14ac:dyDescent="0.25">
      <c r="A31" s="349" t="s">
        <v>27</v>
      </c>
      <c r="B31" s="270">
        <f>B27-B13</f>
        <v>153.00479881875231</v>
      </c>
      <c r="C31" s="271">
        <f t="shared" ref="C31:V31" si="15">C27-C13</f>
        <v>136.16627634660418</v>
      </c>
      <c r="D31" s="271">
        <f t="shared" si="15"/>
        <v>130.19946091644206</v>
      </c>
      <c r="E31" s="271">
        <f t="shared" si="15"/>
        <v>130.54456327985736</v>
      </c>
      <c r="F31" s="271">
        <f t="shared" si="15"/>
        <v>115.19469405220369</v>
      </c>
      <c r="G31" s="271">
        <f t="shared" si="15"/>
        <v>128.53741496598641</v>
      </c>
      <c r="H31" s="271">
        <f t="shared" si="15"/>
        <v>126.48076923076923</v>
      </c>
      <c r="I31" s="271">
        <f t="shared" si="15"/>
        <v>123.82269503546098</v>
      </c>
      <c r="J31" s="271">
        <f t="shared" si="15"/>
        <v>126.55238095238096</v>
      </c>
      <c r="K31" s="271">
        <f t="shared" si="15"/>
        <v>112.41985645933013</v>
      </c>
      <c r="L31" s="271">
        <f t="shared" si="15"/>
        <v>119.92810457516342</v>
      </c>
      <c r="M31" s="272">
        <f t="shared" si="15"/>
        <v>111.15377446411932</v>
      </c>
      <c r="N31" s="270">
        <f t="shared" si="15"/>
        <v>110.74166666666667</v>
      </c>
      <c r="O31" s="271">
        <f t="shared" si="15"/>
        <v>143.42595459236327</v>
      </c>
      <c r="P31" s="271">
        <f t="shared" si="15"/>
        <v>138.20692567567568</v>
      </c>
      <c r="Q31" s="271">
        <f t="shared" si="15"/>
        <v>138.16638655462185</v>
      </c>
      <c r="R31" s="271">
        <f t="shared" si="15"/>
        <v>143.51965524490222</v>
      </c>
      <c r="S31" s="271">
        <f t="shared" si="15"/>
        <v>132.28941441441441</v>
      </c>
      <c r="T31" s="271">
        <f t="shared" si="15"/>
        <v>138.82956521739132</v>
      </c>
      <c r="U31" s="272">
        <f t="shared" si="15"/>
        <v>138.84384384384384</v>
      </c>
      <c r="V31" s="346">
        <f t="shared" si="15"/>
        <v>130.10855346309404</v>
      </c>
      <c r="X31" s="227"/>
      <c r="Y31" s="227"/>
    </row>
    <row r="32" spans="1:26" s="355" customFormat="1" x14ac:dyDescent="0.2">
      <c r="A32" s="350" t="s">
        <v>51</v>
      </c>
      <c r="B32" s="274">
        <v>612</v>
      </c>
      <c r="C32" s="275">
        <v>522</v>
      </c>
      <c r="D32" s="275">
        <v>525</v>
      </c>
      <c r="E32" s="275">
        <v>634</v>
      </c>
      <c r="F32" s="275">
        <v>634</v>
      </c>
      <c r="G32" s="275">
        <v>543</v>
      </c>
      <c r="H32" s="275">
        <v>543</v>
      </c>
      <c r="I32" s="275">
        <v>529</v>
      </c>
      <c r="J32" s="275">
        <v>527</v>
      </c>
      <c r="K32" s="275">
        <v>914</v>
      </c>
      <c r="L32" s="275">
        <v>634</v>
      </c>
      <c r="M32" s="276">
        <v>374</v>
      </c>
      <c r="N32" s="274">
        <v>595</v>
      </c>
      <c r="O32" s="275">
        <v>643</v>
      </c>
      <c r="P32" s="275">
        <v>826</v>
      </c>
      <c r="Q32" s="275">
        <v>880</v>
      </c>
      <c r="R32" s="275">
        <v>880</v>
      </c>
      <c r="S32" s="275">
        <v>634</v>
      </c>
      <c r="T32" s="275">
        <v>614</v>
      </c>
      <c r="U32" s="276">
        <v>465</v>
      </c>
      <c r="V32" s="347">
        <f>SUM(B32:U32)</f>
        <v>12528</v>
      </c>
      <c r="W32" s="227" t="s">
        <v>56</v>
      </c>
      <c r="X32" s="278">
        <f>V18-V32</f>
        <v>48</v>
      </c>
      <c r="Y32" s="279">
        <f>X32/V18</f>
        <v>3.8167938931297708E-3</v>
      </c>
    </row>
    <row r="33" spans="1:25" s="355" customFormat="1" x14ac:dyDescent="0.2">
      <c r="A33" s="309" t="s">
        <v>28</v>
      </c>
      <c r="B33" s="242">
        <v>34</v>
      </c>
      <c r="C33" s="240">
        <v>33</v>
      </c>
      <c r="D33" s="240">
        <v>33</v>
      </c>
      <c r="E33" s="240">
        <v>32.5</v>
      </c>
      <c r="F33" s="240">
        <v>33</v>
      </c>
      <c r="G33" s="240">
        <v>32</v>
      </c>
      <c r="H33" s="240">
        <v>32</v>
      </c>
      <c r="I33" s="240">
        <v>32</v>
      </c>
      <c r="J33" s="240">
        <v>32</v>
      </c>
      <c r="K33" s="240">
        <v>31.5</v>
      </c>
      <c r="L33" s="240">
        <v>31.5</v>
      </c>
      <c r="M33" s="243">
        <v>31</v>
      </c>
      <c r="N33" s="242">
        <v>34</v>
      </c>
      <c r="O33" s="240">
        <v>33</v>
      </c>
      <c r="P33" s="240">
        <v>32.5</v>
      </c>
      <c r="Q33" s="240">
        <v>32</v>
      </c>
      <c r="R33" s="240">
        <v>32</v>
      </c>
      <c r="S33" s="240">
        <v>31.5</v>
      </c>
      <c r="T33" s="240">
        <f t="shared" ref="T33" si="16">T19+3.5</f>
        <v>31</v>
      </c>
      <c r="U33" s="243">
        <v>31</v>
      </c>
      <c r="V33" s="339"/>
      <c r="W33" s="227" t="s">
        <v>57</v>
      </c>
      <c r="X33" s="227">
        <v>38.32</v>
      </c>
      <c r="Y33" s="227"/>
    </row>
    <row r="34" spans="1:25" s="355" customFormat="1" ht="13.5" thickBot="1" x14ac:dyDescent="0.25">
      <c r="A34" s="312" t="s">
        <v>26</v>
      </c>
      <c r="B34" s="244">
        <f>B33-B19</f>
        <v>4</v>
      </c>
      <c r="C34" s="241">
        <f t="shared" ref="C34:U34" si="17">C33-C19</f>
        <v>4</v>
      </c>
      <c r="D34" s="241">
        <f t="shared" si="17"/>
        <v>4</v>
      </c>
      <c r="E34" s="241">
        <f t="shared" si="17"/>
        <v>4</v>
      </c>
      <c r="F34" s="241">
        <f t="shared" si="17"/>
        <v>4.5</v>
      </c>
      <c r="G34" s="241">
        <f t="shared" si="17"/>
        <v>4</v>
      </c>
      <c r="H34" s="241">
        <f t="shared" si="17"/>
        <v>4</v>
      </c>
      <c r="I34" s="241">
        <f t="shared" si="17"/>
        <v>4</v>
      </c>
      <c r="J34" s="241">
        <f t="shared" si="17"/>
        <v>4</v>
      </c>
      <c r="K34" s="241">
        <f t="shared" si="17"/>
        <v>4</v>
      </c>
      <c r="L34" s="241">
        <f t="shared" si="17"/>
        <v>4</v>
      </c>
      <c r="M34" s="245">
        <f t="shared" si="17"/>
        <v>4</v>
      </c>
      <c r="N34" s="244">
        <f t="shared" si="17"/>
        <v>4</v>
      </c>
      <c r="O34" s="241">
        <f t="shared" si="17"/>
        <v>4</v>
      </c>
      <c r="P34" s="241">
        <f t="shared" si="17"/>
        <v>4</v>
      </c>
      <c r="Q34" s="241">
        <f t="shared" si="17"/>
        <v>4</v>
      </c>
      <c r="R34" s="241">
        <f t="shared" si="17"/>
        <v>4</v>
      </c>
      <c r="S34" s="241">
        <f t="shared" si="17"/>
        <v>4</v>
      </c>
      <c r="T34" s="241">
        <f t="shared" si="17"/>
        <v>3.5</v>
      </c>
      <c r="U34" s="245">
        <f t="shared" si="17"/>
        <v>4</v>
      </c>
      <c r="V34" s="348"/>
      <c r="W34" s="227" t="s">
        <v>26</v>
      </c>
      <c r="X34" s="227">
        <f>X33-X19</f>
        <v>16.260000000000002</v>
      </c>
      <c r="Y34" s="227"/>
    </row>
    <row r="35" spans="1:25" x14ac:dyDescent="0.2">
      <c r="D35" s="237" t="s">
        <v>68</v>
      </c>
      <c r="F35" s="237" t="s">
        <v>68</v>
      </c>
    </row>
  </sheetData>
  <mergeCells count="5">
    <mergeCell ref="N9:U9"/>
    <mergeCell ref="F2:I2"/>
    <mergeCell ref="B9:M9"/>
    <mergeCell ref="B23:M23"/>
    <mergeCell ref="N23:U2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2018-07-16T23:48:49Z</cp:lastPrinted>
  <dcterms:created xsi:type="dcterms:W3CDTF">1996-11-27T10:00:04Z</dcterms:created>
  <dcterms:modified xsi:type="dcterms:W3CDTF">2022-12-10T16:00:15Z</dcterms:modified>
</cp:coreProperties>
</file>