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3\"/>
    </mc:Choice>
  </mc:AlternateContent>
  <xr:revisionPtr revIDLastSave="0" documentId="13_ncr:1_{86D8653F-C738-4378-920C-FF67F76F5310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C307" i="249" l="1"/>
  <c r="D307" i="249"/>
  <c r="P307" i="249" l="1"/>
  <c r="L307" i="249"/>
  <c r="G307" i="249"/>
  <c r="V306" i="249" l="1"/>
  <c r="V308" i="249"/>
  <c r="I305" i="251"/>
  <c r="F305" i="251"/>
  <c r="E305" i="251"/>
  <c r="D305" i="251"/>
  <c r="C305" i="251"/>
  <c r="B305" i="251"/>
  <c r="G303" i="251"/>
  <c r="I303" i="251" s="1"/>
  <c r="J303" i="251" s="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J334" i="250"/>
  <c r="G334" i="250"/>
  <c r="F334" i="250"/>
  <c r="E334" i="250"/>
  <c r="D334" i="250"/>
  <c r="C334" i="250"/>
  <c r="B334" i="250"/>
  <c r="H332" i="250"/>
  <c r="J332" i="250" s="1"/>
  <c r="K332" i="250" s="1"/>
  <c r="H331" i="250"/>
  <c r="G331" i="250"/>
  <c r="F331" i="250"/>
  <c r="E331" i="250"/>
  <c r="D331" i="250"/>
  <c r="C331" i="250"/>
  <c r="B331" i="250"/>
  <c r="H330" i="250"/>
  <c r="G330" i="250"/>
  <c r="F330" i="250"/>
  <c r="E330" i="250"/>
  <c r="D330" i="250"/>
  <c r="C330" i="250"/>
  <c r="B330" i="250"/>
  <c r="S308" i="249" l="1"/>
  <c r="R308" i="249"/>
  <c r="Q308" i="249"/>
  <c r="P308" i="249"/>
  <c r="O308" i="249"/>
  <c r="N308" i="249"/>
  <c r="M308" i="249"/>
  <c r="L308" i="249"/>
  <c r="K308" i="249"/>
  <c r="J308" i="249"/>
  <c r="I308" i="249"/>
  <c r="H308" i="249"/>
  <c r="G308" i="249"/>
  <c r="F308" i="249"/>
  <c r="E308" i="249"/>
  <c r="D308" i="249"/>
  <c r="C308" i="249"/>
  <c r="B308" i="249"/>
  <c r="T306" i="249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S334" i="248"/>
  <c r="R334" i="248"/>
  <c r="Q334" i="248"/>
  <c r="P334" i="248"/>
  <c r="O334" i="248"/>
  <c r="N334" i="248"/>
  <c r="M334" i="248"/>
  <c r="L334" i="248"/>
  <c r="K334" i="248"/>
  <c r="J334" i="248"/>
  <c r="I334" i="248"/>
  <c r="H334" i="248"/>
  <c r="G334" i="248"/>
  <c r="F334" i="248"/>
  <c r="E334" i="248"/>
  <c r="D334" i="248"/>
  <c r="C334" i="248"/>
  <c r="B334" i="248" l="1"/>
  <c r="T331" i="248"/>
  <c r="S331" i="248"/>
  <c r="R331" i="248"/>
  <c r="Q331" i="248"/>
  <c r="P331" i="248"/>
  <c r="O331" i="248"/>
  <c r="N331" i="248"/>
  <c r="M331" i="248"/>
  <c r="L331" i="248"/>
  <c r="K331" i="248"/>
  <c r="J331" i="248"/>
  <c r="I331" i="248"/>
  <c r="H331" i="248"/>
  <c r="G331" i="248"/>
  <c r="F331" i="248"/>
  <c r="E331" i="248"/>
  <c r="D331" i="248"/>
  <c r="C331" i="248"/>
  <c r="B331" i="248"/>
  <c r="V334" i="248"/>
  <c r="T332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I292" i="249" l="1"/>
  <c r="I292" i="251" l="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J320" i="250"/>
  <c r="G320" i="250"/>
  <c r="F320" i="250"/>
  <c r="E320" i="250"/>
  <c r="D320" i="250"/>
  <c r="C320" i="250"/>
  <c r="B320" i="250"/>
  <c r="H318" i="250"/>
  <c r="H317" i="250"/>
  <c r="G317" i="250"/>
  <c r="F317" i="250"/>
  <c r="E317" i="250"/>
  <c r="D317" i="250"/>
  <c r="C317" i="250"/>
  <c r="B317" i="250"/>
  <c r="H316" i="250"/>
  <c r="G316" i="250"/>
  <c r="F316" i="250"/>
  <c r="E316" i="250"/>
  <c r="D316" i="250"/>
  <c r="C316" i="250"/>
  <c r="B316" i="250"/>
  <c r="F292" i="249"/>
  <c r="E292" i="249"/>
  <c r="D292" i="249"/>
  <c r="C292" i="249"/>
  <c r="B292" i="249"/>
  <c r="G290" i="249"/>
  <c r="W306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A319" i="248"/>
  <c r="X319" i="248"/>
  <c r="W319" i="248"/>
  <c r="V319" i="248"/>
  <c r="U319" i="248"/>
  <c r="T319" i="248"/>
  <c r="S319" i="248"/>
  <c r="R319" i="248"/>
  <c r="Q319" i="248"/>
  <c r="P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D319" i="248"/>
  <c r="C319" i="248"/>
  <c r="B319" i="248"/>
  <c r="Y317" i="248"/>
  <c r="V332" i="248" s="1"/>
  <c r="W332" i="248" s="1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279" i="251" l="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J306" i="250"/>
  <c r="G306" i="250"/>
  <c r="F306" i="250"/>
  <c r="E306" i="250"/>
  <c r="D306" i="250"/>
  <c r="C306" i="250"/>
  <c r="B306" i="250"/>
  <c r="H304" i="250"/>
  <c r="J318" i="250" s="1"/>
  <c r="K318" i="250" s="1"/>
  <c r="H303" i="250"/>
  <c r="G303" i="250"/>
  <c r="F303" i="250"/>
  <c r="E303" i="250"/>
  <c r="D303" i="250"/>
  <c r="C303" i="250"/>
  <c r="B303" i="250"/>
  <c r="H302" i="250"/>
  <c r="G302" i="250"/>
  <c r="F302" i="250"/>
  <c r="E302" i="250"/>
  <c r="D302" i="250"/>
  <c r="C302" i="250"/>
  <c r="B302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A305" i="248"/>
  <c r="X305" i="248"/>
  <c r="W305" i="248"/>
  <c r="T305" i="248"/>
  <c r="S305" i="248"/>
  <c r="R305" i="248"/>
  <c r="O305" i="248"/>
  <c r="N305" i="248"/>
  <c r="L305" i="248"/>
  <c r="K305" i="248"/>
  <c r="H305" i="248"/>
  <c r="E305" i="248"/>
  <c r="D305" i="248"/>
  <c r="C305" i="248"/>
  <c r="B305" i="248"/>
  <c r="Y303" i="248"/>
  <c r="AA317" i="248" s="1"/>
  <c r="AB317" i="248" s="1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V290" i="248" l="1"/>
  <c r="V305" i="248" s="1"/>
  <c r="U290" i="248"/>
  <c r="U305" i="248" s="1"/>
  <c r="Q290" i="248"/>
  <c r="Q305" i="248" s="1"/>
  <c r="P290" i="248"/>
  <c r="P305" i="248" s="1"/>
  <c r="M290" i="248"/>
  <c r="M305" i="248" s="1"/>
  <c r="J290" i="248"/>
  <c r="J305" i="248" s="1"/>
  <c r="I290" i="248"/>
  <c r="I305" i="248" s="1"/>
  <c r="G290" i="248"/>
  <c r="G305" i="248" s="1"/>
  <c r="F290" i="248"/>
  <c r="F305" i="248" s="1"/>
  <c r="I266" i="251" l="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2" i="250"/>
  <c r="G292" i="250"/>
  <c r="F292" i="250"/>
  <c r="E292" i="250"/>
  <c r="D292" i="250"/>
  <c r="C292" i="250"/>
  <c r="B292" i="250"/>
  <c r="H290" i="250"/>
  <c r="J304" i="250" s="1"/>
  <c r="K304" i="250" s="1"/>
  <c r="H289" i="250"/>
  <c r="G289" i="250"/>
  <c r="F289" i="250"/>
  <c r="E289" i="250"/>
  <c r="D289" i="250"/>
  <c r="C289" i="250"/>
  <c r="B289" i="250"/>
  <c r="H288" i="250"/>
  <c r="G288" i="250"/>
  <c r="F288" i="250"/>
  <c r="E288" i="250"/>
  <c r="D288" i="250"/>
  <c r="C288" i="250"/>
  <c r="B288" i="250"/>
  <c r="I266" i="249"/>
  <c r="F266" i="249"/>
  <c r="E266" i="249"/>
  <c r="D266" i="249"/>
  <c r="C266" i="249"/>
  <c r="B266" i="249"/>
  <c r="G264" i="249"/>
  <c r="I277" i="249" s="1"/>
  <c r="J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A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Y289" i="248"/>
  <c r="AA303" i="248" s="1"/>
  <c r="AB303" i="248" s="1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B288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X277" i="248" l="1"/>
  <c r="W277" i="248"/>
  <c r="P277" i="248"/>
  <c r="O277" i="248"/>
  <c r="N277" i="248"/>
  <c r="X274" i="248"/>
  <c r="W274" i="248"/>
  <c r="P274" i="248"/>
  <c r="O274" i="248"/>
  <c r="N274" i="248"/>
  <c r="M274" i="248"/>
  <c r="L274" i="248"/>
  <c r="K274" i="248"/>
  <c r="J274" i="248"/>
  <c r="I274" i="248"/>
  <c r="H274" i="248"/>
  <c r="C274" i="248"/>
  <c r="B274" i="248"/>
  <c r="G275" i="250"/>
  <c r="F275" i="250"/>
  <c r="E275" i="250"/>
  <c r="D275" i="250"/>
  <c r="C275" i="250"/>
  <c r="B275" i="250"/>
  <c r="I253" i="251" l="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J278" i="250"/>
  <c r="G278" i="250"/>
  <c r="F278" i="250"/>
  <c r="E278" i="250"/>
  <c r="D278" i="250"/>
  <c r="C278" i="250"/>
  <c r="B278" i="250"/>
  <c r="H276" i="250"/>
  <c r="H275" i="250"/>
  <c r="H274" i="250"/>
  <c r="G274" i="250"/>
  <c r="F274" i="250"/>
  <c r="E274" i="250"/>
  <c r="D274" i="250"/>
  <c r="C274" i="250"/>
  <c r="B274" i="250"/>
  <c r="I253" i="249"/>
  <c r="F253" i="249"/>
  <c r="E253" i="249"/>
  <c r="D253" i="249"/>
  <c r="C253" i="249"/>
  <c r="B253" i="249"/>
  <c r="G251" i="249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A277" i="248"/>
  <c r="V277" i="248"/>
  <c r="U277" i="248"/>
  <c r="T277" i="248"/>
  <c r="S277" i="248"/>
  <c r="R277" i="248"/>
  <c r="Q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Y275" i="248"/>
  <c r="Y274" i="248"/>
  <c r="V274" i="248"/>
  <c r="U274" i="248"/>
  <c r="T274" i="248"/>
  <c r="S274" i="248"/>
  <c r="R274" i="248"/>
  <c r="Q274" i="248"/>
  <c r="G274" i="248"/>
  <c r="F274" i="248"/>
  <c r="E274" i="248"/>
  <c r="D274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I264" i="251" l="1"/>
  <c r="J264" i="251" s="1"/>
  <c r="J290" i="250"/>
  <c r="K290" i="250" s="1"/>
  <c r="AA289" i="248"/>
  <c r="AB289" i="248" s="1"/>
  <c r="I264" i="249"/>
  <c r="J264" i="249" s="1"/>
  <c r="H258" i="248"/>
  <c r="G238" i="249" l="1"/>
  <c r="I251" i="249" s="1"/>
  <c r="J251" i="249" s="1"/>
  <c r="I240" i="251" l="1"/>
  <c r="F240" i="251"/>
  <c r="E240" i="251"/>
  <c r="D240" i="251"/>
  <c r="B240" i="251"/>
  <c r="G238" i="251"/>
  <c r="I251" i="251" s="1"/>
  <c r="J251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3" i="250"/>
  <c r="G263" i="250"/>
  <c r="F263" i="250"/>
  <c r="E263" i="250"/>
  <c r="D263" i="250"/>
  <c r="C263" i="250"/>
  <c r="B263" i="250"/>
  <c r="H261" i="250"/>
  <c r="J276" i="250" s="1"/>
  <c r="K276" i="250" s="1"/>
  <c r="H260" i="250"/>
  <c r="G260" i="250"/>
  <c r="F260" i="250"/>
  <c r="E260" i="250"/>
  <c r="D260" i="250"/>
  <c r="C260" i="250"/>
  <c r="B260" i="250"/>
  <c r="H259" i="250"/>
  <c r="G259" i="250"/>
  <c r="F259" i="250"/>
  <c r="E259" i="250"/>
  <c r="D259" i="250"/>
  <c r="C259" i="250"/>
  <c r="B259" i="250"/>
  <c r="AA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0" i="248"/>
  <c r="AA275" i="248" s="1"/>
  <c r="AB275" i="248" s="1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G258" i="248"/>
  <c r="F258" i="248"/>
  <c r="E258" i="248"/>
  <c r="D258" i="248"/>
  <c r="C258" i="248"/>
  <c r="B258" i="248"/>
  <c r="I240" i="249"/>
  <c r="F240" i="249"/>
  <c r="E240" i="249"/>
  <c r="D240" i="249"/>
  <c r="C240" i="249"/>
  <c r="B240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C226" i="251" l="1"/>
  <c r="C240" i="251" s="1"/>
  <c r="G225" i="249" l="1"/>
  <c r="I238" i="249" s="1"/>
  <c r="J238" i="249" s="1"/>
  <c r="I227" i="251" l="1"/>
  <c r="F227" i="251"/>
  <c r="E227" i="251"/>
  <c r="D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J249" i="250"/>
  <c r="G249" i="250"/>
  <c r="F249" i="250"/>
  <c r="E249" i="250"/>
  <c r="D249" i="250"/>
  <c r="C249" i="250"/>
  <c r="B249" i="250"/>
  <c r="H247" i="250"/>
  <c r="J261" i="250" s="1"/>
  <c r="K261" i="250" s="1"/>
  <c r="H246" i="250"/>
  <c r="G246" i="250"/>
  <c r="F246" i="250"/>
  <c r="E246" i="250"/>
  <c r="D246" i="250"/>
  <c r="C246" i="250"/>
  <c r="B246" i="250"/>
  <c r="H245" i="250"/>
  <c r="G245" i="250"/>
  <c r="F245" i="250"/>
  <c r="E245" i="250"/>
  <c r="D245" i="250"/>
  <c r="C245" i="250"/>
  <c r="B245" i="250"/>
  <c r="B227" i="249"/>
  <c r="C227" i="249"/>
  <c r="D227" i="249"/>
  <c r="E227" i="249"/>
  <c r="F227" i="249"/>
  <c r="I227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A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6" i="248"/>
  <c r="AA260" i="248" s="1"/>
  <c r="AB260" i="248" s="1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E214" i="251" l="1"/>
  <c r="B214" i="251"/>
  <c r="B235" i="250"/>
  <c r="S234" i="248"/>
  <c r="R234" i="248"/>
  <c r="Q234" i="248"/>
  <c r="K234" i="248"/>
  <c r="J234" i="248"/>
  <c r="I234" i="248"/>
  <c r="C234" i="248"/>
  <c r="B234" i="248"/>
  <c r="I214" i="251"/>
  <c r="F214" i="251"/>
  <c r="D214" i="251"/>
  <c r="C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5" i="250"/>
  <c r="G235" i="250"/>
  <c r="F235" i="250"/>
  <c r="E235" i="250"/>
  <c r="D235" i="250"/>
  <c r="C235" i="250"/>
  <c r="H233" i="250"/>
  <c r="H232" i="250"/>
  <c r="G232" i="250"/>
  <c r="F232" i="250"/>
  <c r="E232" i="250"/>
  <c r="D232" i="250"/>
  <c r="C232" i="250"/>
  <c r="B232" i="250"/>
  <c r="H231" i="250"/>
  <c r="G231" i="250"/>
  <c r="F231" i="250"/>
  <c r="E231" i="250"/>
  <c r="D231" i="250"/>
  <c r="C231" i="250"/>
  <c r="B231" i="250"/>
  <c r="I214" i="249"/>
  <c r="F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A234" i="248"/>
  <c r="X234" i="248"/>
  <c r="W234" i="248"/>
  <c r="V234" i="248"/>
  <c r="U234" i="248"/>
  <c r="T234" i="248"/>
  <c r="P234" i="248"/>
  <c r="O234" i="248"/>
  <c r="N234" i="248"/>
  <c r="M234" i="248"/>
  <c r="L234" i="248"/>
  <c r="H234" i="248"/>
  <c r="G234" i="248"/>
  <c r="F234" i="248"/>
  <c r="E234" i="248"/>
  <c r="D234" i="248"/>
  <c r="Y232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I225" i="249" l="1"/>
  <c r="J225" i="249" s="1"/>
  <c r="AA246" i="248"/>
  <c r="AB246" i="248" s="1"/>
  <c r="I225" i="251"/>
  <c r="J225" i="251" s="1"/>
  <c r="J247" i="250"/>
  <c r="K247" i="250" s="1"/>
  <c r="I201" i="251"/>
  <c r="F201" i="251"/>
  <c r="E201" i="251"/>
  <c r="D201" i="251"/>
  <c r="C201" i="251"/>
  <c r="B201" i="251"/>
  <c r="G199" i="251"/>
  <c r="I212" i="251" s="1"/>
  <c r="J212" i="251" s="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J221" i="250"/>
  <c r="G221" i="250"/>
  <c r="F221" i="250"/>
  <c r="E221" i="250"/>
  <c r="D221" i="250"/>
  <c r="C221" i="250"/>
  <c r="B221" i="250"/>
  <c r="H219" i="250"/>
  <c r="J233" i="250" s="1"/>
  <c r="K233" i="250" s="1"/>
  <c r="H218" i="250"/>
  <c r="G218" i="250"/>
  <c r="F218" i="250"/>
  <c r="E218" i="250"/>
  <c r="D218" i="250"/>
  <c r="C218" i="250"/>
  <c r="B218" i="250"/>
  <c r="H217" i="250"/>
  <c r="G217" i="250"/>
  <c r="F217" i="250"/>
  <c r="E217" i="250"/>
  <c r="D217" i="250"/>
  <c r="C217" i="250"/>
  <c r="B217" i="250"/>
  <c r="I201" i="249"/>
  <c r="F201" i="249"/>
  <c r="E201" i="249"/>
  <c r="D201" i="249"/>
  <c r="C201" i="249"/>
  <c r="B201" i="249"/>
  <c r="G199" i="249"/>
  <c r="I212" i="249" s="1"/>
  <c r="J212" i="249" s="1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AA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8" i="248"/>
  <c r="AA232" i="248" s="1"/>
  <c r="AB232" i="248" s="1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207" i="250" l="1"/>
  <c r="F207" i="250"/>
  <c r="E207" i="250"/>
  <c r="D207" i="250"/>
  <c r="C207" i="250"/>
  <c r="B207" i="250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AA206" i="248" l="1"/>
  <c r="J207" i="250"/>
  <c r="H204" i="250" l="1"/>
  <c r="Y203" i="248"/>
  <c r="C203" i="248"/>
  <c r="D203" i="248"/>
  <c r="E203" i="248"/>
  <c r="F203" i="248"/>
  <c r="G203" i="248"/>
  <c r="H203" i="248"/>
  <c r="I203" i="248"/>
  <c r="J203" i="248"/>
  <c r="K203" i="248"/>
  <c r="L203" i="248"/>
  <c r="M203" i="248"/>
  <c r="N203" i="248"/>
  <c r="O203" i="248"/>
  <c r="P203" i="248"/>
  <c r="Q203" i="248"/>
  <c r="R203" i="248"/>
  <c r="S203" i="248"/>
  <c r="T203" i="248"/>
  <c r="U203" i="248"/>
  <c r="V203" i="248"/>
  <c r="W203" i="248"/>
  <c r="X203" i="248"/>
  <c r="B203" i="248"/>
  <c r="C204" i="250"/>
  <c r="D204" i="250"/>
  <c r="E204" i="250"/>
  <c r="F204" i="250"/>
  <c r="G204" i="250"/>
  <c r="B204" i="250"/>
  <c r="I188" i="251"/>
  <c r="F188" i="251"/>
  <c r="E188" i="251"/>
  <c r="D188" i="251"/>
  <c r="C188" i="251"/>
  <c r="B188" i="251"/>
  <c r="G186" i="251"/>
  <c r="I199" i="251" s="1"/>
  <c r="J199" i="251" s="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5" i="250"/>
  <c r="J219" i="250" s="1"/>
  <c r="K219" i="250" s="1"/>
  <c r="H203" i="250"/>
  <c r="G203" i="250"/>
  <c r="F203" i="250"/>
  <c r="E203" i="250"/>
  <c r="D203" i="250"/>
  <c r="C203" i="250"/>
  <c r="B203" i="250"/>
  <c r="I188" i="249"/>
  <c r="F188" i="249"/>
  <c r="E188" i="249"/>
  <c r="D188" i="249"/>
  <c r="C188" i="249"/>
  <c r="B188" i="249"/>
  <c r="G186" i="249"/>
  <c r="I199" i="249" s="1"/>
  <c r="J199" i="249" s="1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Y204" i="248"/>
  <c r="AA218" i="248" s="1"/>
  <c r="AB218" i="248" s="1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75" i="251" l="1"/>
  <c r="F175" i="251"/>
  <c r="E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G193" i="250"/>
  <c r="F193" i="250"/>
  <c r="E193" i="250"/>
  <c r="D193" i="250"/>
  <c r="C193" i="250"/>
  <c r="B193" i="250"/>
  <c r="H190" i="250"/>
  <c r="G190" i="250"/>
  <c r="F190" i="250"/>
  <c r="E190" i="250"/>
  <c r="D190" i="250"/>
  <c r="C190" i="250"/>
  <c r="B190" i="250"/>
  <c r="J193" i="250"/>
  <c r="H191" i="250"/>
  <c r="H189" i="250"/>
  <c r="G189" i="250"/>
  <c r="F189" i="250"/>
  <c r="E189" i="250"/>
  <c r="D189" i="250"/>
  <c r="C189" i="250"/>
  <c r="B189" i="250"/>
  <c r="I175" i="249"/>
  <c r="E175" i="249"/>
  <c r="B175" i="249"/>
  <c r="G173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X192" i="248"/>
  <c r="W192" i="248"/>
  <c r="V192" i="248"/>
  <c r="U192" i="248"/>
  <c r="T192" i="248"/>
  <c r="S192" i="248"/>
  <c r="R192" i="248"/>
  <c r="Q192" i="248"/>
  <c r="P192" i="248"/>
  <c r="O192" i="248"/>
  <c r="N192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I192" i="248"/>
  <c r="H192" i="248"/>
  <c r="G192" i="248"/>
  <c r="F192" i="248"/>
  <c r="E192" i="248"/>
  <c r="D192" i="248"/>
  <c r="C192" i="248"/>
  <c r="B192" i="248"/>
  <c r="I189" i="248"/>
  <c r="H189" i="248"/>
  <c r="G189" i="248"/>
  <c r="F189" i="248"/>
  <c r="E189" i="248"/>
  <c r="D189" i="248"/>
  <c r="C189" i="248"/>
  <c r="B189" i="248"/>
  <c r="V188" i="248"/>
  <c r="AA192" i="248"/>
  <c r="M192" i="248"/>
  <c r="L192" i="248"/>
  <c r="K192" i="248"/>
  <c r="J192" i="248"/>
  <c r="Y190" i="248"/>
  <c r="AA204" i="248" s="1"/>
  <c r="AB204" i="248" s="1"/>
  <c r="Y189" i="248"/>
  <c r="M189" i="248"/>
  <c r="L189" i="248"/>
  <c r="K189" i="248"/>
  <c r="J189" i="248"/>
  <c r="Y188" i="248"/>
  <c r="X188" i="248"/>
  <c r="W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J205" i="250" l="1"/>
  <c r="K205" i="250" s="1"/>
  <c r="I186" i="249"/>
  <c r="J186" i="249" s="1"/>
  <c r="I186" i="251"/>
  <c r="J186" i="251" s="1"/>
  <c r="M176" i="248"/>
  <c r="L176" i="248"/>
  <c r="K176" i="248"/>
  <c r="J176" i="248"/>
  <c r="G177" i="250" l="1"/>
  <c r="F177" i="250"/>
  <c r="F178" i="250" s="1"/>
  <c r="E177" i="250"/>
  <c r="D161" i="249"/>
  <c r="D175" i="249" s="1"/>
  <c r="W176" i="248"/>
  <c r="S176" i="248"/>
  <c r="O176" i="248"/>
  <c r="I162" i="251"/>
  <c r="F162" i="251"/>
  <c r="E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8" i="250"/>
  <c r="G178" i="250"/>
  <c r="E178" i="250"/>
  <c r="C178" i="250"/>
  <c r="H176" i="250"/>
  <c r="J191" i="250" s="1"/>
  <c r="K191" i="250" s="1"/>
  <c r="H175" i="250"/>
  <c r="G175" i="250"/>
  <c r="F175" i="250"/>
  <c r="E175" i="250"/>
  <c r="D175" i="250"/>
  <c r="C175" i="250"/>
  <c r="B175" i="250"/>
  <c r="H174" i="250"/>
  <c r="G174" i="250"/>
  <c r="F174" i="250"/>
  <c r="E174" i="250"/>
  <c r="D174" i="250"/>
  <c r="C174" i="250"/>
  <c r="B174" i="250"/>
  <c r="I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Z176" i="248"/>
  <c r="U176" i="248"/>
  <c r="T176" i="248"/>
  <c r="R176" i="248"/>
  <c r="Q176" i="248"/>
  <c r="N176" i="248"/>
  <c r="I176" i="248"/>
  <c r="H176" i="248"/>
  <c r="G176" i="248"/>
  <c r="F176" i="248"/>
  <c r="X174" i="248"/>
  <c r="AA190" i="248" s="1"/>
  <c r="AB190" i="248" s="1"/>
  <c r="X173" i="248"/>
  <c r="W173" i="248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D162" i="249" l="1"/>
  <c r="E161" i="248"/>
  <c r="E176" i="248" s="1"/>
  <c r="V161" i="248"/>
  <c r="V176" i="248" s="1"/>
  <c r="P161" i="248"/>
  <c r="P176" i="248" s="1"/>
  <c r="K161" i="248"/>
  <c r="J161" i="248"/>
  <c r="D161" i="248"/>
  <c r="D176" i="248" s="1"/>
  <c r="C161" i="248"/>
  <c r="C176" i="248" s="1"/>
  <c r="D148" i="251" l="1"/>
  <c r="D161" i="251" s="1"/>
  <c r="C148" i="251"/>
  <c r="C161" i="251" s="1"/>
  <c r="B148" i="251"/>
  <c r="B162" i="251" s="1"/>
  <c r="B148" i="249"/>
  <c r="B162" i="249" s="1"/>
  <c r="D163" i="250"/>
  <c r="D177" i="250" s="1"/>
  <c r="D178" i="250" s="1"/>
  <c r="B163" i="250"/>
  <c r="B177" i="250" s="1"/>
  <c r="B178" i="250" s="1"/>
  <c r="B161" i="248"/>
  <c r="B176" i="248" s="1"/>
  <c r="C162" i="251" l="1"/>
  <c r="C175" i="251"/>
  <c r="D162" i="251"/>
  <c r="D175" i="251"/>
  <c r="I149" i="25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D164" i="250"/>
  <c r="B164" i="250"/>
  <c r="H162" i="250"/>
  <c r="J176" i="250" s="1"/>
  <c r="K176" i="250" s="1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B149" i="249"/>
  <c r="G147" i="249"/>
  <c r="I160" i="249" s="1"/>
  <c r="J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60" i="248"/>
  <c r="Z174" i="248" s="1"/>
  <c r="AA174" i="248" s="1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 l="1"/>
  <c r="C164" i="250" s="1"/>
  <c r="C135" i="249"/>
  <c r="C148" i="249" s="1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C149" i="249" l="1"/>
  <c r="C161" i="249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C150" i="250"/>
  <c r="H148" i="250"/>
  <c r="J162" i="250" s="1"/>
  <c r="K162" i="250" s="1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C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Z160" i="248" s="1"/>
  <c r="AA160" i="248" s="1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C162" i="249" l="1"/>
  <c r="C175" i="249"/>
  <c r="G135" i="250"/>
  <c r="G150" i="250" s="1"/>
  <c r="E135" i="250"/>
  <c r="E150" i="250" s="1"/>
  <c r="B135" i="250"/>
  <c r="B150" i="250" s="1"/>
  <c r="F122" i="249"/>
  <c r="F135" i="249" s="1"/>
  <c r="E122" i="249"/>
  <c r="E135" i="249" s="1"/>
  <c r="D122" i="249"/>
  <c r="D135" i="249" s="1"/>
  <c r="B122" i="249"/>
  <c r="B136" i="249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D136" i="249" l="1"/>
  <c r="D149" i="249"/>
  <c r="E136" i="249"/>
  <c r="E148" i="249"/>
  <c r="F136" i="249"/>
  <c r="F148" i="249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G136" i="250"/>
  <c r="F136" i="250"/>
  <c r="E136" i="250"/>
  <c r="D136" i="250"/>
  <c r="C136" i="250"/>
  <c r="B136" i="250"/>
  <c r="H134" i="250"/>
  <c r="J148" i="250" s="1"/>
  <c r="K148" i="250" s="1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Z146" i="248" s="1"/>
  <c r="AA146" i="248" s="1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F149" i="249" l="1"/>
  <c r="F161" i="249"/>
  <c r="E149" i="249"/>
  <c r="E162" i="249"/>
  <c r="G122" i="250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F162" i="249" l="1"/>
  <c r="F175" i="249"/>
  <c r="G107" i="249"/>
  <c r="F107" i="249"/>
  <c r="E107" i="249"/>
  <c r="D107" i="249"/>
  <c r="C107" i="249"/>
  <c r="B107" i="249"/>
  <c r="J116" i="248"/>
  <c r="G108" i="249" l="1"/>
  <c r="I121" i="249" s="1"/>
  <c r="J121" i="249" s="1"/>
  <c r="I110" i="251" l="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J134" i="250" s="1"/>
  <c r="K134" i="250" s="1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Z132" i="248" s="1"/>
  <c r="AA132" i="248" s="1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 l="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J120" i="250" s="1"/>
  <c r="K120" i="250" s="1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Z118" i="248" s="1"/>
  <c r="AA118" i="248" s="1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 l="1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I95" i="251" s="1"/>
  <c r="J95" i="251" s="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J104" i="250" s="1"/>
  <c r="K104" i="250" s="1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I95" i="249" s="1"/>
  <c r="J95" i="249" s="1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Z104" i="248" s="1"/>
  <c r="AA104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 l="1"/>
  <c r="F71" i="251"/>
  <c r="E71" i="251"/>
  <c r="D71" i="251"/>
  <c r="C71" i="251"/>
  <c r="B71" i="251"/>
  <c r="G69" i="251"/>
  <c r="I82" i="251" s="1"/>
  <c r="J82" i="251" s="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J90" i="250" s="1"/>
  <c r="K90" i="250" s="1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I82" i="249" s="1"/>
  <c r="J82" i="249" s="1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Z90" i="248" s="1"/>
  <c r="AA90" i="248" s="1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 l="1"/>
  <c r="F64" i="250"/>
  <c r="D64" i="250"/>
  <c r="C64" i="250"/>
  <c r="B64" i="250"/>
  <c r="E63" i="250"/>
  <c r="E64" i="250" l="1"/>
  <c r="E78" i="250"/>
  <c r="I32" i="251"/>
  <c r="I45" i="251"/>
  <c r="I58" i="251"/>
  <c r="H61" i="250" l="1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 l="1"/>
  <c r="E58" i="251"/>
  <c r="D58" i="251"/>
  <c r="C58" i="251"/>
  <c r="B58" i="251"/>
  <c r="G56" i="251"/>
  <c r="I69" i="251" s="1"/>
  <c r="J69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J76" i="250" s="1"/>
  <c r="K76" i="250" s="1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I69" i="249" s="1"/>
  <c r="J69" i="249" s="1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Z76" i="248" s="1"/>
  <c r="AA76" i="248" s="1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 l="1"/>
  <c r="F45" i="251" l="1"/>
  <c r="E45" i="251"/>
  <c r="D45" i="251"/>
  <c r="C45" i="251"/>
  <c r="B45" i="251"/>
  <c r="G43" i="251"/>
  <c r="I56" i="251" s="1"/>
  <c r="J56" i="251" s="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J62" i="250" s="1"/>
  <c r="K62" i="250" s="1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I56" i="249" s="1"/>
  <c r="J56" i="249" s="1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B48" i="248"/>
  <c r="V46" i="248"/>
  <c r="Z62" i="248" s="1"/>
  <c r="AA62" i="248" s="1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 l="1"/>
  <c r="T48" i="248" s="1"/>
  <c r="G33" i="250"/>
  <c r="G48" i="250" s="1"/>
  <c r="G29" i="251" l="1"/>
  <c r="F29" i="251"/>
  <c r="E29" i="251"/>
  <c r="D29" i="251"/>
  <c r="C29" i="251"/>
  <c r="B29" i="251"/>
  <c r="F32" i="251"/>
  <c r="E32" i="251"/>
  <c r="D32" i="251"/>
  <c r="C32" i="251"/>
  <c r="B32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6" i="250" s="1"/>
  <c r="K46" i="250" s="1"/>
  <c r="H30" i="250"/>
  <c r="G30" i="250"/>
  <c r="F30" i="250"/>
  <c r="E30" i="250"/>
  <c r="D30" i="250"/>
  <c r="C30" i="250"/>
  <c r="B30" i="250"/>
  <c r="I32" i="249" l="1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I43" i="249" s="1"/>
  <c r="J43" i="249" s="1"/>
  <c r="G28" i="249"/>
  <c r="F28" i="249"/>
  <c r="E28" i="249"/>
  <c r="D28" i="249"/>
  <c r="C28" i="249"/>
  <c r="B28" i="249"/>
  <c r="X34" i="248"/>
  <c r="U34" i="248"/>
  <c r="T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X46" i="248" s="1"/>
  <c r="Y46" i="248" s="1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 l="1"/>
  <c r="I20" i="248"/>
  <c r="J20" i="248"/>
  <c r="H16" i="248"/>
  <c r="I16" i="248"/>
  <c r="J16" i="248"/>
  <c r="H17" i="248"/>
  <c r="I17" i="248"/>
  <c r="J17" i="248"/>
  <c r="Q20" i="248" l="1"/>
  <c r="Q17" i="248"/>
  <c r="Q16" i="248"/>
  <c r="V18" i="248" l="1"/>
  <c r="X32" i="248" s="1"/>
  <c r="Y32" i="248" s="1"/>
  <c r="M20" i="248" l="1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I30" i="251"/>
  <c r="T16" i="248"/>
  <c r="U16" i="248"/>
  <c r="T17" i="248"/>
  <c r="U17" i="248"/>
  <c r="T20" i="248"/>
  <c r="U20" i="248"/>
  <c r="J30" i="251" l="1"/>
  <c r="J17" i="251"/>
  <c r="S20" i="248"/>
  <c r="R20" i="248"/>
  <c r="H17" i="250" l="1"/>
  <c r="G17" i="250"/>
  <c r="D17" i="250"/>
  <c r="C17" i="250"/>
  <c r="V17" i="248"/>
  <c r="S17" i="248"/>
  <c r="R17" i="248"/>
  <c r="P17" i="248"/>
  <c r="C20" i="250"/>
  <c r="C16" i="250"/>
  <c r="E19" i="249" l="1"/>
  <c r="P20" i="248"/>
  <c r="P16" i="248"/>
  <c r="S16" i="248" l="1"/>
  <c r="O16" i="248"/>
  <c r="O17" i="248"/>
  <c r="O20" i="248"/>
  <c r="H16" i="250" l="1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 l="1"/>
  <c r="X18" i="248" l="1"/>
  <c r="Y18" i="248" s="1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Z5" i="236" l="1"/>
  <c r="J18" i="250"/>
  <c r="K18" i="250" s="1"/>
  <c r="J32" i="250"/>
  <c r="K32" i="250" s="1"/>
  <c r="I17" i="249"/>
  <c r="J17" i="249" s="1"/>
  <c r="I30" i="249"/>
  <c r="J30" i="249" s="1"/>
  <c r="B4" i="239"/>
  <c r="D4" i="239" s="1"/>
  <c r="D3" i="238"/>
  <c r="B4" i="240"/>
  <c r="D4" i="240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H4" i="239"/>
  <c r="H5" i="239"/>
  <c r="B5" i="240" l="1"/>
  <c r="B6" i="240" s="1"/>
  <c r="B7" i="240" s="1"/>
  <c r="B5" i="239"/>
  <c r="B6" i="239" s="1"/>
  <c r="B7" i="239" s="1"/>
  <c r="D7" i="239" s="1"/>
  <c r="B5" i="237"/>
  <c r="D4" i="237"/>
  <c r="G7" i="237"/>
  <c r="H6" i="237"/>
  <c r="B6" i="238"/>
  <c r="D5" i="238"/>
  <c r="G5" i="240"/>
  <c r="H4" i="240"/>
  <c r="H6" i="238"/>
  <c r="G7" i="238"/>
  <c r="G7" i="239"/>
  <c r="H6" i="239"/>
  <c r="D5" i="239" l="1"/>
  <c r="D5" i="240"/>
  <c r="D6" i="240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D8" i="237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<sst xmlns="http://schemas.openxmlformats.org/spreadsheetml/2006/main" count="2013" uniqueCount="126">
  <si>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</si>
  <si>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</si>
  <si>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</si>
  <si>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</si>
  <si>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</si>
  <si>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</si>
  <si>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</si>
  <si>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</si>
  <si>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</si>
  <si>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</si>
  <si>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</si>
  <si>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</si>
  <si>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</si>
  <si>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</si>
  <si>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</si>
  <si>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</si>
  <si>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</si>
  <si>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</si>
  <si>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</si>
  <si>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</si>
  <si>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</si>
  <si>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</si>
  <si>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</si>
  <si>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</si>
  <si>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</si>
  <si>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</si>
  <si>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</si>
  <si>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</si>
  <si>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</si>
  <si>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</si>
  <si>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</si>
  <si>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</si>
  <si>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</si>
  <si>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</si>
  <si>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</si>
  <si>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</si>
  <si>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</si>
  <si>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</si>
  <si>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</si>
  <si>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</si>
  <si>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</si>
  <si>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</si>
  <si>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</si>
  <si>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</si>
  <si>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</si>
  <si>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</si>
  <si>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</si>
  <si>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</si>
  <si>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</si>
  <si>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</si>
  <si>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</si>
  <si>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</si>
  <si>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</si>
  <si>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</si>
  <si>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</si>
  <si>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</si>
  <si>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</si>
  <si>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</si>
  <si>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</si>
  <si>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</si>
  <si>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</si>
  <si>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</si>
  <si>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</si>
  <si>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</si>
  <si>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</si>
  <si>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</si>
  <si>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</si>
  <si>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</si>
  <si>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</si>
  <si>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</si>
  <si>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</si>
  <si>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</si>
  <si>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</si>
  <si>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</si>
  <si>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</si>
  <si>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</si>
  <si>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</si>
  <si>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</si>
  <si>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</si>
  <si>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</si>
  <si>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</si>
  <si>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</si>
  <si>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</si>
  <si>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</si>
  <si>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</si>
  <si>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</si>
  <si>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</si>
  <si>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</si>
  <si>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</si>
  <si>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</si>
  <si>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</si>
  <si>
    <t>Semana 12</t>
  </si>
  <si>
    <t>89 descartes por tarsos cortos</t>
  </si>
  <si>
    <t>Se realiza grading en la caseta C</t>
  </si>
  <si>
    <t>Esta semana realizamos manejo en el resto de cepa 9</t>
  </si>
  <si>
    <t>Esta semana se realizara grading</t>
  </si>
  <si>
    <t>Semana 13</t>
  </si>
  <si>
    <t>Semana 14</t>
  </si>
  <si>
    <t>Semana 15</t>
  </si>
  <si>
    <t>Semana 16</t>
  </si>
  <si>
    <t>Semana 17</t>
  </si>
  <si>
    <t>Se realiza manejo de machos</t>
  </si>
  <si>
    <t>38 para venta</t>
  </si>
  <si>
    <t>1 mortalidad</t>
  </si>
  <si>
    <t>4 descartes</t>
  </si>
  <si>
    <t>Por favor no descartar mas machos para poder aparear al 9,5%</t>
  </si>
  <si>
    <t>Semana 18</t>
  </si>
  <si>
    <t>Se realizara grading de extremos esta semana</t>
  </si>
  <si>
    <t>Semana 19</t>
  </si>
  <si>
    <t>Errores de sexaje</t>
  </si>
  <si>
    <t>48 descartes por pico o baja condición</t>
  </si>
  <si>
    <t>11 errores de sexaje</t>
  </si>
  <si>
    <t>El corral 1 de la Cas D fue trasladado para la Cas C antes del grading de extremos</t>
  </si>
  <si>
    <t>Grading de extremos según colores</t>
  </si>
  <si>
    <t>Semana 20</t>
  </si>
  <si>
    <t>Semana 21</t>
  </si>
  <si>
    <t>El martes tenemos grading preapareo</t>
  </si>
  <si>
    <t>Dejaremos el 9,5% para apareo como habiamos hablado</t>
  </si>
  <si>
    <t>Semana 22</t>
  </si>
  <si>
    <t>Descartes dispuestos para venta</t>
  </si>
  <si>
    <t>Semana 23</t>
  </si>
  <si>
    <t>El dia de hoy se esat realizando el conteo del lote</t>
  </si>
  <si>
    <t>Rango apareado</t>
  </si>
  <si>
    <t>2y3</t>
  </si>
  <si>
    <t>1Y2</t>
  </si>
  <si>
    <t>3Y4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</si>
</sst>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33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94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3" borderId="50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14" borderId="56" xfId="0" applyFont="1" applyFill="1" applyBorder="1" applyAlignment="1">
      <alignment horizontal="center" vertical="center"/>
    </xf>
    <xf numFmtId="0" fontId="1" fillId="14" borderId="64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19" borderId="56" xfId="0" applyFont="1" applyFill="1" applyBorder="1" applyAlignment="1">
      <alignment horizontal="center" vertical="center"/>
    </xf>
    <xf numFmtId="0" fontId="1" fillId="14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8" fillId="0" borderId="53" xfId="0" applyFont="1" applyFill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28" fillId="0" borderId="53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59" xfId="0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33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79" t="s">
        <v>18</v>
      </c>
      <c r="C4" s="480"/>
      <c r="D4" s="480"/>
      <c r="E4" s="480"/>
      <c r="F4" s="480"/>
      <c r="G4" s="480"/>
      <c r="H4" s="480"/>
      <c r="I4" s="480"/>
      <c r="J4" s="481"/>
      <c r="K4" s="479" t="s">
        <v>21</v>
      </c>
      <c r="L4" s="480"/>
      <c r="M4" s="480"/>
      <c r="N4" s="480"/>
      <c r="O4" s="480"/>
      <c r="P4" s="480"/>
      <c r="Q4" s="480"/>
      <c r="R4" s="480"/>
      <c r="S4" s="480"/>
      <c r="T4" s="481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79" t="s">
        <v>23</v>
      </c>
      <c r="C17" s="480"/>
      <c r="D17" s="480"/>
      <c r="E17" s="480"/>
      <c r="F17" s="481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W309"/>
  <sheetViews>
    <sheetView showGridLines="0" topLeftCell="A277" zoomScale="73" zoomScaleNormal="73" workbookViewId="0">
      <selection activeCell="B307" sqref="B307:S307"/>
    </sheetView>
  </sheetViews>
  <sheetFormatPr baseColWidth="10" defaultColWidth="19.85546875" defaultRowHeight="12.75" x14ac:dyDescent="0.2"/>
  <cols>
    <col min="1" max="1" width="16.85546875" style="280" customWidth="1"/>
    <col min="2" max="2" width="11.28515625" style="280" customWidth="1"/>
    <col min="3" max="6" width="9.7109375" style="280" customWidth="1"/>
    <col min="7" max="7" width="9.28515625" style="280" bestFit="1" customWidth="1"/>
    <col min="8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" style="280" customWidth="1"/>
    <col min="14" max="19" width="9.85546875" style="280" customWidth="1"/>
    <col min="20" max="20" width="8.7109375" style="280" bestFit="1" customWidth="1"/>
    <col min="21" max="21" width="11.42578125" style="280" bestFit="1" customWidth="1"/>
    <col min="22" max="23" width="9.85546875" style="280" customWidth="1"/>
    <col min="24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87" t="s">
        <v>53</v>
      </c>
      <c r="C9" s="488"/>
      <c r="D9" s="488"/>
      <c r="E9" s="488"/>
      <c r="F9" s="489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487" t="s">
        <v>72</v>
      </c>
      <c r="C22" s="488"/>
      <c r="D22" s="488"/>
      <c r="E22" s="488"/>
      <c r="F22" s="489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487" t="s">
        <v>72</v>
      </c>
      <c r="C35" s="488"/>
      <c r="D35" s="488"/>
      <c r="E35" s="488"/>
      <c r="F35" s="489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487" t="s">
        <v>72</v>
      </c>
      <c r="C48" s="488"/>
      <c r="D48" s="488"/>
      <c r="E48" s="488"/>
      <c r="F48" s="489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487" t="s">
        <v>72</v>
      </c>
      <c r="C61" s="488"/>
      <c r="D61" s="488"/>
      <c r="E61" s="488"/>
      <c r="F61" s="489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487" t="s">
        <v>72</v>
      </c>
      <c r="C74" s="488"/>
      <c r="D74" s="488"/>
      <c r="E74" s="488"/>
      <c r="F74" s="489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487" t="s">
        <v>72</v>
      </c>
      <c r="C87" s="488"/>
      <c r="D87" s="488"/>
      <c r="E87" s="488"/>
      <c r="F87" s="489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487" t="s">
        <v>72</v>
      </c>
      <c r="C100" s="488"/>
      <c r="D100" s="488"/>
      <c r="E100" s="488"/>
      <c r="F100" s="489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487" t="s">
        <v>72</v>
      </c>
      <c r="C113" s="488"/>
      <c r="D113" s="488"/>
      <c r="E113" s="488"/>
      <c r="F113" s="489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487" t="s">
        <v>72</v>
      </c>
      <c r="C126" s="488"/>
      <c r="D126" s="488"/>
      <c r="E126" s="488"/>
      <c r="F126" s="489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487" t="s">
        <v>72</v>
      </c>
      <c r="C139" s="488"/>
      <c r="D139" s="488"/>
      <c r="E139" s="488"/>
      <c r="F139" s="489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1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1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1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1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1" x14ac:dyDescent="0.2">
      <c r="B150" s="280" t="s">
        <v>68</v>
      </c>
      <c r="C150" s="280" t="s">
        <v>68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487" t="s">
        <v>72</v>
      </c>
      <c r="C152" s="488"/>
      <c r="D152" s="488"/>
      <c r="E152" s="488"/>
      <c r="F152" s="489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1900</v>
      </c>
      <c r="C154" s="318">
        <v>1900</v>
      </c>
      <c r="D154" s="319">
        <v>1900</v>
      </c>
      <c r="E154" s="319">
        <v>1900</v>
      </c>
      <c r="F154" s="319">
        <v>1900</v>
      </c>
      <c r="G154" s="320">
        <v>1900</v>
      </c>
    </row>
    <row r="155" spans="1:11" s="419" customFormat="1" x14ac:dyDescent="0.2">
      <c r="A155" s="295" t="s">
        <v>6</v>
      </c>
      <c r="B155" s="321">
        <v>1929.71</v>
      </c>
      <c r="C155" s="322">
        <v>1987.27</v>
      </c>
      <c r="D155" s="322">
        <v>2058.38</v>
      </c>
      <c r="E155" s="322">
        <v>2114.7399999999998</v>
      </c>
      <c r="F155" s="322">
        <v>2257.1999999999998</v>
      </c>
      <c r="G155" s="423">
        <v>2060.7199999999998</v>
      </c>
    </row>
    <row r="156" spans="1:11" s="419" customFormat="1" x14ac:dyDescent="0.2">
      <c r="A156" s="226" t="s">
        <v>7</v>
      </c>
      <c r="B156" s="323">
        <v>100</v>
      </c>
      <c r="C156" s="324">
        <v>100</v>
      </c>
      <c r="D156" s="325">
        <v>100</v>
      </c>
      <c r="E156" s="325">
        <v>100</v>
      </c>
      <c r="F156" s="325">
        <v>92</v>
      </c>
      <c r="G156" s="326">
        <v>92.22</v>
      </c>
    </row>
    <row r="157" spans="1:11" s="419" customFormat="1" x14ac:dyDescent="0.2">
      <c r="A157" s="226" t="s">
        <v>8</v>
      </c>
      <c r="B157" s="263">
        <v>2.75E-2</v>
      </c>
      <c r="C157" s="264">
        <v>3.0200000000000001E-2</v>
      </c>
      <c r="D157" s="327">
        <v>2.6200000000000001E-2</v>
      </c>
      <c r="E157" s="327">
        <v>3.4599999999999999E-2</v>
      </c>
      <c r="F157" s="327">
        <v>4.8099999999999997E-2</v>
      </c>
      <c r="G157" s="328">
        <v>6.1199999999999997E-2</v>
      </c>
    </row>
    <row r="158" spans="1:11" s="419" customFormat="1" x14ac:dyDescent="0.2">
      <c r="A158" s="295" t="s">
        <v>1</v>
      </c>
      <c r="B158" s="266">
        <f t="shared" ref="B158:G158" si="36">B155/B154*100-100</f>
        <v>1.5636842105263327</v>
      </c>
      <c r="C158" s="267">
        <f t="shared" si="36"/>
        <v>4.5931578947368479</v>
      </c>
      <c r="D158" s="267">
        <f t="shared" si="36"/>
        <v>8.3357894736842013</v>
      </c>
      <c r="E158" s="267">
        <f t="shared" si="36"/>
        <v>11.302105263157898</v>
      </c>
      <c r="F158" s="267">
        <f t="shared" si="36"/>
        <v>18.799999999999997</v>
      </c>
      <c r="G158" s="269">
        <f t="shared" si="36"/>
        <v>8.4589473684210361</v>
      </c>
      <c r="H158" s="365"/>
    </row>
    <row r="159" spans="1:11" s="419" customFormat="1" ht="13.5" thickBot="1" x14ac:dyDescent="0.25">
      <c r="A159" s="226" t="s">
        <v>27</v>
      </c>
      <c r="B159" s="270">
        <f>B155-B142</f>
        <v>30.960000000000036</v>
      </c>
      <c r="C159" s="271">
        <f t="shared" ref="C159:G159" si="37">C155-C142</f>
        <v>113.42384615384617</v>
      </c>
      <c r="D159" s="271">
        <f t="shared" si="37"/>
        <v>142.92545454545461</v>
      </c>
      <c r="E159" s="271">
        <f t="shared" si="37"/>
        <v>121.48999999999978</v>
      </c>
      <c r="F159" s="271">
        <f t="shared" si="37"/>
        <v>234.05714285714271</v>
      </c>
      <c r="G159" s="273">
        <f t="shared" si="37"/>
        <v>111.09974683544283</v>
      </c>
    </row>
    <row r="160" spans="1:11" s="419" customFormat="1" x14ac:dyDescent="0.2">
      <c r="A160" s="309" t="s">
        <v>52</v>
      </c>
      <c r="B160" s="274">
        <v>280</v>
      </c>
      <c r="C160" s="275">
        <v>246</v>
      </c>
      <c r="D160" s="275">
        <v>354</v>
      </c>
      <c r="E160" s="275">
        <v>402</v>
      </c>
      <c r="F160" s="329">
        <v>252</v>
      </c>
      <c r="G160" s="330">
        <f>SUM(B160:F160)</f>
        <v>1534</v>
      </c>
      <c r="H160" s="419" t="s">
        <v>56</v>
      </c>
      <c r="I160" s="331">
        <f>G147-G160</f>
        <v>144</v>
      </c>
      <c r="J160" s="332">
        <f>I160/G147</f>
        <v>8.5816448152562577E-2</v>
      </c>
      <c r="K160" s="414" t="s">
        <v>92</v>
      </c>
    </row>
    <row r="161" spans="1:11" s="419" customFormat="1" x14ac:dyDescent="0.2">
      <c r="A161" s="309" t="s">
        <v>28</v>
      </c>
      <c r="B161" s="229">
        <v>80</v>
      </c>
      <c r="C161" s="281">
        <f t="shared" ref="C161:F161" si="38">C148+2</f>
        <v>79</v>
      </c>
      <c r="D161" s="281">
        <f t="shared" si="38"/>
        <v>79</v>
      </c>
      <c r="E161" s="281">
        <v>79</v>
      </c>
      <c r="F161" s="281">
        <f t="shared" si="38"/>
        <v>78.5</v>
      </c>
      <c r="G161" s="233"/>
      <c r="H161" s="419" t="s">
        <v>57</v>
      </c>
      <c r="I161" s="419">
        <v>76.94</v>
      </c>
      <c r="K161" s="420" t="s">
        <v>84</v>
      </c>
    </row>
    <row r="162" spans="1:11" s="419" customFormat="1" ht="13.5" thickBot="1" x14ac:dyDescent="0.25">
      <c r="A162" s="312" t="s">
        <v>26</v>
      </c>
      <c r="B162" s="336">
        <f>B161-B148</f>
        <v>2.5</v>
      </c>
      <c r="C162" s="337">
        <f t="shared" ref="C162:F162" si="39">C161-C148</f>
        <v>2</v>
      </c>
      <c r="D162" s="337">
        <f t="shared" si="39"/>
        <v>2</v>
      </c>
      <c r="E162" s="337">
        <f t="shared" si="39"/>
        <v>2.5</v>
      </c>
      <c r="F162" s="337">
        <f t="shared" si="39"/>
        <v>2</v>
      </c>
      <c r="G162" s="234"/>
      <c r="H162" s="419" t="s">
        <v>26</v>
      </c>
      <c r="I162" s="419">
        <f>I161-I148</f>
        <v>2.2099999999999937</v>
      </c>
    </row>
    <row r="164" spans="1:11" ht="13.5" thickBot="1" x14ac:dyDescent="0.25"/>
    <row r="165" spans="1:11" ht="13.5" thickBot="1" x14ac:dyDescent="0.25">
      <c r="A165" s="285" t="s">
        <v>96</v>
      </c>
      <c r="B165" s="487" t="s">
        <v>72</v>
      </c>
      <c r="C165" s="488"/>
      <c r="D165" s="488"/>
      <c r="E165" s="488"/>
      <c r="F165" s="489"/>
      <c r="G165" s="314" t="s">
        <v>0</v>
      </c>
      <c r="H165" s="421"/>
      <c r="I165" s="421"/>
      <c r="J165" s="421"/>
    </row>
    <row r="166" spans="1:1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1" x14ac:dyDescent="0.2">
      <c r="A167" s="292" t="s">
        <v>3</v>
      </c>
      <c r="B167" s="317">
        <v>2010</v>
      </c>
      <c r="C167" s="318">
        <v>2010</v>
      </c>
      <c r="D167" s="319">
        <v>2010</v>
      </c>
      <c r="E167" s="319">
        <v>2010</v>
      </c>
      <c r="F167" s="319">
        <v>2010</v>
      </c>
      <c r="G167" s="320">
        <v>2010</v>
      </c>
      <c r="H167" s="421"/>
      <c r="I167" s="421"/>
      <c r="J167" s="421"/>
    </row>
    <row r="168" spans="1:11" x14ac:dyDescent="0.2">
      <c r="A168" s="295" t="s">
        <v>6</v>
      </c>
      <c r="B168" s="321">
        <v>2102.3076923076924</v>
      </c>
      <c r="C168" s="322">
        <v>2132.3529411764707</v>
      </c>
      <c r="D168" s="322">
        <v>2204.848484848485</v>
      </c>
      <c r="E168" s="322">
        <v>2269.0243902439024</v>
      </c>
      <c r="F168" s="322">
        <v>2383.0769230769229</v>
      </c>
      <c r="G168" s="259">
        <v>2231.4084507042253</v>
      </c>
      <c r="H168" s="421"/>
      <c r="I168" s="421"/>
      <c r="J168" s="421"/>
    </row>
    <row r="169" spans="1:11" x14ac:dyDescent="0.2">
      <c r="A169" s="226" t="s">
        <v>7</v>
      </c>
      <c r="B169" s="323">
        <v>96.15384615384616</v>
      </c>
      <c r="C169" s="324">
        <v>100</v>
      </c>
      <c r="D169" s="325">
        <v>100</v>
      </c>
      <c r="E169" s="325">
        <v>100</v>
      </c>
      <c r="F169" s="325">
        <v>100</v>
      </c>
      <c r="G169" s="326">
        <v>92.957746478873233</v>
      </c>
      <c r="H169" s="421"/>
      <c r="I169" s="421"/>
      <c r="J169" s="421"/>
    </row>
    <row r="170" spans="1:11" x14ac:dyDescent="0.2">
      <c r="A170" s="226" t="s">
        <v>8</v>
      </c>
      <c r="B170" s="263">
        <v>3.9142566030929367E-2</v>
      </c>
      <c r="C170" s="264">
        <v>3.2946755590254874E-2</v>
      </c>
      <c r="D170" s="327">
        <v>3.0925111439909503E-2</v>
      </c>
      <c r="E170" s="327">
        <v>3.3814458238154863E-2</v>
      </c>
      <c r="F170" s="327">
        <v>4.224836865621738E-2</v>
      </c>
      <c r="G170" s="328">
        <v>5.3340899948328954E-2</v>
      </c>
      <c r="H170" s="421"/>
      <c r="I170" s="421"/>
      <c r="J170" s="421"/>
    </row>
    <row r="171" spans="1:11" x14ac:dyDescent="0.2">
      <c r="A171" s="295" t="s">
        <v>1</v>
      </c>
      <c r="B171" s="266">
        <f t="shared" ref="B171:G171" si="40">B168/B167*100-100</f>
        <v>4.5924225028702637</v>
      </c>
      <c r="C171" s="267">
        <f t="shared" si="40"/>
        <v>6.0872110038045122</v>
      </c>
      <c r="D171" s="267">
        <f t="shared" si="40"/>
        <v>9.6939544700738907</v>
      </c>
      <c r="E171" s="267">
        <f t="shared" si="40"/>
        <v>12.886785584273738</v>
      </c>
      <c r="F171" s="267">
        <f t="shared" si="40"/>
        <v>18.561040949100644</v>
      </c>
      <c r="G171" s="269">
        <f t="shared" si="40"/>
        <v>11.015345806180349</v>
      </c>
      <c r="H171" s="365"/>
      <c r="I171" s="421"/>
      <c r="J171" s="421"/>
    </row>
    <row r="172" spans="1:11" ht="13.5" thickBot="1" x14ac:dyDescent="0.25">
      <c r="A172" s="226" t="s">
        <v>27</v>
      </c>
      <c r="B172" s="270">
        <f>B168-B155</f>
        <v>172.59769230769234</v>
      </c>
      <c r="C172" s="271">
        <f t="shared" ref="C172:G172" si="41">C168-C155</f>
        <v>145.08294117647074</v>
      </c>
      <c r="D172" s="271">
        <f t="shared" si="41"/>
        <v>146.46848484848488</v>
      </c>
      <c r="E172" s="271">
        <f t="shared" si="41"/>
        <v>154.28439024390264</v>
      </c>
      <c r="F172" s="271">
        <f t="shared" si="41"/>
        <v>125.87692307692305</v>
      </c>
      <c r="G172" s="424">
        <f t="shared" si="41"/>
        <v>170.68845070422549</v>
      </c>
      <c r="H172" s="421"/>
      <c r="I172" s="421"/>
      <c r="J172" s="421"/>
    </row>
    <row r="173" spans="1:11" x14ac:dyDescent="0.2">
      <c r="A173" s="309" t="s">
        <v>52</v>
      </c>
      <c r="B173" s="274">
        <v>280</v>
      </c>
      <c r="C173" s="275">
        <v>246</v>
      </c>
      <c r="D173" s="275">
        <v>353</v>
      </c>
      <c r="E173" s="275">
        <v>402</v>
      </c>
      <c r="F173" s="329">
        <v>252</v>
      </c>
      <c r="G173" s="330">
        <f>SUM(B173:F173)</f>
        <v>1533</v>
      </c>
      <c r="H173" s="421" t="s">
        <v>56</v>
      </c>
      <c r="I173" s="331">
        <f>G160-G173</f>
        <v>1</v>
      </c>
      <c r="J173" s="332">
        <f>I173/G160</f>
        <v>6.5189048239895696E-4</v>
      </c>
    </row>
    <row r="174" spans="1:11" x14ac:dyDescent="0.2">
      <c r="A174" s="309" t="s">
        <v>28</v>
      </c>
      <c r="B174" s="229">
        <v>82</v>
      </c>
      <c r="C174" s="281">
        <v>81</v>
      </c>
      <c r="D174" s="281">
        <v>81</v>
      </c>
      <c r="E174" s="281">
        <v>81</v>
      </c>
      <c r="F174" s="281">
        <v>80.5</v>
      </c>
      <c r="G174" s="233"/>
      <c r="H174" s="421" t="s">
        <v>57</v>
      </c>
      <c r="I174" s="421">
        <v>79.14</v>
      </c>
      <c r="J174" s="421"/>
    </row>
    <row r="175" spans="1:11" ht="13.5" thickBot="1" x14ac:dyDescent="0.25">
      <c r="A175" s="312" t="s">
        <v>26</v>
      </c>
      <c r="B175" s="336">
        <f>B174-B161</f>
        <v>2</v>
      </c>
      <c r="C175" s="337">
        <f t="shared" ref="C175:F175" si="42">C174-C161</f>
        <v>2</v>
      </c>
      <c r="D175" s="337">
        <f t="shared" si="42"/>
        <v>2</v>
      </c>
      <c r="E175" s="337">
        <f t="shared" si="42"/>
        <v>2</v>
      </c>
      <c r="F175" s="337">
        <f t="shared" si="42"/>
        <v>2</v>
      </c>
      <c r="G175" s="234"/>
      <c r="H175" s="421" t="s">
        <v>26</v>
      </c>
      <c r="I175" s="421">
        <f>I174-I161</f>
        <v>2.2000000000000028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487" t="s">
        <v>72</v>
      </c>
      <c r="C178" s="488"/>
      <c r="D178" s="488"/>
      <c r="E178" s="488"/>
      <c r="F178" s="489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2120</v>
      </c>
      <c r="C180" s="318">
        <v>2120</v>
      </c>
      <c r="D180" s="319">
        <v>2120</v>
      </c>
      <c r="E180" s="319">
        <v>2120</v>
      </c>
      <c r="F180" s="319">
        <v>2120</v>
      </c>
      <c r="G180" s="320">
        <v>2120</v>
      </c>
      <c r="H180" s="426"/>
      <c r="I180" s="426"/>
      <c r="J180" s="426"/>
    </row>
    <row r="181" spans="1:10" x14ac:dyDescent="0.2">
      <c r="A181" s="295" t="s">
        <v>6</v>
      </c>
      <c r="B181" s="321">
        <v>2165.3571428571427</v>
      </c>
      <c r="C181" s="322">
        <v>2223.6</v>
      </c>
      <c r="D181" s="322">
        <v>2303.7142857142858</v>
      </c>
      <c r="E181" s="322">
        <v>2378.25</v>
      </c>
      <c r="F181" s="322">
        <v>2448.4</v>
      </c>
      <c r="G181" s="259">
        <v>2308.4313725490197</v>
      </c>
      <c r="H181" s="426"/>
      <c r="I181" s="426"/>
      <c r="J181" s="426"/>
    </row>
    <row r="182" spans="1:10" x14ac:dyDescent="0.2">
      <c r="A182" s="226" t="s">
        <v>7</v>
      </c>
      <c r="B182" s="323">
        <v>96.428571428571431</v>
      </c>
      <c r="C182" s="324">
        <v>100</v>
      </c>
      <c r="D182" s="325">
        <v>100</v>
      </c>
      <c r="E182" s="325">
        <v>100</v>
      </c>
      <c r="F182" s="325">
        <v>100</v>
      </c>
      <c r="G182" s="326">
        <v>94.117647058823536</v>
      </c>
      <c r="H182" s="426"/>
      <c r="I182" s="426"/>
      <c r="J182" s="426"/>
    </row>
    <row r="183" spans="1:10" x14ac:dyDescent="0.2">
      <c r="A183" s="226" t="s">
        <v>8</v>
      </c>
      <c r="B183" s="263">
        <v>3.7324505272950781E-2</v>
      </c>
      <c r="C183" s="264">
        <v>3.1258177379416489E-2</v>
      </c>
      <c r="D183" s="327">
        <v>3.5570267682486473E-2</v>
      </c>
      <c r="E183" s="327">
        <v>2.7199507310122484E-2</v>
      </c>
      <c r="F183" s="327">
        <v>4.3588187931781847E-2</v>
      </c>
      <c r="G183" s="328">
        <v>5.4586963099941835E-2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43">B181/B180*100-100</f>
        <v>2.1394878706199307</v>
      </c>
      <c r="C184" s="267">
        <f t="shared" si="43"/>
        <v>4.8867924528301927</v>
      </c>
      <c r="D184" s="267">
        <f t="shared" si="43"/>
        <v>8.6657681940700826</v>
      </c>
      <c r="E184" s="267">
        <f t="shared" si="43"/>
        <v>12.181603773584897</v>
      </c>
      <c r="F184" s="267">
        <f t="shared" si="43"/>
        <v>15.490566037735846</v>
      </c>
      <c r="G184" s="269">
        <f t="shared" si="43"/>
        <v>8.8882722900480928</v>
      </c>
      <c r="H184" s="365"/>
      <c r="I184" s="426"/>
      <c r="J184" s="426"/>
    </row>
    <row r="185" spans="1:10" ht="13.5" thickBot="1" x14ac:dyDescent="0.25">
      <c r="A185" s="226" t="s">
        <v>27</v>
      </c>
      <c r="B185" s="270">
        <f>B181-B168</f>
        <v>63.049450549450285</v>
      </c>
      <c r="C185" s="271">
        <f t="shared" ref="C185:G185" si="44">C181-C168</f>
        <v>91.247058823529187</v>
      </c>
      <c r="D185" s="271">
        <f t="shared" si="44"/>
        <v>98.865800865800793</v>
      </c>
      <c r="E185" s="271">
        <f t="shared" si="44"/>
        <v>109.22560975609758</v>
      </c>
      <c r="F185" s="271">
        <f t="shared" si="44"/>
        <v>65.323076923077224</v>
      </c>
      <c r="G185" s="424">
        <f t="shared" si="44"/>
        <v>77.022921844794382</v>
      </c>
      <c r="H185" s="426"/>
      <c r="I185" s="426"/>
      <c r="J185" s="426"/>
    </row>
    <row r="186" spans="1:10" x14ac:dyDescent="0.2">
      <c r="A186" s="309" t="s">
        <v>52</v>
      </c>
      <c r="B186" s="274">
        <v>280</v>
      </c>
      <c r="C186" s="275">
        <v>246</v>
      </c>
      <c r="D186" s="275">
        <v>353</v>
      </c>
      <c r="E186" s="275">
        <v>402</v>
      </c>
      <c r="F186" s="329">
        <v>252</v>
      </c>
      <c r="G186" s="330">
        <f>SUM(B186:F186)</f>
        <v>1533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229">
        <v>84.5</v>
      </c>
      <c r="C187" s="281">
        <v>83.5</v>
      </c>
      <c r="D187" s="281">
        <v>83.5</v>
      </c>
      <c r="E187" s="281">
        <v>83.5</v>
      </c>
      <c r="F187" s="281">
        <v>83</v>
      </c>
      <c r="G187" s="233"/>
      <c r="H187" s="426" t="s">
        <v>57</v>
      </c>
      <c r="I187" s="426">
        <v>81.11</v>
      </c>
      <c r="J187" s="426"/>
    </row>
    <row r="188" spans="1:10" ht="13.5" thickBot="1" x14ac:dyDescent="0.25">
      <c r="A188" s="312" t="s">
        <v>26</v>
      </c>
      <c r="B188" s="336">
        <f>B187-B174</f>
        <v>2.5</v>
      </c>
      <c r="C188" s="337">
        <f t="shared" ref="C188:F188" si="45">C187-C174</f>
        <v>2.5</v>
      </c>
      <c r="D188" s="337">
        <f t="shared" si="45"/>
        <v>2.5</v>
      </c>
      <c r="E188" s="337">
        <f t="shared" si="45"/>
        <v>2.5</v>
      </c>
      <c r="F188" s="337">
        <f t="shared" si="45"/>
        <v>2.5</v>
      </c>
      <c r="G188" s="234"/>
      <c r="H188" s="426" t="s">
        <v>26</v>
      </c>
      <c r="I188" s="426">
        <f>I187-I174</f>
        <v>1.9699999999999989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487" t="s">
        <v>72</v>
      </c>
      <c r="C191" s="488"/>
      <c r="D191" s="488"/>
      <c r="E191" s="488"/>
      <c r="F191" s="489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2240</v>
      </c>
      <c r="C193" s="318">
        <v>2240</v>
      </c>
      <c r="D193" s="319">
        <v>2240</v>
      </c>
      <c r="E193" s="319">
        <v>2240</v>
      </c>
      <c r="F193" s="319">
        <v>2240</v>
      </c>
      <c r="G193" s="320">
        <v>2240</v>
      </c>
    </row>
    <row r="194" spans="1:10" s="428" customFormat="1" x14ac:dyDescent="0.2">
      <c r="A194" s="295" t="s">
        <v>6</v>
      </c>
      <c r="B194" s="321">
        <v>2329.3103448275861</v>
      </c>
      <c r="C194" s="322">
        <v>2338.4</v>
      </c>
      <c r="D194" s="322">
        <v>2424.4444444444443</v>
      </c>
      <c r="E194" s="322">
        <v>2465</v>
      </c>
      <c r="F194" s="322">
        <v>2561.7391304347825</v>
      </c>
      <c r="G194" s="259">
        <v>2423.0463576158941</v>
      </c>
    </row>
    <row r="195" spans="1:10" s="428" customFormat="1" x14ac:dyDescent="0.2">
      <c r="A195" s="226" t="s">
        <v>7</v>
      </c>
      <c r="B195" s="323">
        <v>93.103448275862064</v>
      </c>
      <c r="C195" s="324">
        <v>100</v>
      </c>
      <c r="D195" s="325">
        <v>100</v>
      </c>
      <c r="E195" s="325">
        <v>100</v>
      </c>
      <c r="F195" s="325">
        <v>100</v>
      </c>
      <c r="G195" s="326">
        <v>92.715231788079464</v>
      </c>
    </row>
    <row r="196" spans="1:10" s="428" customFormat="1" x14ac:dyDescent="0.2">
      <c r="A196" s="226" t="s">
        <v>8</v>
      </c>
      <c r="B196" s="263">
        <v>5.850611481419888E-2</v>
      </c>
      <c r="C196" s="264">
        <v>3.9262735968555895E-2</v>
      </c>
      <c r="D196" s="327">
        <v>3.5004869759722369E-2</v>
      </c>
      <c r="E196" s="327">
        <v>4.3302218795250119E-2</v>
      </c>
      <c r="F196" s="327">
        <v>5.2506844576977234E-2</v>
      </c>
      <c r="G196" s="328">
        <v>5.6209051255851239E-2</v>
      </c>
    </row>
    <row r="197" spans="1:10" s="428" customFormat="1" x14ac:dyDescent="0.2">
      <c r="A197" s="295" t="s">
        <v>1</v>
      </c>
      <c r="B197" s="266">
        <f t="shared" ref="B197:G197" si="46">B194/B193*100-100</f>
        <v>3.9870689655172384</v>
      </c>
      <c r="C197" s="267">
        <f t="shared" si="46"/>
        <v>4.392857142857153</v>
      </c>
      <c r="D197" s="267">
        <f t="shared" si="46"/>
        <v>8.2341269841269735</v>
      </c>
      <c r="E197" s="267">
        <f t="shared" si="46"/>
        <v>10.044642857142861</v>
      </c>
      <c r="F197" s="267">
        <f t="shared" si="46"/>
        <v>14.363354037267072</v>
      </c>
      <c r="G197" s="269">
        <f t="shared" si="46"/>
        <v>8.1717123935667075</v>
      </c>
      <c r="H197" s="365"/>
    </row>
    <row r="198" spans="1:10" s="428" customFormat="1" ht="13.5" thickBot="1" x14ac:dyDescent="0.25">
      <c r="A198" s="226" t="s">
        <v>27</v>
      </c>
      <c r="B198" s="270">
        <f>B194-B181</f>
        <v>163.95320197044339</v>
      </c>
      <c r="C198" s="271">
        <f t="shared" ref="C198:G198" si="47">C194-C181</f>
        <v>114.80000000000018</v>
      </c>
      <c r="D198" s="271">
        <f t="shared" si="47"/>
        <v>120.73015873015856</v>
      </c>
      <c r="E198" s="271">
        <f t="shared" si="47"/>
        <v>86.75</v>
      </c>
      <c r="F198" s="271">
        <f t="shared" si="47"/>
        <v>113.33913043478242</v>
      </c>
      <c r="G198" s="424">
        <f t="shared" si="47"/>
        <v>114.6149850668744</v>
      </c>
    </row>
    <row r="199" spans="1:10" s="428" customFormat="1" x14ac:dyDescent="0.2">
      <c r="A199" s="309" t="s">
        <v>52</v>
      </c>
      <c r="B199" s="274">
        <v>277</v>
      </c>
      <c r="C199" s="275">
        <v>246</v>
      </c>
      <c r="D199" s="275">
        <v>353</v>
      </c>
      <c r="E199" s="275">
        <v>402</v>
      </c>
      <c r="F199" s="329">
        <v>252</v>
      </c>
      <c r="G199" s="330">
        <f>SUM(B199:F199)</f>
        <v>1530</v>
      </c>
      <c r="H199" s="428" t="s">
        <v>56</v>
      </c>
      <c r="I199" s="331">
        <f>G186-G199</f>
        <v>3</v>
      </c>
      <c r="J199" s="332">
        <f>I199/G186</f>
        <v>1.9569471624266144E-3</v>
      </c>
    </row>
    <row r="200" spans="1:10" s="428" customFormat="1" x14ac:dyDescent="0.2">
      <c r="A200" s="309" t="s">
        <v>28</v>
      </c>
      <c r="B200" s="229">
        <v>87.5</v>
      </c>
      <c r="C200" s="281">
        <v>87</v>
      </c>
      <c r="D200" s="281">
        <v>87</v>
      </c>
      <c r="E200" s="281">
        <v>87</v>
      </c>
      <c r="F200" s="281">
        <v>86.5</v>
      </c>
      <c r="G200" s="233"/>
      <c r="H200" s="428" t="s">
        <v>57</v>
      </c>
      <c r="I200" s="428">
        <v>83.69</v>
      </c>
    </row>
    <row r="201" spans="1:10" s="428" customFormat="1" ht="13.5" thickBot="1" x14ac:dyDescent="0.25">
      <c r="A201" s="312" t="s">
        <v>26</v>
      </c>
      <c r="B201" s="336">
        <f>B200-B187</f>
        <v>3</v>
      </c>
      <c r="C201" s="337">
        <f t="shared" ref="C201:F201" si="48">C200-C187</f>
        <v>3.5</v>
      </c>
      <c r="D201" s="337">
        <f t="shared" si="48"/>
        <v>3.5</v>
      </c>
      <c r="E201" s="337">
        <f t="shared" si="48"/>
        <v>3.5</v>
      </c>
      <c r="F201" s="337">
        <f t="shared" si="48"/>
        <v>3.5</v>
      </c>
      <c r="G201" s="234"/>
      <c r="H201" s="428" t="s">
        <v>26</v>
      </c>
      <c r="I201" s="428">
        <f>I200-I187</f>
        <v>2.5799999999999983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487" t="s">
        <v>72</v>
      </c>
      <c r="C204" s="488"/>
      <c r="D204" s="488"/>
      <c r="E204" s="488"/>
      <c r="F204" s="489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2370</v>
      </c>
      <c r="C206" s="318">
        <v>2370</v>
      </c>
      <c r="D206" s="319">
        <v>2370</v>
      </c>
      <c r="E206" s="319">
        <v>2370</v>
      </c>
      <c r="F206" s="319">
        <v>2370</v>
      </c>
      <c r="G206" s="320">
        <v>2370</v>
      </c>
    </row>
    <row r="207" spans="1:10" s="429" customFormat="1" x14ac:dyDescent="0.2">
      <c r="A207" s="295" t="s">
        <v>6</v>
      </c>
      <c r="B207" s="321">
        <v>2420.3571428571427</v>
      </c>
      <c r="C207" s="322">
        <v>2494.8000000000002</v>
      </c>
      <c r="D207" s="322">
        <v>2533.4285714285716</v>
      </c>
      <c r="E207" s="322">
        <v>2664.375</v>
      </c>
      <c r="F207" s="322">
        <v>2739.6428571428573</v>
      </c>
      <c r="G207" s="259">
        <v>2572.8378378378379</v>
      </c>
    </row>
    <row r="208" spans="1:10" s="429" customFormat="1" x14ac:dyDescent="0.2">
      <c r="A208" s="226" t="s">
        <v>7</v>
      </c>
      <c r="B208" s="323">
        <v>96.428571428571431</v>
      </c>
      <c r="C208" s="324">
        <v>100</v>
      </c>
      <c r="D208" s="325">
        <v>97.142857142857139</v>
      </c>
      <c r="E208" s="325">
        <v>100</v>
      </c>
      <c r="F208" s="325">
        <v>96.428571428571431</v>
      </c>
      <c r="G208" s="326">
        <v>87.837837837837839</v>
      </c>
    </row>
    <row r="209" spans="1:10" s="429" customFormat="1" x14ac:dyDescent="0.2">
      <c r="A209" s="226" t="s">
        <v>8</v>
      </c>
      <c r="B209" s="263">
        <v>4.5894781992102757E-2</v>
      </c>
      <c r="C209" s="264">
        <v>4.0847612604627048E-2</v>
      </c>
      <c r="D209" s="327">
        <v>5.2212062871249298E-2</v>
      </c>
      <c r="E209" s="327">
        <v>4.9186745065918296E-2</v>
      </c>
      <c r="F209" s="327">
        <v>5.2647004570522953E-2</v>
      </c>
      <c r="G209" s="328">
        <v>6.5898617266909251E-2</v>
      </c>
    </row>
    <row r="210" spans="1:10" s="429" customFormat="1" x14ac:dyDescent="0.2">
      <c r="A210" s="295" t="s">
        <v>1</v>
      </c>
      <c r="B210" s="266">
        <f t="shared" ref="B210:G210" si="49">B207/B206*100-100</f>
        <v>2.1247739602169986</v>
      </c>
      <c r="C210" s="267">
        <f t="shared" si="49"/>
        <v>5.2658227848101404</v>
      </c>
      <c r="D210" s="267">
        <f t="shared" si="49"/>
        <v>6.8957203134418279</v>
      </c>
      <c r="E210" s="267">
        <f t="shared" si="49"/>
        <v>12.420886075949383</v>
      </c>
      <c r="F210" s="267">
        <f t="shared" si="49"/>
        <v>15.596745027124783</v>
      </c>
      <c r="G210" s="269">
        <f t="shared" si="49"/>
        <v>8.5585585585585591</v>
      </c>
      <c r="H210" s="365"/>
    </row>
    <row r="211" spans="1:10" s="429" customFormat="1" ht="13.5" thickBot="1" x14ac:dyDescent="0.25">
      <c r="A211" s="226" t="s">
        <v>27</v>
      </c>
      <c r="B211" s="270">
        <f>B207-B194</f>
        <v>91.046798029556612</v>
      </c>
      <c r="C211" s="271">
        <f t="shared" ref="C211:G211" si="50">C207-C194</f>
        <v>156.40000000000009</v>
      </c>
      <c r="D211" s="271">
        <f t="shared" si="50"/>
        <v>108.98412698412722</v>
      </c>
      <c r="E211" s="271">
        <f t="shared" si="50"/>
        <v>199.375</v>
      </c>
      <c r="F211" s="271">
        <f t="shared" si="50"/>
        <v>177.90372670807483</v>
      </c>
      <c r="G211" s="424">
        <f t="shared" si="50"/>
        <v>149.79148022194386</v>
      </c>
    </row>
    <row r="212" spans="1:10" s="429" customFormat="1" x14ac:dyDescent="0.2">
      <c r="A212" s="309" t="s">
        <v>52</v>
      </c>
      <c r="B212" s="274">
        <v>276</v>
      </c>
      <c r="C212" s="275">
        <v>245</v>
      </c>
      <c r="D212" s="275">
        <v>353</v>
      </c>
      <c r="E212" s="275">
        <v>402</v>
      </c>
      <c r="F212" s="329">
        <v>252</v>
      </c>
      <c r="G212" s="330">
        <f>SUM(B212:F212)</f>
        <v>1528</v>
      </c>
      <c r="H212" s="429" t="s">
        <v>56</v>
      </c>
      <c r="I212" s="331">
        <f>G199-G212</f>
        <v>2</v>
      </c>
      <c r="J212" s="332">
        <f>I212/G199</f>
        <v>1.30718954248366E-3</v>
      </c>
    </row>
    <row r="213" spans="1:10" s="429" customFormat="1" x14ac:dyDescent="0.2">
      <c r="A213" s="309" t="s">
        <v>28</v>
      </c>
      <c r="B213" s="229">
        <v>90.5</v>
      </c>
      <c r="C213" s="281">
        <v>90</v>
      </c>
      <c r="D213" s="281">
        <v>90</v>
      </c>
      <c r="E213" s="281">
        <v>90</v>
      </c>
      <c r="F213" s="281">
        <v>89.5</v>
      </c>
      <c r="G213" s="233"/>
      <c r="H213" s="429" t="s">
        <v>57</v>
      </c>
      <c r="I213" s="429">
        <v>87.11</v>
      </c>
    </row>
    <row r="214" spans="1:10" s="429" customFormat="1" ht="13.5" thickBot="1" x14ac:dyDescent="0.25">
      <c r="A214" s="312" t="s">
        <v>26</v>
      </c>
      <c r="B214" s="336">
        <f>B213-B200</f>
        <v>3</v>
      </c>
      <c r="C214" s="337">
        <f t="shared" ref="C214:F214" si="51">C213-C200</f>
        <v>3</v>
      </c>
      <c r="D214" s="337">
        <f t="shared" si="51"/>
        <v>3</v>
      </c>
      <c r="E214" s="337">
        <f t="shared" si="51"/>
        <v>3</v>
      </c>
      <c r="F214" s="337">
        <f t="shared" si="51"/>
        <v>3</v>
      </c>
      <c r="G214" s="234"/>
      <c r="H214" s="429" t="s">
        <v>26</v>
      </c>
      <c r="I214" s="429">
        <f>I213-I200</f>
        <v>3.4200000000000017</v>
      </c>
    </row>
    <row r="216" spans="1:10" ht="13.5" thickBot="1" x14ac:dyDescent="0.25"/>
    <row r="217" spans="1:10" ht="13.5" thickBot="1" x14ac:dyDescent="0.25">
      <c r="A217" s="285" t="s">
        <v>100</v>
      </c>
      <c r="B217" s="487" t="s">
        <v>72</v>
      </c>
      <c r="C217" s="488"/>
      <c r="D217" s="488"/>
      <c r="E217" s="488"/>
      <c r="F217" s="489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2510</v>
      </c>
      <c r="C219" s="318">
        <v>2510</v>
      </c>
      <c r="D219" s="319">
        <v>2510</v>
      </c>
      <c r="E219" s="319">
        <v>2510</v>
      </c>
      <c r="F219" s="319">
        <v>2510</v>
      </c>
      <c r="G219" s="320">
        <v>2510</v>
      </c>
      <c r="H219" s="430"/>
      <c r="I219" s="430"/>
      <c r="J219" s="430"/>
    </row>
    <row r="220" spans="1:10" x14ac:dyDescent="0.2">
      <c r="A220" s="295" t="s">
        <v>6</v>
      </c>
      <c r="B220" s="321">
        <v>2434.5454545454545</v>
      </c>
      <c r="C220" s="322">
        <v>2560.7692307692309</v>
      </c>
      <c r="D220" s="322">
        <v>2665</v>
      </c>
      <c r="E220" s="322">
        <v>2716.5384615384614</v>
      </c>
      <c r="F220" s="322">
        <v>2892.6315789473683</v>
      </c>
      <c r="G220" s="259">
        <v>2700.6766917293235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>
        <v>100</v>
      </c>
      <c r="F221" s="325">
        <v>94.736842105263165</v>
      </c>
      <c r="G221" s="326">
        <v>85.714285714285708</v>
      </c>
      <c r="H221" s="430"/>
      <c r="I221" s="430"/>
      <c r="J221" s="430"/>
    </row>
    <row r="222" spans="1:10" x14ac:dyDescent="0.2">
      <c r="A222" s="226" t="s">
        <v>8</v>
      </c>
      <c r="B222" s="263">
        <v>2.8423573165026056E-2</v>
      </c>
      <c r="C222" s="264">
        <v>2.7333885649929751E-2</v>
      </c>
      <c r="D222" s="327">
        <v>2.16979990735842E-2</v>
      </c>
      <c r="E222" s="327">
        <v>2.1487507809970923E-2</v>
      </c>
      <c r="F222" s="327">
        <v>4.8958889299458581E-2</v>
      </c>
      <c r="G222" s="328">
        <v>6.3188600513562496E-2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52">B220/B219*100-100</f>
        <v>-3.0061571894241155</v>
      </c>
      <c r="C223" s="267">
        <f t="shared" si="52"/>
        <v>2.0226785167024417</v>
      </c>
      <c r="D223" s="267">
        <f t="shared" si="52"/>
        <v>6.1752988047808657</v>
      </c>
      <c r="E223" s="267">
        <f t="shared" si="52"/>
        <v>8.2286239656757658</v>
      </c>
      <c r="F223" s="267">
        <f t="shared" si="52"/>
        <v>15.244286013839385</v>
      </c>
      <c r="G223" s="269">
        <f t="shared" si="52"/>
        <v>7.5966809453913697</v>
      </c>
      <c r="H223" s="365"/>
      <c r="I223" s="430"/>
      <c r="J223" s="430"/>
    </row>
    <row r="224" spans="1:10" ht="13.5" thickBot="1" x14ac:dyDescent="0.25">
      <c r="A224" s="226" t="s">
        <v>27</v>
      </c>
      <c r="B224" s="270">
        <f t="shared" ref="B224:G224" si="53">B220-B207</f>
        <v>14.188311688311842</v>
      </c>
      <c r="C224" s="271">
        <f t="shared" si="53"/>
        <v>65.969230769230762</v>
      </c>
      <c r="D224" s="271">
        <f t="shared" si="53"/>
        <v>131.57142857142844</v>
      </c>
      <c r="E224" s="271">
        <f t="shared" si="53"/>
        <v>52.163461538461434</v>
      </c>
      <c r="F224" s="271">
        <f t="shared" si="53"/>
        <v>152.98872180451099</v>
      </c>
      <c r="G224" s="424">
        <f t="shared" si="53"/>
        <v>127.83885389148554</v>
      </c>
      <c r="H224" s="430"/>
      <c r="I224" s="430"/>
      <c r="J224" s="430"/>
    </row>
    <row r="225" spans="1:14" x14ac:dyDescent="0.2">
      <c r="A225" s="309" t="s">
        <v>52</v>
      </c>
      <c r="B225" s="274">
        <v>199</v>
      </c>
      <c r="C225" s="275">
        <v>220</v>
      </c>
      <c r="D225" s="275">
        <v>314</v>
      </c>
      <c r="E225" s="275">
        <v>260</v>
      </c>
      <c r="F225" s="329">
        <v>367</v>
      </c>
      <c r="G225" s="330">
        <f>SUM(B225:F225)</f>
        <v>1360</v>
      </c>
      <c r="H225" s="430" t="s">
        <v>56</v>
      </c>
      <c r="I225" s="331">
        <f>G212-G225</f>
        <v>168</v>
      </c>
      <c r="J225" s="332">
        <f>I225/G212</f>
        <v>0.1099476439790576</v>
      </c>
      <c r="K225" s="433" t="s">
        <v>101</v>
      </c>
      <c r="N225" s="433" t="s">
        <v>105</v>
      </c>
    </row>
    <row r="226" spans="1:14" x14ac:dyDescent="0.2">
      <c r="A226" s="309" t="s">
        <v>28</v>
      </c>
      <c r="B226" s="229">
        <v>96.5</v>
      </c>
      <c r="C226" s="281">
        <v>95.5</v>
      </c>
      <c r="D226" s="281">
        <v>95</v>
      </c>
      <c r="E226" s="281">
        <v>95</v>
      </c>
      <c r="F226" s="281">
        <v>94.5</v>
      </c>
      <c r="G226" s="233"/>
      <c r="H226" s="430" t="s">
        <v>57</v>
      </c>
      <c r="I226" s="430">
        <v>90.1</v>
      </c>
      <c r="J226" s="430"/>
    </row>
    <row r="227" spans="1:14" ht="13.5" thickBot="1" x14ac:dyDescent="0.25">
      <c r="A227" s="312" t="s">
        <v>26</v>
      </c>
      <c r="B227" s="336">
        <f>B226-B213</f>
        <v>6</v>
      </c>
      <c r="C227" s="337">
        <f>C226-C213</f>
        <v>5.5</v>
      </c>
      <c r="D227" s="337">
        <f>D226-D213</f>
        <v>5</v>
      </c>
      <c r="E227" s="337">
        <f>E226-E213</f>
        <v>5</v>
      </c>
      <c r="F227" s="337">
        <f>F226-F213</f>
        <v>5</v>
      </c>
      <c r="G227" s="234"/>
      <c r="H227" s="430" t="s">
        <v>26</v>
      </c>
      <c r="I227" s="430">
        <f>I226-I213</f>
        <v>2.9899999999999949</v>
      </c>
      <c r="J227" s="430"/>
    </row>
    <row r="228" spans="1:14" x14ac:dyDescent="0.2">
      <c r="B228" s="280">
        <v>96.5</v>
      </c>
      <c r="C228" s="280">
        <v>95.5</v>
      </c>
      <c r="D228" s="280">
        <v>95</v>
      </c>
      <c r="E228" s="280">
        <v>95</v>
      </c>
      <c r="F228" s="280">
        <v>94.5</v>
      </c>
    </row>
    <row r="229" spans="1:14" ht="13.5" thickBot="1" x14ac:dyDescent="0.25"/>
    <row r="230" spans="1:14" ht="13.5" thickBot="1" x14ac:dyDescent="0.25">
      <c r="A230" s="285" t="s">
        <v>106</v>
      </c>
      <c r="B230" s="487" t="s">
        <v>72</v>
      </c>
      <c r="C230" s="488"/>
      <c r="D230" s="488"/>
      <c r="E230" s="488"/>
      <c r="F230" s="489"/>
      <c r="G230" s="314" t="s">
        <v>0</v>
      </c>
      <c r="H230" s="434"/>
      <c r="I230" s="434"/>
      <c r="J230" s="434"/>
    </row>
    <row r="231" spans="1:14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4" x14ac:dyDescent="0.2">
      <c r="A232" s="292" t="s">
        <v>3</v>
      </c>
      <c r="B232" s="317">
        <v>2650</v>
      </c>
      <c r="C232" s="318">
        <v>2650</v>
      </c>
      <c r="D232" s="319">
        <v>2650</v>
      </c>
      <c r="E232" s="319">
        <v>2650</v>
      </c>
      <c r="F232" s="319">
        <v>2650</v>
      </c>
      <c r="G232" s="320">
        <v>2650</v>
      </c>
      <c r="H232" s="434"/>
      <c r="I232" s="434"/>
      <c r="J232" s="434"/>
    </row>
    <row r="233" spans="1:14" x14ac:dyDescent="0.2">
      <c r="A233" s="295" t="s">
        <v>6</v>
      </c>
      <c r="B233" s="321">
        <v>2607.2727272727275</v>
      </c>
      <c r="C233" s="322">
        <v>2655.4545454545455</v>
      </c>
      <c r="D233" s="322">
        <v>2744.1935483870966</v>
      </c>
      <c r="E233" s="322">
        <v>2818.8</v>
      </c>
      <c r="F233" s="322">
        <v>2902.5641025641025</v>
      </c>
      <c r="G233" s="259">
        <v>2766.3309352517986</v>
      </c>
      <c r="H233" s="434"/>
      <c r="I233" s="434"/>
      <c r="J233" s="434"/>
    </row>
    <row r="234" spans="1:14" x14ac:dyDescent="0.2">
      <c r="A234" s="226" t="s">
        <v>7</v>
      </c>
      <c r="B234" s="323">
        <v>95.454545454545453</v>
      </c>
      <c r="C234" s="324">
        <v>100</v>
      </c>
      <c r="D234" s="325">
        <v>100</v>
      </c>
      <c r="E234" s="325">
        <v>100</v>
      </c>
      <c r="F234" s="325">
        <v>94.871794871794876</v>
      </c>
      <c r="G234" s="326">
        <v>94.244604316546756</v>
      </c>
      <c r="H234" s="434"/>
      <c r="I234" s="434"/>
      <c r="J234" s="434"/>
    </row>
    <row r="235" spans="1:14" x14ac:dyDescent="0.2">
      <c r="A235" s="226" t="s">
        <v>8</v>
      </c>
      <c r="B235" s="263">
        <v>4.8199200360283544E-2</v>
      </c>
      <c r="C235" s="264">
        <v>3.2049379632917353E-2</v>
      </c>
      <c r="D235" s="327">
        <v>3.6308378911581236E-2</v>
      </c>
      <c r="E235" s="327">
        <v>2.9754606165971816E-2</v>
      </c>
      <c r="F235" s="327">
        <v>3.9993576941883428E-2</v>
      </c>
      <c r="G235" s="328">
        <v>5.4425304576567378E-2</v>
      </c>
      <c r="H235" s="434"/>
      <c r="I235" s="434"/>
      <c r="J235" s="434"/>
    </row>
    <row r="236" spans="1:14" x14ac:dyDescent="0.2">
      <c r="A236" s="295" t="s">
        <v>1</v>
      </c>
      <c r="B236" s="266">
        <f t="shared" ref="B236:G236" si="54">B233/B232*100-100</f>
        <v>-1.6123499142367024</v>
      </c>
      <c r="C236" s="267">
        <f t="shared" si="54"/>
        <v>0.20583190394512485</v>
      </c>
      <c r="D236" s="267">
        <f t="shared" si="54"/>
        <v>3.5544735240413843</v>
      </c>
      <c r="E236" s="267">
        <f t="shared" si="54"/>
        <v>6.3698113207547209</v>
      </c>
      <c r="F236" s="267">
        <f t="shared" si="54"/>
        <v>9.5307208514755644</v>
      </c>
      <c r="G236" s="269">
        <f t="shared" si="54"/>
        <v>4.3898466132754095</v>
      </c>
      <c r="H236" s="365"/>
      <c r="I236" s="434"/>
      <c r="J236" s="434"/>
    </row>
    <row r="237" spans="1:14" ht="13.5" thickBot="1" x14ac:dyDescent="0.25">
      <c r="A237" s="226" t="s">
        <v>27</v>
      </c>
      <c r="B237" s="270">
        <f t="shared" ref="B237:G237" si="55">B233-B220</f>
        <v>172.72727272727298</v>
      </c>
      <c r="C237" s="271">
        <f t="shared" si="55"/>
        <v>94.685314685314552</v>
      </c>
      <c r="D237" s="271">
        <f t="shared" si="55"/>
        <v>79.193548387096598</v>
      </c>
      <c r="E237" s="271">
        <f t="shared" si="55"/>
        <v>102.26153846153875</v>
      </c>
      <c r="F237" s="271">
        <f t="shared" si="55"/>
        <v>9.9325236167342155</v>
      </c>
      <c r="G237" s="424">
        <f t="shared" si="55"/>
        <v>65.654243522475099</v>
      </c>
      <c r="H237" s="434"/>
      <c r="I237" s="434"/>
      <c r="J237" s="434"/>
    </row>
    <row r="238" spans="1:14" x14ac:dyDescent="0.2">
      <c r="A238" s="309" t="s">
        <v>52</v>
      </c>
      <c r="B238" s="274">
        <v>199</v>
      </c>
      <c r="C238" s="275">
        <v>219</v>
      </c>
      <c r="D238" s="275">
        <v>313</v>
      </c>
      <c r="E238" s="275">
        <v>259</v>
      </c>
      <c r="F238" s="329">
        <v>366</v>
      </c>
      <c r="G238" s="330">
        <f>SUM(B238:F238)</f>
        <v>1356</v>
      </c>
      <c r="H238" s="434" t="s">
        <v>56</v>
      </c>
      <c r="I238" s="331">
        <f>G225-G238</f>
        <v>4</v>
      </c>
      <c r="J238" s="332">
        <f>I238/G225</f>
        <v>2.9411764705882353E-3</v>
      </c>
    </row>
    <row r="239" spans="1:14" x14ac:dyDescent="0.2">
      <c r="A239" s="309" t="s">
        <v>28</v>
      </c>
      <c r="B239" s="229">
        <v>103</v>
      </c>
      <c r="C239" s="281">
        <v>102</v>
      </c>
      <c r="D239" s="281">
        <v>101.5</v>
      </c>
      <c r="E239" s="281">
        <v>101.5</v>
      </c>
      <c r="F239" s="281">
        <v>101</v>
      </c>
      <c r="G239" s="233"/>
      <c r="H239" s="434" t="s">
        <v>57</v>
      </c>
      <c r="I239" s="434">
        <v>95.3</v>
      </c>
      <c r="J239" s="434"/>
    </row>
    <row r="240" spans="1:14" ht="13.5" thickBot="1" x14ac:dyDescent="0.25">
      <c r="A240" s="312" t="s">
        <v>26</v>
      </c>
      <c r="B240" s="336">
        <f>B239-B226</f>
        <v>6.5</v>
      </c>
      <c r="C240" s="337">
        <f>C239-C226</f>
        <v>6.5</v>
      </c>
      <c r="D240" s="337">
        <f>D239-D226</f>
        <v>6.5</v>
      </c>
      <c r="E240" s="337">
        <f>E239-E226</f>
        <v>6.5</v>
      </c>
      <c r="F240" s="337">
        <f>F239-F226</f>
        <v>6.5</v>
      </c>
      <c r="G240" s="234"/>
      <c r="H240" s="434" t="s">
        <v>26</v>
      </c>
      <c r="I240" s="434">
        <f>I239-I226</f>
        <v>5.2000000000000028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487" t="s">
        <v>72</v>
      </c>
      <c r="C243" s="488"/>
      <c r="D243" s="488"/>
      <c r="E243" s="488"/>
      <c r="F243" s="489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2800</v>
      </c>
      <c r="C245" s="318">
        <v>2800</v>
      </c>
      <c r="D245" s="319">
        <v>2800</v>
      </c>
      <c r="E245" s="319">
        <v>2800</v>
      </c>
      <c r="F245" s="319">
        <v>2800</v>
      </c>
      <c r="G245" s="320">
        <v>2800</v>
      </c>
    </row>
    <row r="246" spans="1:10" s="440" customFormat="1" x14ac:dyDescent="0.2">
      <c r="A246" s="295" t="s">
        <v>6</v>
      </c>
      <c r="B246" s="321">
        <v>2813.3333333333335</v>
      </c>
      <c r="C246" s="322">
        <v>2810.909090909091</v>
      </c>
      <c r="D246" s="322">
        <v>2939.375</v>
      </c>
      <c r="E246" s="322">
        <v>2958.3333333333335</v>
      </c>
      <c r="F246" s="322">
        <v>3091.0810810810813</v>
      </c>
      <c r="G246" s="259">
        <v>2949.7692307692309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>
        <v>100</v>
      </c>
      <c r="F247" s="325">
        <v>89.189189189189193</v>
      </c>
      <c r="G247" s="326">
        <v>93.07692307692308</v>
      </c>
    </row>
    <row r="248" spans="1:10" s="440" customFormat="1" x14ac:dyDescent="0.2">
      <c r="A248" s="226" t="s">
        <v>8</v>
      </c>
      <c r="B248" s="263">
        <v>4.2110811622614597E-2</v>
      </c>
      <c r="C248" s="264">
        <v>3.2656935475715791E-2</v>
      </c>
      <c r="D248" s="327">
        <v>4.084216717030157E-2</v>
      </c>
      <c r="E248" s="327">
        <v>2.5829618898812516E-2</v>
      </c>
      <c r="F248" s="327">
        <v>6.0862656427245414E-2</v>
      </c>
      <c r="G248" s="328">
        <v>5.761086141535772E-2</v>
      </c>
    </row>
    <row r="249" spans="1:10" s="440" customFormat="1" x14ac:dyDescent="0.2">
      <c r="A249" s="295" t="s">
        <v>1</v>
      </c>
      <c r="B249" s="266">
        <f t="shared" ref="B249:G249" si="56">B246/B245*100-100</f>
        <v>0.4761904761904816</v>
      </c>
      <c r="C249" s="267">
        <f t="shared" si="56"/>
        <v>0.38961038961038241</v>
      </c>
      <c r="D249" s="267">
        <f t="shared" si="56"/>
        <v>4.9776785714285694</v>
      </c>
      <c r="E249" s="267">
        <f t="shared" si="56"/>
        <v>5.6547619047619122</v>
      </c>
      <c r="F249" s="267">
        <f t="shared" si="56"/>
        <v>10.395752895752892</v>
      </c>
      <c r="G249" s="269">
        <f t="shared" si="56"/>
        <v>5.3489010989011092</v>
      </c>
      <c r="H249" s="365"/>
    </row>
    <row r="250" spans="1:10" s="440" customFormat="1" ht="13.5" thickBot="1" x14ac:dyDescent="0.25">
      <c r="A250" s="226" t="s">
        <v>27</v>
      </c>
      <c r="B250" s="270">
        <f t="shared" ref="B250:G250" si="57">B246-B233</f>
        <v>206.06060606060601</v>
      </c>
      <c r="C250" s="271">
        <f t="shared" si="57"/>
        <v>155.4545454545455</v>
      </c>
      <c r="D250" s="271">
        <f t="shared" si="57"/>
        <v>195.1814516129034</v>
      </c>
      <c r="E250" s="271">
        <f t="shared" si="57"/>
        <v>139.5333333333333</v>
      </c>
      <c r="F250" s="271">
        <f t="shared" si="57"/>
        <v>188.51697851697872</v>
      </c>
      <c r="G250" s="424">
        <f t="shared" si="57"/>
        <v>183.43829551743238</v>
      </c>
    </row>
    <row r="251" spans="1:10" s="440" customFormat="1" x14ac:dyDescent="0.2">
      <c r="A251" s="309" t="s">
        <v>52</v>
      </c>
      <c r="B251" s="274">
        <v>198</v>
      </c>
      <c r="C251" s="275">
        <v>219</v>
      </c>
      <c r="D251" s="275">
        <v>312</v>
      </c>
      <c r="E251" s="275">
        <v>259</v>
      </c>
      <c r="F251" s="329">
        <v>366</v>
      </c>
      <c r="G251" s="330">
        <f>SUM(B251:F251)</f>
        <v>1354</v>
      </c>
      <c r="H251" s="440" t="s">
        <v>56</v>
      </c>
      <c r="I251" s="331">
        <f>G238-G251</f>
        <v>2</v>
      </c>
      <c r="J251" s="332">
        <f>I251/G238</f>
        <v>1.4749262536873156E-3</v>
      </c>
    </row>
    <row r="252" spans="1:10" s="440" customFormat="1" x14ac:dyDescent="0.2">
      <c r="A252" s="309" t="s">
        <v>28</v>
      </c>
      <c r="B252" s="229">
        <v>108.5</v>
      </c>
      <c r="C252" s="281">
        <v>108</v>
      </c>
      <c r="D252" s="281">
        <v>107</v>
      </c>
      <c r="E252" s="281">
        <v>107</v>
      </c>
      <c r="F252" s="281">
        <v>106.5</v>
      </c>
      <c r="G252" s="233"/>
      <c r="H252" s="440" t="s">
        <v>57</v>
      </c>
      <c r="I252" s="440">
        <v>101.73</v>
      </c>
    </row>
    <row r="253" spans="1:10" s="440" customFormat="1" ht="13.5" thickBot="1" x14ac:dyDescent="0.25">
      <c r="A253" s="312" t="s">
        <v>26</v>
      </c>
      <c r="B253" s="336">
        <f>B252-B239</f>
        <v>5.5</v>
      </c>
      <c r="C253" s="337">
        <f>C252-C239</f>
        <v>6</v>
      </c>
      <c r="D253" s="337">
        <f>D252-D239</f>
        <v>5.5</v>
      </c>
      <c r="E253" s="337">
        <f>E252-E239</f>
        <v>5.5</v>
      </c>
      <c r="F253" s="337">
        <f>F252-F239</f>
        <v>5.5</v>
      </c>
      <c r="G253" s="234"/>
      <c r="H253" s="440" t="s">
        <v>26</v>
      </c>
      <c r="I253" s="440">
        <f>I252-I239</f>
        <v>6.4300000000000068</v>
      </c>
    </row>
    <row r="255" spans="1:10" ht="13.5" thickBot="1" x14ac:dyDescent="0.25"/>
    <row r="256" spans="1:10" ht="13.5" thickBot="1" x14ac:dyDescent="0.25">
      <c r="A256" s="285" t="s">
        <v>114</v>
      </c>
      <c r="B256" s="487" t="s">
        <v>72</v>
      </c>
      <c r="C256" s="488"/>
      <c r="D256" s="488"/>
      <c r="E256" s="488"/>
      <c r="F256" s="489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>
        <v>139</v>
      </c>
      <c r="H257" s="447"/>
      <c r="I257" s="447"/>
      <c r="J257" s="447"/>
    </row>
    <row r="258" spans="1:10" x14ac:dyDescent="0.2">
      <c r="A258" s="292" t="s">
        <v>3</v>
      </c>
      <c r="B258" s="317">
        <v>2960</v>
      </c>
      <c r="C258" s="318">
        <v>2960</v>
      </c>
      <c r="D258" s="319">
        <v>2960</v>
      </c>
      <c r="E258" s="319">
        <v>2960</v>
      </c>
      <c r="F258" s="319">
        <v>2960</v>
      </c>
      <c r="G258" s="320">
        <v>2960</v>
      </c>
      <c r="H258" s="447"/>
      <c r="I258" s="447"/>
      <c r="J258" s="447"/>
    </row>
    <row r="259" spans="1:10" x14ac:dyDescent="0.2">
      <c r="A259" s="295" t="s">
        <v>6</v>
      </c>
      <c r="B259" s="321">
        <v>2937</v>
      </c>
      <c r="C259" s="322">
        <v>2967.7272727272725</v>
      </c>
      <c r="D259" s="322">
        <v>3051.212121212121</v>
      </c>
      <c r="E259" s="322">
        <v>3154.2307692307691</v>
      </c>
      <c r="F259" s="322">
        <v>3195</v>
      </c>
      <c r="G259" s="259">
        <v>3080.1438848920861</v>
      </c>
      <c r="H259" s="447"/>
      <c r="I259" s="447"/>
      <c r="J259" s="447"/>
    </row>
    <row r="260" spans="1:10" x14ac:dyDescent="0.2">
      <c r="A260" s="226" t="s">
        <v>7</v>
      </c>
      <c r="B260" s="323">
        <v>95</v>
      </c>
      <c r="C260" s="324">
        <v>100</v>
      </c>
      <c r="D260" s="325">
        <v>100</v>
      </c>
      <c r="E260" s="325">
        <v>96.15384615384616</v>
      </c>
      <c r="F260" s="325">
        <v>92.10526315789474</v>
      </c>
      <c r="G260" s="326">
        <v>91.366906474820141</v>
      </c>
      <c r="H260" s="447"/>
      <c r="I260" s="447"/>
      <c r="J260" s="447"/>
    </row>
    <row r="261" spans="1:10" x14ac:dyDescent="0.2">
      <c r="A261" s="226" t="s">
        <v>8</v>
      </c>
      <c r="B261" s="263">
        <v>4.5043018435126404E-2</v>
      </c>
      <c r="C261" s="264">
        <v>3.6033647090682713E-2</v>
      </c>
      <c r="D261" s="327">
        <v>4.8696837952124566E-2</v>
      </c>
      <c r="E261" s="327">
        <v>3.6764365381805379E-2</v>
      </c>
      <c r="F261" s="327">
        <v>5.6190262797514247E-2</v>
      </c>
      <c r="G261" s="328">
        <v>5.686303642873098E-2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58">B259/B258*100-100</f>
        <v>-0.77702702702701743</v>
      </c>
      <c r="C262" s="267">
        <f t="shared" si="58"/>
        <v>0.26105651105649486</v>
      </c>
      <c r="D262" s="267">
        <f t="shared" si="58"/>
        <v>3.08149058149057</v>
      </c>
      <c r="E262" s="267">
        <f t="shared" si="58"/>
        <v>6.5618503118503071</v>
      </c>
      <c r="F262" s="267">
        <f t="shared" si="58"/>
        <v>7.939189189189193</v>
      </c>
      <c r="G262" s="269">
        <f t="shared" si="58"/>
        <v>4.0589150301380386</v>
      </c>
      <c r="H262" s="365"/>
      <c r="I262" s="447"/>
      <c r="J262" s="447"/>
    </row>
    <row r="263" spans="1:10" ht="13.5" thickBot="1" x14ac:dyDescent="0.25">
      <c r="A263" s="226" t="s">
        <v>27</v>
      </c>
      <c r="B263" s="270">
        <f t="shared" ref="B263:G263" si="59">B259-B246</f>
        <v>123.66666666666652</v>
      </c>
      <c r="C263" s="271">
        <f t="shared" si="59"/>
        <v>156.81818181818153</v>
      </c>
      <c r="D263" s="271">
        <f t="shared" si="59"/>
        <v>111.83712121212102</v>
      </c>
      <c r="E263" s="271">
        <f t="shared" si="59"/>
        <v>195.89743589743557</v>
      </c>
      <c r="F263" s="271">
        <f t="shared" si="59"/>
        <v>103.91891891891873</v>
      </c>
      <c r="G263" s="424">
        <f t="shared" si="59"/>
        <v>130.37465412285519</v>
      </c>
      <c r="H263" s="447"/>
      <c r="I263" s="447"/>
      <c r="J263" s="447"/>
    </row>
    <row r="264" spans="1:10" x14ac:dyDescent="0.2">
      <c r="A264" s="309" t="s">
        <v>52</v>
      </c>
      <c r="B264" s="274">
        <v>198</v>
      </c>
      <c r="C264" s="275">
        <v>219</v>
      </c>
      <c r="D264" s="275">
        <v>312</v>
      </c>
      <c r="E264" s="275">
        <v>259</v>
      </c>
      <c r="F264" s="329">
        <v>366</v>
      </c>
      <c r="G264" s="330">
        <f>SUM(B264:F264)</f>
        <v>1354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229">
        <v>114</v>
      </c>
      <c r="C265" s="281">
        <v>113.5</v>
      </c>
      <c r="D265" s="281">
        <v>112.5</v>
      </c>
      <c r="E265" s="281">
        <v>112.5</v>
      </c>
      <c r="F265" s="281">
        <v>112</v>
      </c>
      <c r="G265" s="233"/>
      <c r="H265" s="447" t="s">
        <v>57</v>
      </c>
      <c r="I265" s="447">
        <v>107.26</v>
      </c>
      <c r="J265" s="447"/>
    </row>
    <row r="266" spans="1:10" ht="13.5" thickBot="1" x14ac:dyDescent="0.25">
      <c r="A266" s="312" t="s">
        <v>26</v>
      </c>
      <c r="B266" s="336">
        <f>B265-B252</f>
        <v>5.5</v>
      </c>
      <c r="C266" s="337">
        <f>C265-C252</f>
        <v>5.5</v>
      </c>
      <c r="D266" s="337">
        <f>D265-D252</f>
        <v>5.5</v>
      </c>
      <c r="E266" s="337">
        <f>E265-E252</f>
        <v>5.5</v>
      </c>
      <c r="F266" s="337">
        <f>F265-F252</f>
        <v>5.5</v>
      </c>
      <c r="G266" s="234"/>
      <c r="H266" s="447" t="s">
        <v>26</v>
      </c>
      <c r="I266" s="447">
        <f>I265-I252</f>
        <v>5.5300000000000011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487" t="s">
        <v>72</v>
      </c>
      <c r="C269" s="488"/>
      <c r="D269" s="488"/>
      <c r="E269" s="488"/>
      <c r="F269" s="489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133</v>
      </c>
      <c r="H270" s="457"/>
      <c r="I270" s="457"/>
      <c r="J270" s="457"/>
    </row>
    <row r="271" spans="1:10" x14ac:dyDescent="0.2">
      <c r="A271" s="292" t="s">
        <v>3</v>
      </c>
      <c r="B271" s="317">
        <v>3150</v>
      </c>
      <c r="C271" s="318">
        <v>3150</v>
      </c>
      <c r="D271" s="319">
        <v>3150</v>
      </c>
      <c r="E271" s="319">
        <v>3150</v>
      </c>
      <c r="F271" s="319">
        <v>3150</v>
      </c>
      <c r="G271" s="320">
        <v>3150</v>
      </c>
      <c r="H271" s="457"/>
      <c r="I271" s="457"/>
      <c r="J271" s="457"/>
    </row>
    <row r="272" spans="1:10" x14ac:dyDescent="0.2">
      <c r="A272" s="295" t="s">
        <v>6</v>
      </c>
      <c r="B272" s="321">
        <v>3078.5</v>
      </c>
      <c r="C272" s="322">
        <v>3076.818181818182</v>
      </c>
      <c r="D272" s="322">
        <v>3169</v>
      </c>
      <c r="E272" s="322">
        <v>3314.0740740740739</v>
      </c>
      <c r="F272" s="322">
        <v>3320.8823529411766</v>
      </c>
      <c r="G272" s="259">
        <v>3208.4210526315787</v>
      </c>
      <c r="H272" s="457"/>
      <c r="I272" s="457"/>
      <c r="J272" s="457"/>
    </row>
    <row r="273" spans="1:11" x14ac:dyDescent="0.2">
      <c r="A273" s="226" t="s">
        <v>7</v>
      </c>
      <c r="B273" s="323">
        <v>85</v>
      </c>
      <c r="C273" s="324">
        <v>100</v>
      </c>
      <c r="D273" s="325">
        <v>96.666666666666671</v>
      </c>
      <c r="E273" s="325">
        <v>92.592592592592595</v>
      </c>
      <c r="F273" s="325">
        <v>94.117647058823536</v>
      </c>
      <c r="G273" s="326">
        <v>89.473684210526315</v>
      </c>
      <c r="H273" s="457"/>
      <c r="I273" s="457"/>
      <c r="J273" s="457"/>
    </row>
    <row r="274" spans="1:11" x14ac:dyDescent="0.2">
      <c r="A274" s="226" t="s">
        <v>8</v>
      </c>
      <c r="B274" s="263">
        <v>6.5430172391219829E-2</v>
      </c>
      <c r="C274" s="264">
        <v>4.4188756206217719E-2</v>
      </c>
      <c r="D274" s="327">
        <v>4.6458372592189316E-2</v>
      </c>
      <c r="E274" s="327">
        <v>4.6718894487946763E-2</v>
      </c>
      <c r="F274" s="327">
        <v>5.628493299644792E-2</v>
      </c>
      <c r="G274" s="328">
        <v>6.1629909067996556E-2</v>
      </c>
      <c r="H274" s="457"/>
      <c r="I274" s="457"/>
      <c r="J274" s="457"/>
    </row>
    <row r="275" spans="1:11" x14ac:dyDescent="0.2">
      <c r="A275" s="295" t="s">
        <v>1</v>
      </c>
      <c r="B275" s="266">
        <f t="shared" ref="B275:G275" si="60">B272/B271*100-100</f>
        <v>-2.2698412698412653</v>
      </c>
      <c r="C275" s="267">
        <f t="shared" si="60"/>
        <v>-2.3232323232323182</v>
      </c>
      <c r="D275" s="267">
        <f t="shared" si="60"/>
        <v>0.60317460317460814</v>
      </c>
      <c r="E275" s="267">
        <f t="shared" si="60"/>
        <v>5.2087007642563208</v>
      </c>
      <c r="F275" s="267">
        <f t="shared" si="60"/>
        <v>5.4248366013071916</v>
      </c>
      <c r="G275" s="269">
        <f t="shared" si="60"/>
        <v>1.8546365914786804</v>
      </c>
      <c r="H275" s="365"/>
      <c r="I275" s="457"/>
      <c r="J275" s="457"/>
    </row>
    <row r="276" spans="1:11" ht="13.5" thickBot="1" x14ac:dyDescent="0.25">
      <c r="A276" s="226" t="s">
        <v>27</v>
      </c>
      <c r="B276" s="270">
        <f t="shared" ref="B276:G276" si="61">B272-B259</f>
        <v>141.5</v>
      </c>
      <c r="C276" s="271">
        <f t="shared" si="61"/>
        <v>109.09090909090946</v>
      </c>
      <c r="D276" s="271">
        <f t="shared" si="61"/>
        <v>117.78787878787898</v>
      </c>
      <c r="E276" s="271">
        <f t="shared" si="61"/>
        <v>159.84330484330485</v>
      </c>
      <c r="F276" s="271">
        <f t="shared" si="61"/>
        <v>125.88235294117658</v>
      </c>
      <c r="G276" s="424">
        <f t="shared" si="61"/>
        <v>128.2771677394926</v>
      </c>
      <c r="H276" s="457"/>
      <c r="I276" s="457"/>
      <c r="J276" s="457"/>
    </row>
    <row r="277" spans="1:11" x14ac:dyDescent="0.2">
      <c r="A277" s="309" t="s">
        <v>52</v>
      </c>
      <c r="B277" s="274">
        <v>198</v>
      </c>
      <c r="C277" s="275">
        <v>219</v>
      </c>
      <c r="D277" s="275">
        <v>312</v>
      </c>
      <c r="E277" s="275">
        <v>259</v>
      </c>
      <c r="F277" s="329">
        <v>366</v>
      </c>
      <c r="G277" s="330">
        <f>SUM(B277:F277)</f>
        <v>1354</v>
      </c>
      <c r="H277" s="457" t="s">
        <v>56</v>
      </c>
      <c r="I277" s="331">
        <f>G264-G277</f>
        <v>0</v>
      </c>
      <c r="J277" s="332">
        <f>I277/G264</f>
        <v>0</v>
      </c>
      <c r="K277" s="414" t="s">
        <v>116</v>
      </c>
    </row>
    <row r="278" spans="1:11" x14ac:dyDescent="0.2">
      <c r="A278" s="309" t="s">
        <v>28</v>
      </c>
      <c r="B278" s="229">
        <v>120</v>
      </c>
      <c r="C278" s="281">
        <v>119.5</v>
      </c>
      <c r="D278" s="281">
        <v>118.5</v>
      </c>
      <c r="E278" s="281">
        <v>118</v>
      </c>
      <c r="F278" s="281">
        <v>117.5</v>
      </c>
      <c r="G278" s="233"/>
      <c r="H278" s="457" t="s">
        <v>57</v>
      </c>
      <c r="I278" s="457">
        <v>112.81</v>
      </c>
      <c r="J278" s="457"/>
      <c r="K278" s="414" t="s">
        <v>117</v>
      </c>
    </row>
    <row r="279" spans="1:11" ht="13.5" thickBot="1" x14ac:dyDescent="0.25">
      <c r="A279" s="312" t="s">
        <v>26</v>
      </c>
      <c r="B279" s="336">
        <f>B278-B265</f>
        <v>6</v>
      </c>
      <c r="C279" s="337">
        <f>C278-C265</f>
        <v>6</v>
      </c>
      <c r="D279" s="337">
        <f>D278-D265</f>
        <v>6</v>
      </c>
      <c r="E279" s="337">
        <f>E278-E265</f>
        <v>5.5</v>
      </c>
      <c r="F279" s="337">
        <f>F278-F265</f>
        <v>5.5</v>
      </c>
      <c r="G279" s="234"/>
      <c r="H279" s="457" t="s">
        <v>26</v>
      </c>
      <c r="I279" s="457">
        <f>I278-I265</f>
        <v>5.5499999999999972</v>
      </c>
      <c r="J279" s="457"/>
    </row>
    <row r="281" spans="1:11" ht="13.5" thickBot="1" x14ac:dyDescent="0.25"/>
    <row r="282" spans="1:11" ht="13.5" thickBot="1" x14ac:dyDescent="0.25">
      <c r="A282" s="285" t="s">
        <v>118</v>
      </c>
      <c r="B282" s="487" t="s">
        <v>72</v>
      </c>
      <c r="C282" s="488"/>
      <c r="D282" s="488"/>
      <c r="E282" s="488"/>
      <c r="F282" s="489"/>
      <c r="G282" s="314" t="s">
        <v>0</v>
      </c>
      <c r="H282" s="461"/>
      <c r="I282" s="461"/>
      <c r="J282" s="461"/>
    </row>
    <row r="283" spans="1:11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133</v>
      </c>
      <c r="H283" s="461"/>
      <c r="I283" s="461"/>
      <c r="J283" s="461"/>
    </row>
    <row r="284" spans="1:11" x14ac:dyDescent="0.2">
      <c r="A284" s="292" t="s">
        <v>3</v>
      </c>
      <c r="B284" s="317">
        <v>3370</v>
      </c>
      <c r="C284" s="318">
        <v>3370</v>
      </c>
      <c r="D284" s="319">
        <v>3370</v>
      </c>
      <c r="E284" s="319">
        <v>3370</v>
      </c>
      <c r="F284" s="319">
        <v>3370</v>
      </c>
      <c r="G284" s="320">
        <v>3370</v>
      </c>
      <c r="H284" s="461"/>
      <c r="I284" s="461"/>
      <c r="J284" s="461"/>
    </row>
    <row r="285" spans="1:11" x14ac:dyDescent="0.2">
      <c r="A285" s="295" t="s">
        <v>6</v>
      </c>
      <c r="B285" s="321">
        <v>3148.5294117647059</v>
      </c>
      <c r="C285" s="322">
        <v>3273.3333333333335</v>
      </c>
      <c r="D285" s="322">
        <v>3380</v>
      </c>
      <c r="E285" s="322">
        <v>3565.6</v>
      </c>
      <c r="F285" s="322"/>
      <c r="G285" s="259">
        <v>3327.3275862068967</v>
      </c>
      <c r="H285" s="461"/>
      <c r="I285" s="461"/>
      <c r="J285" s="461"/>
    </row>
    <row r="286" spans="1:11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>
        <v>100</v>
      </c>
      <c r="F286" s="325"/>
      <c r="G286" s="326">
        <v>95.689655172413794</v>
      </c>
      <c r="H286" s="461"/>
      <c r="I286" s="461"/>
      <c r="J286" s="461"/>
    </row>
    <row r="287" spans="1:11" x14ac:dyDescent="0.2">
      <c r="A287" s="226" t="s">
        <v>8</v>
      </c>
      <c r="B287" s="263">
        <v>2.935424302436716E-2</v>
      </c>
      <c r="C287" s="264">
        <v>1.9868310423166186E-2</v>
      </c>
      <c r="D287" s="327">
        <v>2.3619277917037797E-2</v>
      </c>
      <c r="E287" s="327">
        <v>3.1641595969683314E-2</v>
      </c>
      <c r="F287" s="327"/>
      <c r="G287" s="328">
        <v>5.2814685352827892E-2</v>
      </c>
      <c r="H287" s="461"/>
      <c r="I287" s="461"/>
      <c r="J287" s="461"/>
    </row>
    <row r="288" spans="1:11" x14ac:dyDescent="0.2">
      <c r="A288" s="295" t="s">
        <v>1</v>
      </c>
      <c r="B288" s="266">
        <f t="shared" ref="B288:G288" si="62">B285/B284*100-100</f>
        <v>-6.5718275440740115</v>
      </c>
      <c r="C288" s="267">
        <f t="shared" si="62"/>
        <v>-2.868447082096921</v>
      </c>
      <c r="D288" s="267">
        <f t="shared" si="62"/>
        <v>0.29673590504451397</v>
      </c>
      <c r="E288" s="267">
        <f t="shared" si="62"/>
        <v>5.804154302670625</v>
      </c>
      <c r="F288" s="267">
        <f t="shared" si="62"/>
        <v>-100</v>
      </c>
      <c r="G288" s="269">
        <f t="shared" si="62"/>
        <v>-1.2662437327330309</v>
      </c>
      <c r="H288" s="365"/>
      <c r="I288" s="461"/>
      <c r="J288" s="461"/>
    </row>
    <row r="289" spans="1:22" ht="13.5" thickBot="1" x14ac:dyDescent="0.25">
      <c r="A289" s="226" t="s">
        <v>27</v>
      </c>
      <c r="B289" s="270">
        <f t="shared" ref="B289:G289" si="63">B285-B272</f>
        <v>70.029411764705856</v>
      </c>
      <c r="C289" s="271">
        <f t="shared" si="63"/>
        <v>196.5151515151515</v>
      </c>
      <c r="D289" s="271">
        <f t="shared" si="63"/>
        <v>211</v>
      </c>
      <c r="E289" s="271">
        <f t="shared" si="63"/>
        <v>251.525925925926</v>
      </c>
      <c r="F289" s="271">
        <f t="shared" si="63"/>
        <v>-3320.8823529411766</v>
      </c>
      <c r="G289" s="424">
        <f t="shared" si="63"/>
        <v>118.90653357531801</v>
      </c>
      <c r="H289" s="461"/>
      <c r="I289" s="461"/>
      <c r="J289" s="461"/>
    </row>
    <row r="290" spans="1:22" x14ac:dyDescent="0.2">
      <c r="A290" s="309" t="s">
        <v>52</v>
      </c>
      <c r="B290" s="274">
        <v>342</v>
      </c>
      <c r="C290" s="275">
        <v>262</v>
      </c>
      <c r="D290" s="275">
        <v>308</v>
      </c>
      <c r="E290" s="275">
        <v>247</v>
      </c>
      <c r="F290" s="329"/>
      <c r="G290" s="330">
        <f>SUM(B290:F290)</f>
        <v>1159</v>
      </c>
      <c r="H290" s="461" t="s">
        <v>56</v>
      </c>
      <c r="I290" s="331">
        <f>G277-G290</f>
        <v>195</v>
      </c>
      <c r="J290" s="332">
        <f>I290/G277</f>
        <v>0.14401772525849335</v>
      </c>
      <c r="K290" s="414" t="s">
        <v>119</v>
      </c>
    </row>
    <row r="291" spans="1:22" x14ac:dyDescent="0.2">
      <c r="A291" s="309" t="s">
        <v>28</v>
      </c>
      <c r="B291" s="229">
        <v>126</v>
      </c>
      <c r="C291" s="281">
        <v>125</v>
      </c>
      <c r="D291" s="281">
        <v>124</v>
      </c>
      <c r="E291" s="281">
        <v>123.5</v>
      </c>
      <c r="F291" s="281"/>
      <c r="G291" s="233"/>
      <c r="H291" s="461" t="s">
        <v>57</v>
      </c>
      <c r="I291" s="461">
        <v>118.64</v>
      </c>
      <c r="J291" s="461"/>
    </row>
    <row r="292" spans="1:22" ht="13.5" thickBot="1" x14ac:dyDescent="0.25">
      <c r="A292" s="312" t="s">
        <v>26</v>
      </c>
      <c r="B292" s="336">
        <f>B291-B278</f>
        <v>6</v>
      </c>
      <c r="C292" s="337">
        <f>C291-C278</f>
        <v>5.5</v>
      </c>
      <c r="D292" s="337">
        <f>D291-D278</f>
        <v>5.5</v>
      </c>
      <c r="E292" s="337">
        <f>E291-E278</f>
        <v>5.5</v>
      </c>
      <c r="F292" s="337">
        <f>F291-F278</f>
        <v>-117.5</v>
      </c>
      <c r="G292" s="234"/>
      <c r="H292" s="461" t="s">
        <v>26</v>
      </c>
      <c r="I292" s="461">
        <f>I291-I278</f>
        <v>5.8299999999999983</v>
      </c>
      <c r="J292" s="461"/>
    </row>
    <row r="293" spans="1:22" x14ac:dyDescent="0.2">
      <c r="C293" s="280">
        <v>125</v>
      </c>
      <c r="D293" s="280">
        <v>124</v>
      </c>
    </row>
    <row r="295" spans="1:22" s="466" customFormat="1" x14ac:dyDescent="0.2">
      <c r="A295" s="466" t="s">
        <v>122</v>
      </c>
      <c r="B295" s="466">
        <v>1</v>
      </c>
      <c r="C295" s="466">
        <v>2</v>
      </c>
      <c r="D295" s="466" t="s">
        <v>123</v>
      </c>
      <c r="E295" s="466">
        <v>1</v>
      </c>
      <c r="F295" s="466">
        <v>3</v>
      </c>
      <c r="G295" s="466">
        <v>4</v>
      </c>
      <c r="H295" s="466">
        <v>1</v>
      </c>
      <c r="I295" s="466" t="s">
        <v>124</v>
      </c>
      <c r="J295" s="466">
        <v>2</v>
      </c>
      <c r="K295" s="466">
        <v>1</v>
      </c>
      <c r="L295" s="466">
        <v>3</v>
      </c>
      <c r="M295" s="466">
        <v>4</v>
      </c>
      <c r="N295" s="466">
        <v>1</v>
      </c>
      <c r="O295" s="466">
        <v>2</v>
      </c>
      <c r="P295" s="466">
        <v>3</v>
      </c>
      <c r="Q295" s="466">
        <v>1</v>
      </c>
      <c r="R295" s="466" t="s">
        <v>125</v>
      </c>
      <c r="S295" s="466">
        <v>4</v>
      </c>
    </row>
    <row r="296" spans="1:22" s="466" customFormat="1" x14ac:dyDescent="0.2">
      <c r="B296" s="466">
        <v>126</v>
      </c>
      <c r="C296" s="466">
        <v>125</v>
      </c>
      <c r="D296" s="466">
        <v>124.5</v>
      </c>
      <c r="E296" s="466">
        <v>126</v>
      </c>
      <c r="F296" s="466">
        <v>124</v>
      </c>
      <c r="G296" s="466">
        <v>123.5</v>
      </c>
      <c r="H296" s="466">
        <v>126</v>
      </c>
      <c r="I296" s="466">
        <v>125.5</v>
      </c>
      <c r="J296" s="466">
        <v>125</v>
      </c>
      <c r="K296" s="466">
        <v>126</v>
      </c>
      <c r="L296" s="466">
        <v>124</v>
      </c>
      <c r="M296" s="466">
        <v>123.5</v>
      </c>
      <c r="N296" s="466">
        <v>126</v>
      </c>
      <c r="O296" s="466">
        <v>125</v>
      </c>
      <c r="P296" s="466">
        <v>124</v>
      </c>
      <c r="Q296" s="466">
        <v>126</v>
      </c>
      <c r="R296" s="466">
        <v>124</v>
      </c>
      <c r="S296" s="466">
        <v>123.5</v>
      </c>
    </row>
    <row r="297" spans="1:22" s="466" customFormat="1" ht="13.5" thickBot="1" x14ac:dyDescent="0.25">
      <c r="B297" s="239">
        <v>3327.3275862068967</v>
      </c>
      <c r="C297" s="239">
        <v>3327.3275862068967</v>
      </c>
      <c r="D297" s="239">
        <v>3327.3275862068967</v>
      </c>
      <c r="E297" s="239">
        <v>3327.3275862068967</v>
      </c>
      <c r="F297" s="239">
        <v>3327.3275862068967</v>
      </c>
      <c r="G297" s="239">
        <v>3327.3275862068967</v>
      </c>
      <c r="H297" s="239">
        <v>3327.3275862068967</v>
      </c>
      <c r="I297" s="239">
        <v>3327.3275862068967</v>
      </c>
      <c r="J297" s="239">
        <v>3327.3275862068967</v>
      </c>
      <c r="K297" s="239">
        <v>3327.3275862068967</v>
      </c>
      <c r="L297" s="239">
        <v>3327.3275862068967</v>
      </c>
      <c r="M297" s="239">
        <v>3327.3275862068967</v>
      </c>
      <c r="N297" s="239">
        <v>3327.3275862068967</v>
      </c>
      <c r="O297" s="239">
        <v>3327.3275862068967</v>
      </c>
      <c r="P297" s="239">
        <v>3327.3275862068967</v>
      </c>
      <c r="Q297" s="239">
        <v>3327.3275862068967</v>
      </c>
      <c r="R297" s="239">
        <v>3327.3275862068967</v>
      </c>
      <c r="S297" s="239">
        <v>3327.3275862068967</v>
      </c>
      <c r="T297" s="239">
        <v>3327.3275862068967</v>
      </c>
    </row>
    <row r="298" spans="1:22" s="466" customFormat="1" ht="13.5" thickBot="1" x14ac:dyDescent="0.25">
      <c r="A298" s="468" t="s">
        <v>120</v>
      </c>
      <c r="B298" s="487" t="s">
        <v>53</v>
      </c>
      <c r="C298" s="488"/>
      <c r="D298" s="488"/>
      <c r="E298" s="488"/>
      <c r="F298" s="488"/>
      <c r="G298" s="489"/>
      <c r="H298" s="487" t="s">
        <v>72</v>
      </c>
      <c r="I298" s="488"/>
      <c r="J298" s="488"/>
      <c r="K298" s="488"/>
      <c r="L298" s="488"/>
      <c r="M298" s="489"/>
      <c r="N298" s="487" t="s">
        <v>63</v>
      </c>
      <c r="O298" s="488"/>
      <c r="P298" s="488"/>
      <c r="Q298" s="488"/>
      <c r="R298" s="488"/>
      <c r="S298" s="489"/>
      <c r="T298" s="338" t="s">
        <v>55</v>
      </c>
    </row>
    <row r="299" spans="1:22" s="466" customFormat="1" x14ac:dyDescent="0.2">
      <c r="A299" s="469" t="s">
        <v>54</v>
      </c>
      <c r="B299" s="448">
        <v>1</v>
      </c>
      <c r="C299" s="449">
        <v>2</v>
      </c>
      <c r="D299" s="449">
        <v>3</v>
      </c>
      <c r="E299" s="449">
        <v>4</v>
      </c>
      <c r="F299" s="449">
        <v>5</v>
      </c>
      <c r="G299" s="450">
        <v>6</v>
      </c>
      <c r="H299" s="448">
        <v>7</v>
      </c>
      <c r="I299" s="449">
        <v>8</v>
      </c>
      <c r="J299" s="449">
        <v>9</v>
      </c>
      <c r="K299" s="449">
        <v>10</v>
      </c>
      <c r="L299" s="449">
        <v>11</v>
      </c>
      <c r="M299" s="451">
        <v>12</v>
      </c>
      <c r="N299" s="448">
        <v>13</v>
      </c>
      <c r="O299" s="449">
        <v>14</v>
      </c>
      <c r="P299" s="449">
        <v>15</v>
      </c>
      <c r="Q299" s="449">
        <v>16</v>
      </c>
      <c r="R299" s="449">
        <v>17</v>
      </c>
      <c r="S299" s="451">
        <v>18</v>
      </c>
      <c r="T299" s="459">
        <v>917</v>
      </c>
    </row>
    <row r="300" spans="1:22" s="466" customFormat="1" x14ac:dyDescent="0.2">
      <c r="A300" s="470" t="s">
        <v>3</v>
      </c>
      <c r="B300" s="473">
        <v>3560</v>
      </c>
      <c r="C300" s="254">
        <v>3560</v>
      </c>
      <c r="D300" s="254">
        <v>3560</v>
      </c>
      <c r="E300" s="254">
        <v>3560</v>
      </c>
      <c r="F300" s="254">
        <v>3560</v>
      </c>
      <c r="G300" s="404">
        <v>3560</v>
      </c>
      <c r="H300" s="253">
        <v>3560</v>
      </c>
      <c r="I300" s="254">
        <v>3560</v>
      </c>
      <c r="J300" s="254">
        <v>3560</v>
      </c>
      <c r="K300" s="254">
        <v>3560</v>
      </c>
      <c r="L300" s="254">
        <v>3560</v>
      </c>
      <c r="M300" s="255">
        <v>3560</v>
      </c>
      <c r="N300" s="253">
        <v>3560</v>
      </c>
      <c r="O300" s="254">
        <v>3560</v>
      </c>
      <c r="P300" s="254">
        <v>3560</v>
      </c>
      <c r="Q300" s="254">
        <v>3560</v>
      </c>
      <c r="R300" s="254">
        <v>3560</v>
      </c>
      <c r="S300" s="255">
        <v>3560</v>
      </c>
      <c r="T300" s="341">
        <v>3560</v>
      </c>
    </row>
    <row r="301" spans="1:22" s="466" customFormat="1" x14ac:dyDescent="0.2">
      <c r="A301" s="471" t="s">
        <v>6</v>
      </c>
      <c r="B301" s="256">
        <v>3399.3333333333335</v>
      </c>
      <c r="C301" s="257">
        <v>3488</v>
      </c>
      <c r="D301" s="257">
        <v>3562.1428571428573</v>
      </c>
      <c r="E301" s="257">
        <v>3350</v>
      </c>
      <c r="F301" s="257">
        <v>3597.1428571428573</v>
      </c>
      <c r="G301" s="296">
        <v>3748.5714285714284</v>
      </c>
      <c r="H301" s="256">
        <v>3383.0769230769229</v>
      </c>
      <c r="I301" s="257">
        <v>3332.5</v>
      </c>
      <c r="J301" s="257">
        <v>3478.181818181818</v>
      </c>
      <c r="K301" s="257">
        <v>3311.4285714285716</v>
      </c>
      <c r="L301" s="257">
        <v>3598.8235294117649</v>
      </c>
      <c r="M301" s="258">
        <v>3717.5</v>
      </c>
      <c r="N301" s="256">
        <v>3326.3636363636365</v>
      </c>
      <c r="O301" s="257">
        <v>3459.1666666666665</v>
      </c>
      <c r="P301" s="257">
        <v>3593.3333333333335</v>
      </c>
      <c r="Q301" s="257">
        <v>3338.3333333333335</v>
      </c>
      <c r="R301" s="257">
        <v>3558.181818181818</v>
      </c>
      <c r="S301" s="258">
        <v>3736.6666666666665</v>
      </c>
      <c r="T301" s="342">
        <v>3515.8139534883721</v>
      </c>
    </row>
    <row r="302" spans="1:22" s="466" customFormat="1" x14ac:dyDescent="0.2">
      <c r="A302" s="469" t="s">
        <v>7</v>
      </c>
      <c r="B302" s="260">
        <v>93.333333333333329</v>
      </c>
      <c r="C302" s="261">
        <v>100</v>
      </c>
      <c r="D302" s="261">
        <v>100</v>
      </c>
      <c r="E302" s="261">
        <v>100</v>
      </c>
      <c r="F302" s="261">
        <v>100</v>
      </c>
      <c r="G302" s="299">
        <v>100</v>
      </c>
      <c r="H302" s="260">
        <v>100</v>
      </c>
      <c r="I302" s="261">
        <v>100</v>
      </c>
      <c r="J302" s="261">
        <v>90.909090909090907</v>
      </c>
      <c r="K302" s="261">
        <v>100</v>
      </c>
      <c r="L302" s="261">
        <v>94.117647058823536</v>
      </c>
      <c r="M302" s="262">
        <v>100</v>
      </c>
      <c r="N302" s="260">
        <v>100</v>
      </c>
      <c r="O302" s="261">
        <v>100</v>
      </c>
      <c r="P302" s="261">
        <v>100</v>
      </c>
      <c r="Q302" s="261">
        <v>100</v>
      </c>
      <c r="R302" s="261">
        <v>100</v>
      </c>
      <c r="S302" s="262">
        <v>100</v>
      </c>
      <c r="T302" s="343">
        <v>89.767441860465112</v>
      </c>
      <c r="V302" s="227"/>
    </row>
    <row r="303" spans="1:22" s="466" customFormat="1" x14ac:dyDescent="0.2">
      <c r="A303" s="469" t="s">
        <v>8</v>
      </c>
      <c r="B303" s="263">
        <v>5.8976752973335031E-2</v>
      </c>
      <c r="C303" s="264">
        <v>4.425674507157891E-2</v>
      </c>
      <c r="D303" s="264">
        <v>2.7834935555465182E-2</v>
      </c>
      <c r="E303" s="264">
        <v>3.7249412028865593E-2</v>
      </c>
      <c r="F303" s="264">
        <v>3.407086670298104E-2</v>
      </c>
      <c r="G303" s="302">
        <v>3.8140231717063711E-2</v>
      </c>
      <c r="H303" s="263">
        <v>5.9450910148706744E-2</v>
      </c>
      <c r="I303" s="264">
        <v>2.7478445831252703E-2</v>
      </c>
      <c r="J303" s="264">
        <v>4.2428905149405532E-2</v>
      </c>
      <c r="K303" s="264">
        <v>4.0206519602009855E-2</v>
      </c>
      <c r="L303" s="264">
        <v>4.0636179753541342E-2</v>
      </c>
      <c r="M303" s="265">
        <v>4.859522572068567E-2</v>
      </c>
      <c r="N303" s="263">
        <v>5.7873543950957271E-2</v>
      </c>
      <c r="O303" s="264">
        <v>2.2715514177521972E-2</v>
      </c>
      <c r="P303" s="264">
        <v>2.4216655811142671E-2</v>
      </c>
      <c r="Q303" s="264">
        <v>3.7906938138249552E-2</v>
      </c>
      <c r="R303" s="264">
        <v>3.9886392942025665E-2</v>
      </c>
      <c r="S303" s="265">
        <v>3.6142220481503007E-2</v>
      </c>
      <c r="T303" s="344">
        <v>5.7188086270839281E-2</v>
      </c>
      <c r="V303" s="227"/>
    </row>
    <row r="304" spans="1:22" s="466" customFormat="1" x14ac:dyDescent="0.2">
      <c r="A304" s="471" t="s">
        <v>1</v>
      </c>
      <c r="B304" s="266">
        <f>B301/H300*100-100</f>
        <v>-4.513108614232209</v>
      </c>
      <c r="C304" s="267">
        <f t="shared" ref="C304:E304" si="64">C301/C300*100-100</f>
        <v>-2.0224719101123583</v>
      </c>
      <c r="D304" s="267">
        <f t="shared" si="64"/>
        <v>6.0192616372404473E-2</v>
      </c>
      <c r="E304" s="267">
        <f t="shared" si="64"/>
        <v>-5.8988764044943736</v>
      </c>
      <c r="F304" s="267">
        <f>F301/F300*100-100</f>
        <v>1.0433386837881216</v>
      </c>
      <c r="G304" s="405">
        <f t="shared" ref="G304:L304" si="65">G301/G300*100-100</f>
        <v>5.2969502407704567</v>
      </c>
      <c r="H304" s="266">
        <f t="shared" si="65"/>
        <v>-4.9697493517718385</v>
      </c>
      <c r="I304" s="267">
        <f t="shared" si="65"/>
        <v>-6.3904494382022534</v>
      </c>
      <c r="J304" s="267">
        <f t="shared" si="65"/>
        <v>-2.2982635342185915</v>
      </c>
      <c r="K304" s="267">
        <f t="shared" si="65"/>
        <v>-6.9823434991974267</v>
      </c>
      <c r="L304" s="267">
        <f t="shared" si="65"/>
        <v>1.0905485789821654</v>
      </c>
      <c r="M304" s="268">
        <f>M301/M300*100-100</f>
        <v>4.4241573033707766</v>
      </c>
      <c r="N304" s="266">
        <f t="shared" ref="N304:T304" si="66">N301/N300*100-100</f>
        <v>-6.5628192032686314</v>
      </c>
      <c r="O304" s="267">
        <f t="shared" si="66"/>
        <v>-2.8323970037453279</v>
      </c>
      <c r="P304" s="267">
        <f t="shared" si="66"/>
        <v>0.9363295880149991</v>
      </c>
      <c r="Q304" s="267">
        <f t="shared" si="66"/>
        <v>-6.2265917602996126</v>
      </c>
      <c r="R304" s="267">
        <f t="shared" si="66"/>
        <v>-5.1072522982636315E-2</v>
      </c>
      <c r="S304" s="268">
        <f t="shared" si="66"/>
        <v>4.9625468164794029</v>
      </c>
      <c r="T304" s="345">
        <f t="shared" si="66"/>
        <v>-1.2411810817873032</v>
      </c>
      <c r="V304" s="227"/>
    </row>
    <row r="305" spans="1:23" s="466" customFormat="1" ht="13.5" thickBot="1" x14ac:dyDescent="0.25">
      <c r="A305" s="472" t="s">
        <v>27</v>
      </c>
      <c r="B305" s="474">
        <f>B301-B297</f>
        <v>72.005747126436745</v>
      </c>
      <c r="C305" s="475">
        <f t="shared" ref="C305:T305" si="67">C301-C297</f>
        <v>160.67241379310326</v>
      </c>
      <c r="D305" s="475">
        <f t="shared" si="67"/>
        <v>234.8152709359606</v>
      </c>
      <c r="E305" s="475">
        <f t="shared" si="67"/>
        <v>22.67241379310326</v>
      </c>
      <c r="F305" s="475">
        <f t="shared" si="67"/>
        <v>269.8152709359606</v>
      </c>
      <c r="G305" s="476">
        <f t="shared" si="67"/>
        <v>421.2438423645317</v>
      </c>
      <c r="H305" s="474">
        <f t="shared" si="67"/>
        <v>55.749336870026127</v>
      </c>
      <c r="I305" s="475">
        <f t="shared" si="67"/>
        <v>5.1724137931032601</v>
      </c>
      <c r="J305" s="475">
        <f t="shared" si="67"/>
        <v>150.85423197492128</v>
      </c>
      <c r="K305" s="475">
        <f t="shared" si="67"/>
        <v>-15.899014778325181</v>
      </c>
      <c r="L305" s="475">
        <f t="shared" si="67"/>
        <v>271.49594320486813</v>
      </c>
      <c r="M305" s="477">
        <f t="shared" si="67"/>
        <v>390.17241379310326</v>
      </c>
      <c r="N305" s="474">
        <f t="shared" si="67"/>
        <v>-0.96394984326025224</v>
      </c>
      <c r="O305" s="475">
        <f t="shared" si="67"/>
        <v>131.83908045976978</v>
      </c>
      <c r="P305" s="475">
        <f t="shared" si="67"/>
        <v>266.00574712643675</v>
      </c>
      <c r="Q305" s="475">
        <f t="shared" si="67"/>
        <v>11.005747126436745</v>
      </c>
      <c r="R305" s="475">
        <f t="shared" si="67"/>
        <v>230.85423197492128</v>
      </c>
      <c r="S305" s="477">
        <f t="shared" si="67"/>
        <v>409.33908045976978</v>
      </c>
      <c r="T305" s="478">
        <f t="shared" si="67"/>
        <v>188.4863672814754</v>
      </c>
      <c r="V305" s="227"/>
    </row>
    <row r="306" spans="1:23" s="466" customFormat="1" x14ac:dyDescent="0.2">
      <c r="A306" s="370" t="s">
        <v>51</v>
      </c>
      <c r="B306" s="274">
        <v>73</v>
      </c>
      <c r="C306" s="275">
        <v>73</v>
      </c>
      <c r="D306" s="275">
        <v>73</v>
      </c>
      <c r="E306" s="275">
        <v>19</v>
      </c>
      <c r="F306" s="275">
        <v>74</v>
      </c>
      <c r="G306" s="407">
        <v>74</v>
      </c>
      <c r="H306" s="274">
        <v>73</v>
      </c>
      <c r="I306" s="275">
        <v>73</v>
      </c>
      <c r="J306" s="275">
        <v>73</v>
      </c>
      <c r="K306" s="275">
        <v>20</v>
      </c>
      <c r="L306" s="275">
        <v>74</v>
      </c>
      <c r="M306" s="276">
        <v>74</v>
      </c>
      <c r="N306" s="274">
        <v>73</v>
      </c>
      <c r="O306" s="275">
        <v>73</v>
      </c>
      <c r="P306" s="275">
        <v>73</v>
      </c>
      <c r="Q306" s="275">
        <v>19</v>
      </c>
      <c r="R306" s="275">
        <v>74</v>
      </c>
      <c r="S306" s="276">
        <v>74</v>
      </c>
      <c r="T306" s="347">
        <f>SUM(B306:S306)</f>
        <v>1159</v>
      </c>
      <c r="U306" s="227" t="s">
        <v>56</v>
      </c>
      <c r="V306" s="278">
        <f>G290-T306</f>
        <v>0</v>
      </c>
      <c r="W306" s="279">
        <f>V306/G290</f>
        <v>0</v>
      </c>
    </row>
    <row r="307" spans="1:23" s="466" customFormat="1" x14ac:dyDescent="0.2">
      <c r="A307" s="371" t="s">
        <v>28</v>
      </c>
      <c r="B307" s="323">
        <v>131.5</v>
      </c>
      <c r="C307" s="240">
        <f t="shared" ref="C307:P307" si="68">C296+5</f>
        <v>130</v>
      </c>
      <c r="D307" s="240">
        <f t="shared" si="68"/>
        <v>129.5</v>
      </c>
      <c r="E307" s="240">
        <v>131.5</v>
      </c>
      <c r="F307" s="240">
        <v>129</v>
      </c>
      <c r="G307" s="408">
        <f t="shared" si="68"/>
        <v>128.5</v>
      </c>
      <c r="H307" s="242">
        <v>131.5</v>
      </c>
      <c r="I307" s="240">
        <v>131</v>
      </c>
      <c r="J307" s="240">
        <v>130.5</v>
      </c>
      <c r="K307" s="240">
        <v>131.5</v>
      </c>
      <c r="L307" s="240">
        <f t="shared" si="68"/>
        <v>129</v>
      </c>
      <c r="M307" s="243">
        <v>128.5</v>
      </c>
      <c r="N307" s="242">
        <v>131.5</v>
      </c>
      <c r="O307" s="240">
        <v>130.5</v>
      </c>
      <c r="P307" s="240">
        <f t="shared" si="68"/>
        <v>129</v>
      </c>
      <c r="Q307" s="240">
        <v>131.5</v>
      </c>
      <c r="R307" s="240">
        <v>129.5</v>
      </c>
      <c r="S307" s="243">
        <v>128.5</v>
      </c>
      <c r="T307" s="339"/>
      <c r="U307" s="227" t="s">
        <v>57</v>
      </c>
      <c r="V307" s="362">
        <v>124.75</v>
      </c>
    </row>
    <row r="308" spans="1:23" s="466" customFormat="1" ht="13.5" thickBot="1" x14ac:dyDescent="0.25">
      <c r="A308" s="372" t="s">
        <v>26</v>
      </c>
      <c r="B308" s="410">
        <f>B307-B296</f>
        <v>5.5</v>
      </c>
      <c r="C308" s="415">
        <f t="shared" ref="C308:S308" si="69">C307-C296</f>
        <v>5</v>
      </c>
      <c r="D308" s="415">
        <f t="shared" si="69"/>
        <v>5</v>
      </c>
      <c r="E308" s="415">
        <f t="shared" si="69"/>
        <v>5.5</v>
      </c>
      <c r="F308" s="415">
        <f t="shared" si="69"/>
        <v>5</v>
      </c>
      <c r="G308" s="416">
        <f t="shared" si="69"/>
        <v>5</v>
      </c>
      <c r="H308" s="410">
        <f t="shared" si="69"/>
        <v>5.5</v>
      </c>
      <c r="I308" s="415">
        <f t="shared" si="69"/>
        <v>5.5</v>
      </c>
      <c r="J308" s="415">
        <f t="shared" si="69"/>
        <v>5.5</v>
      </c>
      <c r="K308" s="415">
        <f t="shared" si="69"/>
        <v>5.5</v>
      </c>
      <c r="L308" s="415">
        <f t="shared" si="69"/>
        <v>5</v>
      </c>
      <c r="M308" s="417">
        <f t="shared" si="69"/>
        <v>5</v>
      </c>
      <c r="N308" s="410">
        <f t="shared" si="69"/>
        <v>5.5</v>
      </c>
      <c r="O308" s="415">
        <f t="shared" si="69"/>
        <v>5.5</v>
      </c>
      <c r="P308" s="415">
        <f t="shared" si="69"/>
        <v>5</v>
      </c>
      <c r="Q308" s="415">
        <f t="shared" si="69"/>
        <v>5.5</v>
      </c>
      <c r="R308" s="415">
        <f t="shared" si="69"/>
        <v>5.5</v>
      </c>
      <c r="S308" s="417">
        <f t="shared" si="69"/>
        <v>5</v>
      </c>
      <c r="T308" s="348"/>
      <c r="U308" s="227" t="s">
        <v>26</v>
      </c>
      <c r="V308" s="227">
        <f>V307-I291</f>
        <v>6.1099999999999994</v>
      </c>
    </row>
    <row r="309" spans="1:23" x14ac:dyDescent="0.2">
      <c r="B309" s="280">
        <v>131.5</v>
      </c>
      <c r="H309" s="280">
        <v>131.5</v>
      </c>
      <c r="M309" s="280">
        <v>128.5</v>
      </c>
      <c r="S309" s="280">
        <v>128.5</v>
      </c>
    </row>
  </sheetData>
  <mergeCells count="25">
    <mergeCell ref="B298:G298"/>
    <mergeCell ref="H298:M298"/>
    <mergeCell ref="N298:S298"/>
    <mergeCell ref="B165:F165"/>
    <mergeCell ref="B87:F87"/>
    <mergeCell ref="B282:F282"/>
    <mergeCell ref="B269:F269"/>
    <mergeCell ref="B204:F204"/>
    <mergeCell ref="B191:F191"/>
    <mergeCell ref="B178:F178"/>
    <mergeCell ref="B256:F256"/>
    <mergeCell ref="B243:F243"/>
    <mergeCell ref="B230:F230"/>
    <mergeCell ref="B217:F217"/>
    <mergeCell ref="B74:F74"/>
    <mergeCell ref="B152:F152"/>
    <mergeCell ref="B139:F139"/>
    <mergeCell ref="B126:F126"/>
    <mergeCell ref="B113:F113"/>
    <mergeCell ref="B100:F100"/>
    <mergeCell ref="B9:F9"/>
    <mergeCell ref="B22:F22"/>
    <mergeCell ref="B35:F35"/>
    <mergeCell ref="B48:F48"/>
    <mergeCell ref="B61:F6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M334"/>
  <sheetViews>
    <sheetView showGridLines="0" topLeftCell="A301" zoomScale="73" zoomScaleNormal="73" workbookViewId="0">
      <selection activeCell="B333" sqref="B333:G333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487" t="s">
        <v>50</v>
      </c>
      <c r="C9" s="488"/>
      <c r="D9" s="488"/>
      <c r="E9" s="488"/>
      <c r="F9" s="488"/>
      <c r="G9" s="489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487" t="s">
        <v>50</v>
      </c>
      <c r="C23" s="488"/>
      <c r="D23" s="488"/>
      <c r="E23" s="488"/>
      <c r="F23" s="488"/>
      <c r="G23" s="489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487" t="s">
        <v>50</v>
      </c>
      <c r="C37" s="488"/>
      <c r="D37" s="488"/>
      <c r="E37" s="488"/>
      <c r="F37" s="488"/>
      <c r="G37" s="489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487" t="s">
        <v>50</v>
      </c>
      <c r="C53" s="488"/>
      <c r="D53" s="488"/>
      <c r="E53" s="488"/>
      <c r="F53" s="488"/>
      <c r="G53" s="489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487" t="s">
        <v>50</v>
      </c>
      <c r="C67" s="488"/>
      <c r="D67" s="488"/>
      <c r="E67" s="488"/>
      <c r="F67" s="488"/>
      <c r="G67" s="489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487" t="s">
        <v>50</v>
      </c>
      <c r="C81" s="488"/>
      <c r="D81" s="488"/>
      <c r="E81" s="488"/>
      <c r="F81" s="488"/>
      <c r="G81" s="489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487" t="s">
        <v>50</v>
      </c>
      <c r="C95" s="488"/>
      <c r="D95" s="488"/>
      <c r="E95" s="488"/>
      <c r="F95" s="488"/>
      <c r="G95" s="489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487" t="s">
        <v>50</v>
      </c>
      <c r="C111" s="488"/>
      <c r="D111" s="488"/>
      <c r="E111" s="488"/>
      <c r="F111" s="488"/>
      <c r="G111" s="489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487" t="s">
        <v>50</v>
      </c>
      <c r="C125" s="488"/>
      <c r="D125" s="488"/>
      <c r="E125" s="488"/>
      <c r="F125" s="488"/>
      <c r="G125" s="489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487" t="s">
        <v>50</v>
      </c>
      <c r="C139" s="488"/>
      <c r="D139" s="488"/>
      <c r="E139" s="488"/>
      <c r="F139" s="488"/>
      <c r="G139" s="489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487" t="s">
        <v>50</v>
      </c>
      <c r="C153" s="488"/>
      <c r="D153" s="488"/>
      <c r="E153" s="488"/>
      <c r="F153" s="488"/>
      <c r="G153" s="489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2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2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2" s="413" customFormat="1" x14ac:dyDescent="0.2">
      <c r="A163" s="309" t="s">
        <v>28</v>
      </c>
      <c r="B163" s="229">
        <f>B149+2</f>
        <v>61</v>
      </c>
      <c r="C163" s="281">
        <v>59.5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2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2" x14ac:dyDescent="0.2">
      <c r="C165" s="280">
        <v>59.5</v>
      </c>
      <c r="F165" s="280" t="s">
        <v>68</v>
      </c>
    </row>
    <row r="166" spans="1:12" ht="13.5" thickBot="1" x14ac:dyDescent="0.25"/>
    <row r="167" spans="1:12" s="419" customFormat="1" ht="13.5" thickBot="1" x14ac:dyDescent="0.25">
      <c r="A167" s="285" t="s">
        <v>91</v>
      </c>
      <c r="B167" s="487" t="s">
        <v>50</v>
      </c>
      <c r="C167" s="488"/>
      <c r="D167" s="488"/>
      <c r="E167" s="488"/>
      <c r="F167" s="488"/>
      <c r="G167" s="489"/>
      <c r="H167" s="313" t="s">
        <v>0</v>
      </c>
      <c r="I167" s="227"/>
    </row>
    <row r="168" spans="1:12" s="419" customFormat="1" x14ac:dyDescent="0.2">
      <c r="A168" s="226" t="s">
        <v>54</v>
      </c>
      <c r="B168" s="286">
        <v>1</v>
      </c>
      <c r="C168" s="287">
        <v>2</v>
      </c>
      <c r="D168" s="288">
        <v>3</v>
      </c>
      <c r="E168" s="287">
        <v>4</v>
      </c>
      <c r="F168" s="288">
        <v>5</v>
      </c>
      <c r="G168" s="283">
        <v>6</v>
      </c>
      <c r="H168" s="289"/>
      <c r="I168" s="290"/>
    </row>
    <row r="169" spans="1:12" s="419" customFormat="1" x14ac:dyDescent="0.2">
      <c r="A169" s="226" t="s">
        <v>2</v>
      </c>
      <c r="B169" s="250">
        <v>1</v>
      </c>
      <c r="C169" s="333">
        <v>2</v>
      </c>
      <c r="D169" s="251">
        <v>3</v>
      </c>
      <c r="E169" s="315">
        <v>4</v>
      </c>
      <c r="F169" s="251">
        <v>5</v>
      </c>
      <c r="G169" s="335">
        <v>6</v>
      </c>
      <c r="H169" s="284" t="s">
        <v>0</v>
      </c>
      <c r="I169" s="246"/>
      <c r="J169" s="291"/>
    </row>
    <row r="170" spans="1:12" s="419" customFormat="1" x14ac:dyDescent="0.2">
      <c r="A170" s="292" t="s">
        <v>3</v>
      </c>
      <c r="B170" s="253">
        <v>1375</v>
      </c>
      <c r="C170" s="254">
        <v>1375</v>
      </c>
      <c r="D170" s="254">
        <v>1375</v>
      </c>
      <c r="E170" s="254">
        <v>1375</v>
      </c>
      <c r="F170" s="254">
        <v>1375</v>
      </c>
      <c r="G170" s="255">
        <v>1375</v>
      </c>
      <c r="H170" s="293">
        <v>1375</v>
      </c>
      <c r="I170" s="294"/>
      <c r="J170" s="291"/>
    </row>
    <row r="171" spans="1:12" s="419" customFormat="1" x14ac:dyDescent="0.2">
      <c r="A171" s="295" t="s">
        <v>6</v>
      </c>
      <c r="B171" s="256">
        <v>1399.14</v>
      </c>
      <c r="C171" s="257">
        <v>1367.63</v>
      </c>
      <c r="D171" s="257">
        <v>1414.58</v>
      </c>
      <c r="E171" s="257">
        <v>1408.98</v>
      </c>
      <c r="F171" s="296">
        <v>1417.74</v>
      </c>
      <c r="G171" s="258">
        <v>1456.67</v>
      </c>
      <c r="H171" s="297">
        <v>1411.59</v>
      </c>
      <c r="I171" s="298"/>
      <c r="J171" s="291"/>
    </row>
    <row r="172" spans="1:12" s="419" customFormat="1" x14ac:dyDescent="0.2">
      <c r="A172" s="226" t="s">
        <v>7</v>
      </c>
      <c r="B172" s="260">
        <v>74.290000000000006</v>
      </c>
      <c r="C172" s="261">
        <v>94.74</v>
      </c>
      <c r="D172" s="261">
        <v>89.83</v>
      </c>
      <c r="E172" s="261">
        <v>93.22</v>
      </c>
      <c r="F172" s="299">
        <v>90.32</v>
      </c>
      <c r="G172" s="262">
        <v>80.95</v>
      </c>
      <c r="H172" s="300">
        <v>86.36</v>
      </c>
      <c r="I172" s="301"/>
      <c r="J172" s="291"/>
    </row>
    <row r="173" spans="1:12" s="419" customFormat="1" x14ac:dyDescent="0.2">
      <c r="A173" s="226" t="s">
        <v>8</v>
      </c>
      <c r="B173" s="263">
        <v>9.2100000000000001E-2</v>
      </c>
      <c r="C173" s="264">
        <v>5.7000000000000002E-2</v>
      </c>
      <c r="D173" s="264">
        <v>6.6699999999999995E-2</v>
      </c>
      <c r="E173" s="264">
        <v>5.8099999999999999E-2</v>
      </c>
      <c r="F173" s="302">
        <v>5.67E-2</v>
      </c>
      <c r="G173" s="265">
        <v>7.5399999999999995E-2</v>
      </c>
      <c r="H173" s="303">
        <v>7.0400000000000004E-2</v>
      </c>
      <c r="I173" s="304"/>
      <c r="J173" s="305"/>
      <c r="K173" s="306"/>
    </row>
    <row r="174" spans="1:12" s="419" customFormat="1" x14ac:dyDescent="0.2">
      <c r="A174" s="295" t="s">
        <v>1</v>
      </c>
      <c r="B174" s="266">
        <f t="shared" ref="B174:H174" si="39">B171/B170*100-100</f>
        <v>1.7556363636363841</v>
      </c>
      <c r="C174" s="267">
        <f t="shared" si="39"/>
        <v>-0.53599999999998715</v>
      </c>
      <c r="D174" s="267">
        <f t="shared" si="39"/>
        <v>2.8785454545454456</v>
      </c>
      <c r="E174" s="267">
        <f t="shared" si="39"/>
        <v>2.4712727272727193</v>
      </c>
      <c r="F174" s="267">
        <f t="shared" si="39"/>
        <v>3.1083636363636487</v>
      </c>
      <c r="G174" s="268">
        <f t="shared" si="39"/>
        <v>5.9396363636363674</v>
      </c>
      <c r="H174" s="269">
        <f t="shared" si="39"/>
        <v>2.6610909090909018</v>
      </c>
      <c r="I174" s="304"/>
      <c r="J174" s="305"/>
      <c r="K174" s="227"/>
    </row>
    <row r="175" spans="1:12" s="419" customFormat="1" ht="13.5" thickBot="1" x14ac:dyDescent="0.25">
      <c r="A175" s="226" t="s">
        <v>27</v>
      </c>
      <c r="B175" s="270">
        <f>B171-B157</f>
        <v>172.0432258064518</v>
      </c>
      <c r="C175" s="271">
        <f t="shared" ref="C175:H175" si="40">C171-C157</f>
        <v>102.78151515151535</v>
      </c>
      <c r="D175" s="271">
        <f t="shared" si="40"/>
        <v>156.82137931034481</v>
      </c>
      <c r="E175" s="271">
        <f t="shared" si="40"/>
        <v>127.24923076923073</v>
      </c>
      <c r="F175" s="271">
        <f t="shared" si="40"/>
        <v>104.90981132075467</v>
      </c>
      <c r="G175" s="272">
        <f t="shared" si="40"/>
        <v>163.33666666666682</v>
      </c>
      <c r="H175" s="307">
        <f t="shared" si="40"/>
        <v>135.6501503759398</v>
      </c>
      <c r="I175" s="308"/>
      <c r="J175" s="305"/>
      <c r="K175" s="227"/>
    </row>
    <row r="176" spans="1:12" s="419" customFormat="1" x14ac:dyDescent="0.2">
      <c r="A176" s="309" t="s">
        <v>51</v>
      </c>
      <c r="B176" s="274">
        <v>423</v>
      </c>
      <c r="C176" s="275">
        <v>438</v>
      </c>
      <c r="D176" s="275">
        <v>746</v>
      </c>
      <c r="E176" s="275">
        <v>782</v>
      </c>
      <c r="F176" s="275">
        <v>693</v>
      </c>
      <c r="G176" s="276">
        <v>546</v>
      </c>
      <c r="H176" s="277">
        <f>SUM(B176:G176)</f>
        <v>3628</v>
      </c>
      <c r="I176" s="310" t="s">
        <v>56</v>
      </c>
      <c r="J176" s="311">
        <f>H162-H176</f>
        <v>6</v>
      </c>
      <c r="K176" s="279">
        <f>J176/H162</f>
        <v>1.6510731975784259E-3</v>
      </c>
      <c r="L176" s="414" t="s">
        <v>95</v>
      </c>
    </row>
    <row r="177" spans="1:11" s="419" customFormat="1" x14ac:dyDescent="0.2">
      <c r="A177" s="309" t="s">
        <v>28</v>
      </c>
      <c r="B177" s="229">
        <f>B163+1.5</f>
        <v>62.5</v>
      </c>
      <c r="C177" s="281">
        <v>61.5</v>
      </c>
      <c r="D177" s="281">
        <f t="shared" ref="D177:G177" si="41">D163+1.5</f>
        <v>61</v>
      </c>
      <c r="E177" s="281">
        <f t="shared" si="41"/>
        <v>60</v>
      </c>
      <c r="F177" s="281">
        <f t="shared" si="41"/>
        <v>59</v>
      </c>
      <c r="G177" s="230">
        <f t="shared" si="41"/>
        <v>59.5</v>
      </c>
      <c r="H177" s="233"/>
      <c r="I177" s="227" t="s">
        <v>57</v>
      </c>
      <c r="J177" s="419">
        <v>58.97</v>
      </c>
    </row>
    <row r="178" spans="1:11" s="419" customFormat="1" ht="13.5" thickBot="1" x14ac:dyDescent="0.25">
      <c r="A178" s="312" t="s">
        <v>26</v>
      </c>
      <c r="B178" s="231">
        <f>B177-B163</f>
        <v>1.5</v>
      </c>
      <c r="C178" s="232">
        <f t="shared" ref="C178:G178" si="42">C177-C163</f>
        <v>2</v>
      </c>
      <c r="D178" s="232">
        <f t="shared" si="42"/>
        <v>1.5</v>
      </c>
      <c r="E178" s="232">
        <f t="shared" si="42"/>
        <v>1.5</v>
      </c>
      <c r="F178" s="232">
        <f t="shared" si="42"/>
        <v>1.5</v>
      </c>
      <c r="G178" s="238">
        <f t="shared" si="42"/>
        <v>1.5</v>
      </c>
      <c r="H178" s="234"/>
      <c r="I178" s="419" t="s">
        <v>26</v>
      </c>
      <c r="J178" s="419">
        <f>J177-J163</f>
        <v>1.9799999999999969</v>
      </c>
    </row>
    <row r="180" spans="1:11" s="421" customFormat="1" x14ac:dyDescent="0.2">
      <c r="B180" s="421">
        <v>60.6</v>
      </c>
      <c r="C180" s="421">
        <v>60.6</v>
      </c>
      <c r="D180" s="421">
        <v>60.6</v>
      </c>
      <c r="E180" s="421">
        <v>60.6</v>
      </c>
      <c r="F180" s="421">
        <v>60.6</v>
      </c>
      <c r="G180" s="421">
        <v>60.6</v>
      </c>
    </row>
    <row r="181" spans="1:11" ht="13.5" thickBot="1" x14ac:dyDescent="0.25">
      <c r="B181" s="280">
        <v>1411</v>
      </c>
      <c r="C181" s="421">
        <v>1411</v>
      </c>
      <c r="D181" s="421">
        <v>1411</v>
      </c>
      <c r="E181" s="421">
        <v>1411</v>
      </c>
      <c r="F181" s="421">
        <v>1411</v>
      </c>
      <c r="G181" s="421">
        <v>1411</v>
      </c>
      <c r="H181" s="421">
        <v>1411</v>
      </c>
    </row>
    <row r="182" spans="1:11" ht="13.5" thickBot="1" x14ac:dyDescent="0.25">
      <c r="A182" s="285" t="s">
        <v>96</v>
      </c>
      <c r="B182" s="487" t="s">
        <v>50</v>
      </c>
      <c r="C182" s="488"/>
      <c r="D182" s="488"/>
      <c r="E182" s="488"/>
      <c r="F182" s="488"/>
      <c r="G182" s="489"/>
      <c r="H182" s="313" t="s">
        <v>0</v>
      </c>
      <c r="I182" s="227"/>
      <c r="J182" s="421"/>
      <c r="K182" s="421"/>
    </row>
    <row r="183" spans="1:11" x14ac:dyDescent="0.2">
      <c r="A183" s="226" t="s">
        <v>54</v>
      </c>
      <c r="B183" s="286">
        <v>1</v>
      </c>
      <c r="C183" s="287">
        <v>2</v>
      </c>
      <c r="D183" s="288">
        <v>3</v>
      </c>
      <c r="E183" s="287">
        <v>4</v>
      </c>
      <c r="F183" s="288">
        <v>5</v>
      </c>
      <c r="G183" s="283">
        <v>6</v>
      </c>
      <c r="H183" s="289"/>
      <c r="I183" s="290"/>
      <c r="J183" s="421"/>
      <c r="K183" s="421"/>
    </row>
    <row r="184" spans="1:11" x14ac:dyDescent="0.2">
      <c r="A184" s="226" t="s">
        <v>2</v>
      </c>
      <c r="B184" s="250">
        <v>1</v>
      </c>
      <c r="C184" s="333">
        <v>2</v>
      </c>
      <c r="D184" s="251">
        <v>3</v>
      </c>
      <c r="E184" s="315">
        <v>4</v>
      </c>
      <c r="F184" s="251">
        <v>5</v>
      </c>
      <c r="G184" s="335">
        <v>6</v>
      </c>
      <c r="H184" s="284" t="s">
        <v>0</v>
      </c>
      <c r="I184" s="246"/>
      <c r="J184" s="291"/>
      <c r="K184" s="421"/>
    </row>
    <row r="185" spans="1:11" x14ac:dyDescent="0.2">
      <c r="A185" s="292" t="s">
        <v>3</v>
      </c>
      <c r="B185" s="253">
        <v>1475</v>
      </c>
      <c r="C185" s="254">
        <v>1475</v>
      </c>
      <c r="D185" s="254">
        <v>1475</v>
      </c>
      <c r="E185" s="254">
        <v>1475</v>
      </c>
      <c r="F185" s="254">
        <v>1475</v>
      </c>
      <c r="G185" s="255">
        <v>1475</v>
      </c>
      <c r="H185" s="293">
        <v>1475</v>
      </c>
      <c r="I185" s="294"/>
      <c r="J185" s="291"/>
      <c r="K185" s="421"/>
    </row>
    <row r="186" spans="1:11" x14ac:dyDescent="0.2">
      <c r="A186" s="295" t="s">
        <v>6</v>
      </c>
      <c r="B186" s="256">
        <v>1300.909090909091</v>
      </c>
      <c r="C186" s="257">
        <v>1385.7777777777778</v>
      </c>
      <c r="D186" s="257">
        <v>1459.1803278688524</v>
      </c>
      <c r="E186" s="257">
        <v>1497.1739130434783</v>
      </c>
      <c r="F186" s="296">
        <v>1624.8076923076924</v>
      </c>
      <c r="G186" s="258">
        <v>1687.3170731707316</v>
      </c>
      <c r="H186" s="297">
        <v>1487.1942446043165</v>
      </c>
      <c r="I186" s="298"/>
      <c r="J186" s="291"/>
      <c r="K186" s="421"/>
    </row>
    <row r="187" spans="1:11" x14ac:dyDescent="0.2">
      <c r="A187" s="226" t="s">
        <v>7</v>
      </c>
      <c r="B187" s="260">
        <v>96.969696969696969</v>
      </c>
      <c r="C187" s="261">
        <v>100</v>
      </c>
      <c r="D187" s="261">
        <v>100</v>
      </c>
      <c r="E187" s="261">
        <v>100</v>
      </c>
      <c r="F187" s="299">
        <v>100</v>
      </c>
      <c r="G187" s="262">
        <v>87.804878048780495</v>
      </c>
      <c r="H187" s="300">
        <v>77.338129496402871</v>
      </c>
      <c r="I187" s="301"/>
      <c r="J187" s="291"/>
      <c r="K187" s="421"/>
    </row>
    <row r="188" spans="1:11" x14ac:dyDescent="0.2">
      <c r="A188" s="226" t="s">
        <v>8</v>
      </c>
      <c r="B188" s="263">
        <v>4.7209911262206819E-2</v>
      </c>
      <c r="C188" s="264">
        <v>3.2963081745632471E-2</v>
      </c>
      <c r="D188" s="264">
        <v>2.5890056281249938E-2</v>
      </c>
      <c r="E188" s="264">
        <v>2.3662434445591525E-2</v>
      </c>
      <c r="F188" s="302">
        <v>5.2006510129745928E-2</v>
      </c>
      <c r="G188" s="265">
        <v>6.310252089529543E-2</v>
      </c>
      <c r="H188" s="303">
        <v>8.5505614531472041E-2</v>
      </c>
      <c r="I188" s="304"/>
      <c r="J188" s="305"/>
      <c r="K188" s="306"/>
    </row>
    <row r="189" spans="1:11" x14ac:dyDescent="0.2">
      <c r="A189" s="295" t="s">
        <v>1</v>
      </c>
      <c r="B189" s="266">
        <f t="shared" ref="B189:H189" si="43">B186/B185*100-100</f>
        <v>-11.802773497688747</v>
      </c>
      <c r="C189" s="267">
        <f t="shared" si="43"/>
        <v>-6.0489642184557368</v>
      </c>
      <c r="D189" s="267">
        <f t="shared" si="43"/>
        <v>-1.0725201444845851</v>
      </c>
      <c r="E189" s="267">
        <f t="shared" si="43"/>
        <v>1.503316138540896</v>
      </c>
      <c r="F189" s="267">
        <f t="shared" si="43"/>
        <v>10.156453715775754</v>
      </c>
      <c r="G189" s="268">
        <f t="shared" si="43"/>
        <v>14.3943778420835</v>
      </c>
      <c r="H189" s="269">
        <f t="shared" si="43"/>
        <v>0.82672844775026988</v>
      </c>
      <c r="I189" s="304"/>
      <c r="J189" s="305"/>
      <c r="K189" s="227"/>
    </row>
    <row r="190" spans="1:11" ht="13.5" thickBot="1" x14ac:dyDescent="0.25">
      <c r="A190" s="226" t="s">
        <v>27</v>
      </c>
      <c r="B190" s="270">
        <f>B186-B181</f>
        <v>-110.09090909090901</v>
      </c>
      <c r="C190" s="271">
        <f t="shared" ref="C190:H190" si="44">C186-C181</f>
        <v>-25.222222222222172</v>
      </c>
      <c r="D190" s="271">
        <f t="shared" si="44"/>
        <v>48.180327868852373</v>
      </c>
      <c r="E190" s="271">
        <f t="shared" si="44"/>
        <v>86.173913043478251</v>
      </c>
      <c r="F190" s="271">
        <f t="shared" si="44"/>
        <v>213.80769230769238</v>
      </c>
      <c r="G190" s="272">
        <f t="shared" si="44"/>
        <v>276.31707317073165</v>
      </c>
      <c r="H190" s="307">
        <f t="shared" si="44"/>
        <v>76.194244604316509</v>
      </c>
      <c r="I190" s="308"/>
      <c r="J190" s="305"/>
      <c r="K190" s="227"/>
    </row>
    <row r="191" spans="1:11" x14ac:dyDescent="0.2">
      <c r="A191" s="309" t="s">
        <v>51</v>
      </c>
      <c r="B191" s="274">
        <v>309</v>
      </c>
      <c r="C191" s="275">
        <v>668</v>
      </c>
      <c r="D191" s="275">
        <v>860</v>
      </c>
      <c r="E191" s="275">
        <v>652</v>
      </c>
      <c r="F191" s="275">
        <v>695</v>
      </c>
      <c r="G191" s="276">
        <v>430</v>
      </c>
      <c r="H191" s="277">
        <f>SUM(B191:G191)</f>
        <v>3614</v>
      </c>
      <c r="I191" s="310" t="s">
        <v>56</v>
      </c>
      <c r="J191" s="311">
        <f>H176-H191</f>
        <v>14</v>
      </c>
      <c r="K191" s="279">
        <f>J191/H176</f>
        <v>3.858875413450937E-3</v>
      </c>
    </row>
    <row r="192" spans="1:11" x14ac:dyDescent="0.2">
      <c r="A192" s="309" t="s">
        <v>28</v>
      </c>
      <c r="B192" s="229">
        <v>65.5</v>
      </c>
      <c r="C192" s="281">
        <v>64</v>
      </c>
      <c r="D192" s="281">
        <v>63.5</v>
      </c>
      <c r="E192" s="281">
        <v>63</v>
      </c>
      <c r="F192" s="281">
        <v>62</v>
      </c>
      <c r="G192" s="230">
        <v>61</v>
      </c>
      <c r="H192" s="233"/>
      <c r="I192" s="227" t="s">
        <v>57</v>
      </c>
      <c r="J192" s="421">
        <v>60.61</v>
      </c>
      <c r="K192" s="421"/>
    </row>
    <row r="193" spans="1:11" ht="13.5" thickBot="1" x14ac:dyDescent="0.25">
      <c r="A193" s="312" t="s">
        <v>26</v>
      </c>
      <c r="B193" s="231">
        <f>B192-B180</f>
        <v>4.8999999999999986</v>
      </c>
      <c r="C193" s="232">
        <f t="shared" ref="C193:G193" si="45">C192-C180</f>
        <v>3.3999999999999986</v>
      </c>
      <c r="D193" s="232">
        <f t="shared" si="45"/>
        <v>2.8999999999999986</v>
      </c>
      <c r="E193" s="232">
        <f t="shared" si="45"/>
        <v>2.3999999999999986</v>
      </c>
      <c r="F193" s="232">
        <f t="shared" si="45"/>
        <v>1.3999999999999986</v>
      </c>
      <c r="G193" s="238">
        <f t="shared" si="45"/>
        <v>0.39999999999999858</v>
      </c>
      <c r="H193" s="234"/>
      <c r="I193" s="421" t="s">
        <v>26</v>
      </c>
      <c r="J193" s="421">
        <f>J192-J177</f>
        <v>1.6400000000000006</v>
      </c>
      <c r="K193" s="421"/>
    </row>
    <row r="194" spans="1:11" x14ac:dyDescent="0.2">
      <c r="C194" s="425"/>
      <c r="D194" s="425"/>
      <c r="E194" s="425"/>
      <c r="F194" s="425"/>
      <c r="G194" s="425"/>
    </row>
    <row r="195" spans="1:11" ht="13.5" thickBot="1" x14ac:dyDescent="0.25"/>
    <row r="196" spans="1:11" ht="13.5" thickBot="1" x14ac:dyDescent="0.25">
      <c r="A196" s="285" t="s">
        <v>97</v>
      </c>
      <c r="B196" s="487" t="s">
        <v>50</v>
      </c>
      <c r="C196" s="488"/>
      <c r="D196" s="488"/>
      <c r="E196" s="488"/>
      <c r="F196" s="488"/>
      <c r="G196" s="489"/>
      <c r="H196" s="313" t="s">
        <v>0</v>
      </c>
      <c r="I196" s="227"/>
      <c r="J196" s="426"/>
      <c r="K196" s="426"/>
    </row>
    <row r="197" spans="1:11" x14ac:dyDescent="0.2">
      <c r="A197" s="226" t="s">
        <v>54</v>
      </c>
      <c r="B197" s="286">
        <v>1</v>
      </c>
      <c r="C197" s="287">
        <v>2</v>
      </c>
      <c r="D197" s="288">
        <v>3</v>
      </c>
      <c r="E197" s="287">
        <v>4</v>
      </c>
      <c r="F197" s="288">
        <v>5</v>
      </c>
      <c r="G197" s="283">
        <v>6</v>
      </c>
      <c r="H197" s="289"/>
      <c r="I197" s="290"/>
      <c r="J197" s="426"/>
      <c r="K197" s="426"/>
    </row>
    <row r="198" spans="1:11" x14ac:dyDescent="0.2">
      <c r="A198" s="226" t="s">
        <v>2</v>
      </c>
      <c r="B198" s="250">
        <v>1</v>
      </c>
      <c r="C198" s="333">
        <v>2</v>
      </c>
      <c r="D198" s="251">
        <v>3</v>
      </c>
      <c r="E198" s="315">
        <v>4</v>
      </c>
      <c r="F198" s="251">
        <v>5</v>
      </c>
      <c r="G198" s="335">
        <v>6</v>
      </c>
      <c r="H198" s="284" t="s">
        <v>0</v>
      </c>
      <c r="I198" s="246"/>
      <c r="J198" s="291"/>
      <c r="K198" s="426"/>
    </row>
    <row r="199" spans="1:11" x14ac:dyDescent="0.2">
      <c r="A199" s="292" t="s">
        <v>3</v>
      </c>
      <c r="B199" s="253">
        <v>1575</v>
      </c>
      <c r="C199" s="254">
        <v>1575</v>
      </c>
      <c r="D199" s="254">
        <v>1575</v>
      </c>
      <c r="E199" s="254">
        <v>1575</v>
      </c>
      <c r="F199" s="254">
        <v>1575</v>
      </c>
      <c r="G199" s="255">
        <v>1575</v>
      </c>
      <c r="H199" s="293">
        <v>1575</v>
      </c>
      <c r="I199" s="294"/>
      <c r="J199" s="291"/>
      <c r="K199" s="426"/>
    </row>
    <row r="200" spans="1:11" x14ac:dyDescent="0.2">
      <c r="A200" s="295" t="s">
        <v>6</v>
      </c>
      <c r="B200" s="256">
        <v>1442.5</v>
      </c>
      <c r="C200" s="257">
        <v>1517.8431372549019</v>
      </c>
      <c r="D200" s="257">
        <v>1567.5384615384614</v>
      </c>
      <c r="E200" s="257">
        <v>1615.4</v>
      </c>
      <c r="F200" s="296">
        <v>1656.6037735849056</v>
      </c>
      <c r="G200" s="258">
        <v>1772.1875</v>
      </c>
      <c r="H200" s="297">
        <v>1597.090909090909</v>
      </c>
      <c r="I200" s="298"/>
      <c r="J200" s="291"/>
      <c r="K200" s="426"/>
    </row>
    <row r="201" spans="1:11" x14ac:dyDescent="0.2">
      <c r="A201" s="226" t="s">
        <v>7</v>
      </c>
      <c r="B201" s="260">
        <v>100</v>
      </c>
      <c r="C201" s="261">
        <v>100</v>
      </c>
      <c r="D201" s="261">
        <v>100</v>
      </c>
      <c r="E201" s="261">
        <v>100</v>
      </c>
      <c r="F201" s="299">
        <v>100</v>
      </c>
      <c r="G201" s="262">
        <v>90.625</v>
      </c>
      <c r="H201" s="300">
        <v>89.090909090909093</v>
      </c>
      <c r="I201" s="301"/>
      <c r="J201" s="291"/>
      <c r="K201" s="426"/>
    </row>
    <row r="202" spans="1:11" x14ac:dyDescent="0.2">
      <c r="A202" s="226" t="s">
        <v>8</v>
      </c>
      <c r="B202" s="263">
        <v>3.1147661621510274E-2</v>
      </c>
      <c r="C202" s="264">
        <v>3.6304586719503061E-2</v>
      </c>
      <c r="D202" s="264">
        <v>2.853034814041646E-2</v>
      </c>
      <c r="E202" s="264">
        <v>3.193223389923143E-2</v>
      </c>
      <c r="F202" s="302">
        <v>3.5255675071213806E-2</v>
      </c>
      <c r="G202" s="265">
        <v>5.3638249162908075E-2</v>
      </c>
      <c r="H202" s="303">
        <v>6.6183241452544173E-2</v>
      </c>
      <c r="I202" s="304"/>
      <c r="J202" s="305"/>
      <c r="K202" s="306"/>
    </row>
    <row r="203" spans="1:11" x14ac:dyDescent="0.2">
      <c r="A203" s="295" t="s">
        <v>1</v>
      </c>
      <c r="B203" s="266">
        <f t="shared" ref="B203:H203" si="46">B200/B199*100-100</f>
        <v>-8.4126984126984183</v>
      </c>
      <c r="C203" s="267">
        <f t="shared" si="46"/>
        <v>-3.6290071584189292</v>
      </c>
      <c r="D203" s="267">
        <f t="shared" si="46"/>
        <v>-0.47374847374848628</v>
      </c>
      <c r="E203" s="267">
        <f t="shared" si="46"/>
        <v>2.5650793650793702</v>
      </c>
      <c r="F203" s="267">
        <f t="shared" si="46"/>
        <v>5.1811919736448004</v>
      </c>
      <c r="G203" s="268">
        <f t="shared" si="46"/>
        <v>12.519841269841265</v>
      </c>
      <c r="H203" s="269">
        <f t="shared" si="46"/>
        <v>1.4025974025974079</v>
      </c>
      <c r="I203" s="304"/>
      <c r="J203" s="305"/>
      <c r="K203" s="227"/>
    </row>
    <row r="204" spans="1:11" ht="13.5" thickBot="1" x14ac:dyDescent="0.25">
      <c r="A204" s="226" t="s">
        <v>27</v>
      </c>
      <c r="B204" s="270">
        <f>B200-B186</f>
        <v>141.59090909090901</v>
      </c>
      <c r="C204" s="271">
        <f t="shared" ref="C204:G204" si="47">C200-C186</f>
        <v>132.06535947712405</v>
      </c>
      <c r="D204" s="271">
        <f t="shared" si="47"/>
        <v>108.35813366960906</v>
      </c>
      <c r="E204" s="271">
        <f t="shared" si="47"/>
        <v>118.22608695652184</v>
      </c>
      <c r="F204" s="271">
        <f t="shared" si="47"/>
        <v>31.796081277213261</v>
      </c>
      <c r="G204" s="272">
        <f t="shared" si="47"/>
        <v>84.870426829268354</v>
      </c>
      <c r="H204" s="307">
        <f>H200-H186</f>
        <v>109.8966644865925</v>
      </c>
      <c r="I204" s="308"/>
      <c r="J204" s="305"/>
      <c r="K204" s="227"/>
    </row>
    <row r="205" spans="1:11" x14ac:dyDescent="0.2">
      <c r="A205" s="309" t="s">
        <v>51</v>
      </c>
      <c r="B205" s="274">
        <v>309</v>
      </c>
      <c r="C205" s="275">
        <v>668</v>
      </c>
      <c r="D205" s="275">
        <v>860</v>
      </c>
      <c r="E205" s="275">
        <v>651</v>
      </c>
      <c r="F205" s="275">
        <v>695</v>
      </c>
      <c r="G205" s="276">
        <v>430</v>
      </c>
      <c r="H205" s="277">
        <f>SUM(B205:G205)</f>
        <v>3613</v>
      </c>
      <c r="I205" s="310" t="s">
        <v>56</v>
      </c>
      <c r="J205" s="311">
        <f>H191-H205</f>
        <v>1</v>
      </c>
      <c r="K205" s="279">
        <f>J205/H191</f>
        <v>2.7670171555063639E-4</v>
      </c>
    </row>
    <row r="206" spans="1:11" x14ac:dyDescent="0.2">
      <c r="A206" s="309" t="s">
        <v>28</v>
      </c>
      <c r="B206" s="229">
        <v>69.5</v>
      </c>
      <c r="C206" s="281">
        <v>68</v>
      </c>
      <c r="D206" s="281">
        <v>67</v>
      </c>
      <c r="E206" s="281">
        <v>66.5</v>
      </c>
      <c r="F206" s="281">
        <v>65.5</v>
      </c>
      <c r="G206" s="230">
        <v>64.5</v>
      </c>
      <c r="H206" s="233"/>
      <c r="I206" s="227" t="s">
        <v>57</v>
      </c>
      <c r="J206" s="426">
        <v>63.1</v>
      </c>
      <c r="K206" s="426"/>
    </row>
    <row r="207" spans="1:11" ht="13.5" thickBot="1" x14ac:dyDescent="0.25">
      <c r="A207" s="312" t="s">
        <v>26</v>
      </c>
      <c r="B207" s="231">
        <f>B206-B192</f>
        <v>4</v>
      </c>
      <c r="C207" s="232">
        <f t="shared" ref="C207:G207" si="48">C206-C192</f>
        <v>4</v>
      </c>
      <c r="D207" s="232">
        <f t="shared" si="48"/>
        <v>3.5</v>
      </c>
      <c r="E207" s="232">
        <f t="shared" si="48"/>
        <v>3.5</v>
      </c>
      <c r="F207" s="232">
        <f t="shared" si="48"/>
        <v>3.5</v>
      </c>
      <c r="G207" s="238">
        <f t="shared" si="48"/>
        <v>3.5</v>
      </c>
      <c r="H207" s="234"/>
      <c r="I207" s="426" t="s">
        <v>26</v>
      </c>
      <c r="J207" s="426">
        <f>J206-J192</f>
        <v>2.490000000000002</v>
      </c>
      <c r="K207" s="426"/>
    </row>
    <row r="208" spans="1:11" x14ac:dyDescent="0.2">
      <c r="D208" s="280">
        <v>67</v>
      </c>
      <c r="F208" s="280" t="s">
        <v>68</v>
      </c>
    </row>
    <row r="209" spans="1:11" ht="13.5" thickBot="1" x14ac:dyDescent="0.25">
      <c r="F209" s="280">
        <v>65.5</v>
      </c>
    </row>
    <row r="210" spans="1:11" s="428" customFormat="1" ht="13.5" thickBot="1" x14ac:dyDescent="0.25">
      <c r="A210" s="285" t="s">
        <v>98</v>
      </c>
      <c r="B210" s="487" t="s">
        <v>50</v>
      </c>
      <c r="C210" s="488"/>
      <c r="D210" s="488"/>
      <c r="E210" s="488"/>
      <c r="F210" s="488"/>
      <c r="G210" s="489"/>
      <c r="H210" s="313" t="s">
        <v>0</v>
      </c>
      <c r="I210" s="227"/>
    </row>
    <row r="211" spans="1:11" s="428" customFormat="1" x14ac:dyDescent="0.2">
      <c r="A211" s="226" t="s">
        <v>54</v>
      </c>
      <c r="B211" s="286">
        <v>1</v>
      </c>
      <c r="C211" s="287">
        <v>2</v>
      </c>
      <c r="D211" s="288">
        <v>3</v>
      </c>
      <c r="E211" s="287">
        <v>4</v>
      </c>
      <c r="F211" s="288">
        <v>5</v>
      </c>
      <c r="G211" s="283">
        <v>6</v>
      </c>
      <c r="H211" s="289"/>
      <c r="I211" s="290"/>
    </row>
    <row r="212" spans="1:11" s="428" customFormat="1" x14ac:dyDescent="0.2">
      <c r="A212" s="226" t="s">
        <v>2</v>
      </c>
      <c r="B212" s="250">
        <v>1</v>
      </c>
      <c r="C212" s="333">
        <v>2</v>
      </c>
      <c r="D212" s="251">
        <v>3</v>
      </c>
      <c r="E212" s="315">
        <v>4</v>
      </c>
      <c r="F212" s="251">
        <v>5</v>
      </c>
      <c r="G212" s="335">
        <v>6</v>
      </c>
      <c r="H212" s="284" t="s">
        <v>0</v>
      </c>
      <c r="I212" s="246"/>
      <c r="J212" s="291"/>
    </row>
    <row r="213" spans="1:11" s="428" customFormat="1" x14ac:dyDescent="0.2">
      <c r="A213" s="292" t="s">
        <v>3</v>
      </c>
      <c r="B213" s="253">
        <v>1685</v>
      </c>
      <c r="C213" s="254">
        <v>1685</v>
      </c>
      <c r="D213" s="254">
        <v>1685</v>
      </c>
      <c r="E213" s="254">
        <v>1685</v>
      </c>
      <c r="F213" s="254">
        <v>1685</v>
      </c>
      <c r="G213" s="255">
        <v>1685</v>
      </c>
      <c r="H213" s="293">
        <v>1685</v>
      </c>
      <c r="I213" s="294"/>
      <c r="J213" s="291"/>
    </row>
    <row r="214" spans="1:11" s="428" customFormat="1" x14ac:dyDescent="0.2">
      <c r="A214" s="295" t="s">
        <v>6</v>
      </c>
      <c r="B214" s="256">
        <v>1580</v>
      </c>
      <c r="C214" s="257">
        <v>1663.6</v>
      </c>
      <c r="D214" s="257">
        <v>1722.2388059701493</v>
      </c>
      <c r="E214" s="257">
        <v>1776.2790697674418</v>
      </c>
      <c r="F214" s="296">
        <v>1788.6792452830189</v>
      </c>
      <c r="G214" s="258">
        <v>1866.875</v>
      </c>
      <c r="H214" s="297">
        <v>1738.1716417910447</v>
      </c>
      <c r="I214" s="298"/>
      <c r="J214" s="291"/>
    </row>
    <row r="215" spans="1:11" s="428" customFormat="1" x14ac:dyDescent="0.2">
      <c r="A215" s="226" t="s">
        <v>7</v>
      </c>
      <c r="B215" s="260">
        <v>95.652173913043484</v>
      </c>
      <c r="C215" s="261">
        <v>100</v>
      </c>
      <c r="D215" s="261">
        <v>100</v>
      </c>
      <c r="E215" s="261">
        <v>100</v>
      </c>
      <c r="F215" s="299">
        <v>100</v>
      </c>
      <c r="G215" s="262">
        <v>96.875</v>
      </c>
      <c r="H215" s="300">
        <v>89.925373134328353</v>
      </c>
      <c r="I215" s="301"/>
      <c r="J215" s="291"/>
    </row>
    <row r="216" spans="1:11" s="428" customFormat="1" x14ac:dyDescent="0.2">
      <c r="A216" s="226" t="s">
        <v>8</v>
      </c>
      <c r="B216" s="263">
        <v>6.1135554251796634E-2</v>
      </c>
      <c r="C216" s="264">
        <v>4.0193457454131984E-2</v>
      </c>
      <c r="D216" s="264">
        <v>3.8617315749439211E-2</v>
      </c>
      <c r="E216" s="264">
        <v>3.5084788034185486E-2</v>
      </c>
      <c r="F216" s="302">
        <v>4.4501517815236501E-2</v>
      </c>
      <c r="G216" s="265">
        <v>5.2831216591245032E-2</v>
      </c>
      <c r="H216" s="303">
        <v>6.2341148194980787E-2</v>
      </c>
      <c r="I216" s="304"/>
      <c r="J216" s="305"/>
      <c r="K216" s="306"/>
    </row>
    <row r="217" spans="1:11" s="428" customFormat="1" x14ac:dyDescent="0.2">
      <c r="A217" s="295" t="s">
        <v>1</v>
      </c>
      <c r="B217" s="266">
        <f t="shared" ref="B217:H217" si="49">B214/B213*100-100</f>
        <v>-6.2314540059347223</v>
      </c>
      <c r="C217" s="267">
        <f t="shared" si="49"/>
        <v>-1.2700296735905141</v>
      </c>
      <c r="D217" s="267">
        <f t="shared" si="49"/>
        <v>2.2100181584658429</v>
      </c>
      <c r="E217" s="267">
        <f t="shared" si="49"/>
        <v>5.4171554758125637</v>
      </c>
      <c r="F217" s="267">
        <f t="shared" si="49"/>
        <v>6.153070936677679</v>
      </c>
      <c r="G217" s="268">
        <f t="shared" si="49"/>
        <v>10.79376854599407</v>
      </c>
      <c r="H217" s="269">
        <f t="shared" si="49"/>
        <v>3.1555870499136347</v>
      </c>
      <c r="I217" s="304"/>
      <c r="J217" s="305"/>
      <c r="K217" s="227"/>
    </row>
    <row r="218" spans="1:11" s="428" customFormat="1" ht="13.5" thickBot="1" x14ac:dyDescent="0.25">
      <c r="A218" s="226" t="s">
        <v>27</v>
      </c>
      <c r="B218" s="270">
        <f t="shared" ref="B218:H218" si="50">B214-B200</f>
        <v>137.5</v>
      </c>
      <c r="C218" s="271">
        <f t="shared" si="50"/>
        <v>145.75686274509803</v>
      </c>
      <c r="D218" s="271">
        <f t="shared" si="50"/>
        <v>154.70034443168788</v>
      </c>
      <c r="E218" s="271">
        <f t="shared" si="50"/>
        <v>160.87906976744171</v>
      </c>
      <c r="F218" s="271">
        <f t="shared" si="50"/>
        <v>132.07547169811323</v>
      </c>
      <c r="G218" s="272">
        <f t="shared" si="50"/>
        <v>94.6875</v>
      </c>
      <c r="H218" s="307">
        <f t="shared" si="50"/>
        <v>141.08073270013574</v>
      </c>
      <c r="I218" s="308"/>
      <c r="J218" s="305"/>
      <c r="K218" s="227"/>
    </row>
    <row r="219" spans="1:11" s="428" customFormat="1" x14ac:dyDescent="0.2">
      <c r="A219" s="309" t="s">
        <v>51</v>
      </c>
      <c r="B219" s="274">
        <v>309</v>
      </c>
      <c r="C219" s="275">
        <v>668</v>
      </c>
      <c r="D219" s="275">
        <v>860</v>
      </c>
      <c r="E219" s="275">
        <v>651</v>
      </c>
      <c r="F219" s="275">
        <v>695</v>
      </c>
      <c r="G219" s="276">
        <v>430</v>
      </c>
      <c r="H219" s="277">
        <f>SUM(B219:G219)</f>
        <v>3613</v>
      </c>
      <c r="I219" s="310" t="s">
        <v>56</v>
      </c>
      <c r="J219" s="311">
        <f>H205-H219</f>
        <v>0</v>
      </c>
      <c r="K219" s="279">
        <f>J219/H205</f>
        <v>0</v>
      </c>
    </row>
    <row r="220" spans="1:11" s="428" customFormat="1" x14ac:dyDescent="0.2">
      <c r="A220" s="309" t="s">
        <v>28</v>
      </c>
      <c r="B220" s="229">
        <v>74.5</v>
      </c>
      <c r="C220" s="281">
        <v>73</v>
      </c>
      <c r="D220" s="281">
        <v>72</v>
      </c>
      <c r="E220" s="281">
        <v>71.5</v>
      </c>
      <c r="F220" s="281">
        <v>70.5</v>
      </c>
      <c r="G220" s="230">
        <v>70</v>
      </c>
      <c r="H220" s="233"/>
      <c r="I220" s="227" t="s">
        <v>57</v>
      </c>
      <c r="J220" s="428">
        <v>66.72</v>
      </c>
    </row>
    <row r="221" spans="1:11" s="428" customFormat="1" ht="13.5" thickBot="1" x14ac:dyDescent="0.25">
      <c r="A221" s="312" t="s">
        <v>26</v>
      </c>
      <c r="B221" s="231">
        <f>B220-B206</f>
        <v>5</v>
      </c>
      <c r="C221" s="232">
        <f t="shared" ref="C221:G221" si="51">C220-C206</f>
        <v>5</v>
      </c>
      <c r="D221" s="232">
        <f t="shared" si="51"/>
        <v>5</v>
      </c>
      <c r="E221" s="232">
        <f t="shared" si="51"/>
        <v>5</v>
      </c>
      <c r="F221" s="232">
        <f t="shared" si="51"/>
        <v>5</v>
      </c>
      <c r="G221" s="238">
        <f t="shared" si="51"/>
        <v>5.5</v>
      </c>
      <c r="H221" s="234"/>
      <c r="I221" s="428" t="s">
        <v>26</v>
      </c>
      <c r="J221" s="428">
        <f>J220-J206</f>
        <v>3.6199999999999974</v>
      </c>
    </row>
    <row r="223" spans="1:11" ht="13.5" thickBot="1" x14ac:dyDescent="0.25"/>
    <row r="224" spans="1:11" s="429" customFormat="1" ht="13.5" thickBot="1" x14ac:dyDescent="0.25">
      <c r="A224" s="285" t="s">
        <v>99</v>
      </c>
      <c r="B224" s="487" t="s">
        <v>50</v>
      </c>
      <c r="C224" s="488"/>
      <c r="D224" s="488"/>
      <c r="E224" s="488"/>
      <c r="F224" s="488"/>
      <c r="G224" s="489"/>
      <c r="H224" s="313" t="s">
        <v>0</v>
      </c>
      <c r="I224" s="227"/>
    </row>
    <row r="225" spans="1:13" s="429" customFormat="1" x14ac:dyDescent="0.2">
      <c r="A225" s="226" t="s">
        <v>54</v>
      </c>
      <c r="B225" s="286">
        <v>1</v>
      </c>
      <c r="C225" s="287">
        <v>2</v>
      </c>
      <c r="D225" s="288">
        <v>3</v>
      </c>
      <c r="E225" s="287">
        <v>4</v>
      </c>
      <c r="F225" s="288">
        <v>5</v>
      </c>
      <c r="G225" s="283">
        <v>6</v>
      </c>
      <c r="H225" s="289"/>
      <c r="I225" s="290"/>
    </row>
    <row r="226" spans="1:13" s="429" customFormat="1" x14ac:dyDescent="0.2">
      <c r="A226" s="226" t="s">
        <v>2</v>
      </c>
      <c r="B226" s="250">
        <v>1</v>
      </c>
      <c r="C226" s="333">
        <v>2</v>
      </c>
      <c r="D226" s="251">
        <v>3</v>
      </c>
      <c r="E226" s="315">
        <v>4</v>
      </c>
      <c r="F226" s="251">
        <v>5</v>
      </c>
      <c r="G226" s="335">
        <v>6</v>
      </c>
      <c r="H226" s="284" t="s">
        <v>0</v>
      </c>
      <c r="I226" s="246"/>
      <c r="J226" s="291"/>
    </row>
    <row r="227" spans="1:13" s="429" customFormat="1" x14ac:dyDescent="0.2">
      <c r="A227" s="292" t="s">
        <v>3</v>
      </c>
      <c r="B227" s="253">
        <v>1800</v>
      </c>
      <c r="C227" s="254">
        <v>1800</v>
      </c>
      <c r="D227" s="254">
        <v>1800</v>
      </c>
      <c r="E227" s="254">
        <v>1800</v>
      </c>
      <c r="F227" s="254">
        <v>1800</v>
      </c>
      <c r="G227" s="255">
        <v>1800</v>
      </c>
      <c r="H227" s="293">
        <v>1800</v>
      </c>
      <c r="I227" s="294"/>
      <c r="J227" s="291"/>
    </row>
    <row r="228" spans="1:13" s="429" customFormat="1" x14ac:dyDescent="0.2">
      <c r="A228" s="295" t="s">
        <v>6</v>
      </c>
      <c r="B228" s="256">
        <v>1771.25</v>
      </c>
      <c r="C228" s="257">
        <v>1832.9787234042553</v>
      </c>
      <c r="D228" s="257">
        <v>1890.909090909091</v>
      </c>
      <c r="E228" s="257">
        <v>1880</v>
      </c>
      <c r="F228" s="296">
        <v>1907.4468085106382</v>
      </c>
      <c r="G228" s="258">
        <v>2066.969696969697</v>
      </c>
      <c r="H228" s="297">
        <v>1892.6070038910507</v>
      </c>
      <c r="I228" s="298"/>
      <c r="J228" s="291"/>
    </row>
    <row r="229" spans="1:13" s="429" customFormat="1" x14ac:dyDescent="0.2">
      <c r="A229" s="226" t="s">
        <v>7</v>
      </c>
      <c r="B229" s="260">
        <v>75</v>
      </c>
      <c r="C229" s="261">
        <v>97.872340425531917</v>
      </c>
      <c r="D229" s="261">
        <v>96.36363636363636</v>
      </c>
      <c r="E229" s="261">
        <v>92.156862745098039</v>
      </c>
      <c r="F229" s="299">
        <v>93.61702127659575</v>
      </c>
      <c r="G229" s="262">
        <v>78.787878787878782</v>
      </c>
      <c r="H229" s="300">
        <v>87.548638132295721</v>
      </c>
      <c r="I229" s="301"/>
      <c r="J229" s="291"/>
    </row>
    <row r="230" spans="1:13" s="429" customFormat="1" x14ac:dyDescent="0.2">
      <c r="A230" s="226" t="s">
        <v>8</v>
      </c>
      <c r="B230" s="263">
        <v>8.6782064988431287E-2</v>
      </c>
      <c r="C230" s="264">
        <v>4.3730543957313545E-2</v>
      </c>
      <c r="D230" s="264">
        <v>4.0505770645936773E-2</v>
      </c>
      <c r="E230" s="264">
        <v>5.0031279327425994E-2</v>
      </c>
      <c r="F230" s="302">
        <v>5.319533911036433E-2</v>
      </c>
      <c r="G230" s="265">
        <v>8.3749928212014393E-2</v>
      </c>
      <c r="H230" s="303">
        <v>7.1134434656039511E-2</v>
      </c>
      <c r="I230" s="304"/>
      <c r="J230" s="305"/>
      <c r="K230" s="306"/>
    </row>
    <row r="231" spans="1:13" s="429" customFormat="1" x14ac:dyDescent="0.2">
      <c r="A231" s="295" t="s">
        <v>1</v>
      </c>
      <c r="B231" s="266">
        <f t="shared" ref="B231:H231" si="52">B228/B227*100-100</f>
        <v>-1.5972222222222285</v>
      </c>
      <c r="C231" s="267">
        <f t="shared" si="52"/>
        <v>1.8321513002364185</v>
      </c>
      <c r="D231" s="267">
        <f t="shared" si="52"/>
        <v>5.0505050505050662</v>
      </c>
      <c r="E231" s="267">
        <f t="shared" si="52"/>
        <v>4.4444444444444571</v>
      </c>
      <c r="F231" s="267">
        <f t="shared" si="52"/>
        <v>5.9692671394798964</v>
      </c>
      <c r="G231" s="268">
        <f t="shared" si="52"/>
        <v>14.831649831649841</v>
      </c>
      <c r="H231" s="269">
        <f t="shared" si="52"/>
        <v>5.1448335495028203</v>
      </c>
      <c r="I231" s="304"/>
      <c r="J231" s="305"/>
      <c r="K231" s="227"/>
    </row>
    <row r="232" spans="1:13" s="429" customFormat="1" ht="13.5" thickBot="1" x14ac:dyDescent="0.25">
      <c r="A232" s="226" t="s">
        <v>27</v>
      </c>
      <c r="B232" s="270">
        <f t="shared" ref="B232:H232" si="53">B228-B214</f>
        <v>191.25</v>
      </c>
      <c r="C232" s="271">
        <f t="shared" si="53"/>
        <v>169.37872340425542</v>
      </c>
      <c r="D232" s="271">
        <f t="shared" si="53"/>
        <v>168.67028493894168</v>
      </c>
      <c r="E232" s="271">
        <f t="shared" si="53"/>
        <v>103.7209302325582</v>
      </c>
      <c r="F232" s="271">
        <f t="shared" si="53"/>
        <v>118.76756322761935</v>
      </c>
      <c r="G232" s="272">
        <f t="shared" si="53"/>
        <v>200.094696969697</v>
      </c>
      <c r="H232" s="307">
        <f t="shared" si="53"/>
        <v>154.43536210000593</v>
      </c>
      <c r="I232" s="308"/>
      <c r="J232" s="305"/>
      <c r="K232" s="227"/>
    </row>
    <row r="233" spans="1:13" s="429" customFormat="1" x14ac:dyDescent="0.2">
      <c r="A233" s="309" t="s">
        <v>51</v>
      </c>
      <c r="B233" s="274">
        <v>309</v>
      </c>
      <c r="C233" s="275">
        <v>668</v>
      </c>
      <c r="D233" s="275">
        <v>859</v>
      </c>
      <c r="E233" s="275">
        <v>651</v>
      </c>
      <c r="F233" s="275">
        <v>695</v>
      </c>
      <c r="G233" s="276">
        <v>430</v>
      </c>
      <c r="H233" s="277">
        <f>SUM(B233:G233)</f>
        <v>3612</v>
      </c>
      <c r="I233" s="310" t="s">
        <v>56</v>
      </c>
      <c r="J233" s="311">
        <f>H219-H233</f>
        <v>1</v>
      </c>
      <c r="K233" s="279">
        <f>J233/H219</f>
        <v>2.7677830058123442E-4</v>
      </c>
    </row>
    <row r="234" spans="1:13" s="429" customFormat="1" x14ac:dyDescent="0.2">
      <c r="A234" s="309" t="s">
        <v>28</v>
      </c>
      <c r="B234" s="229">
        <v>79.5</v>
      </c>
      <c r="C234" s="281">
        <v>78.5</v>
      </c>
      <c r="D234" s="281">
        <v>77</v>
      </c>
      <c r="E234" s="281">
        <v>76.5</v>
      </c>
      <c r="F234" s="281">
        <v>75.5</v>
      </c>
      <c r="G234" s="230">
        <v>75</v>
      </c>
      <c r="H234" s="233"/>
      <c r="I234" s="227" t="s">
        <v>57</v>
      </c>
      <c r="J234" s="429">
        <v>71.8</v>
      </c>
    </row>
    <row r="235" spans="1:13" s="429" customFormat="1" ht="13.5" thickBot="1" x14ac:dyDescent="0.25">
      <c r="A235" s="312" t="s">
        <v>26</v>
      </c>
      <c r="B235" s="231">
        <f>B234-B220</f>
        <v>5</v>
      </c>
      <c r="C235" s="232">
        <f t="shared" ref="C235:G235" si="54">C234-C220</f>
        <v>5.5</v>
      </c>
      <c r="D235" s="232">
        <f t="shared" si="54"/>
        <v>5</v>
      </c>
      <c r="E235" s="232">
        <f t="shared" si="54"/>
        <v>5</v>
      </c>
      <c r="F235" s="232">
        <f t="shared" si="54"/>
        <v>5</v>
      </c>
      <c r="G235" s="238">
        <f t="shared" si="54"/>
        <v>5</v>
      </c>
      <c r="H235" s="234"/>
      <c r="I235" s="429" t="s">
        <v>26</v>
      </c>
      <c r="J235" s="429">
        <f>J234-J220</f>
        <v>5.0799999999999983</v>
      </c>
      <c r="M235" s="431"/>
    </row>
    <row r="236" spans="1:13" x14ac:dyDescent="0.2">
      <c r="M236" s="431"/>
    </row>
    <row r="237" spans="1:13" ht="13.5" thickBot="1" x14ac:dyDescent="0.25">
      <c r="M237" s="431"/>
    </row>
    <row r="238" spans="1:13" ht="13.5" thickBot="1" x14ac:dyDescent="0.25">
      <c r="A238" s="285" t="s">
        <v>100</v>
      </c>
      <c r="B238" s="487" t="s">
        <v>50</v>
      </c>
      <c r="C238" s="488"/>
      <c r="D238" s="488"/>
      <c r="E238" s="488"/>
      <c r="F238" s="488"/>
      <c r="G238" s="489"/>
      <c r="H238" s="313" t="s">
        <v>0</v>
      </c>
      <c r="I238" s="227"/>
      <c r="J238" s="430"/>
      <c r="K238" s="430"/>
      <c r="M238" s="431"/>
    </row>
    <row r="239" spans="1:13" x14ac:dyDescent="0.2">
      <c r="A239" s="226" t="s">
        <v>54</v>
      </c>
      <c r="B239" s="286">
        <v>1</v>
      </c>
      <c r="C239" s="287">
        <v>2</v>
      </c>
      <c r="D239" s="288">
        <v>3</v>
      </c>
      <c r="E239" s="287">
        <v>4</v>
      </c>
      <c r="F239" s="288">
        <v>5</v>
      </c>
      <c r="G239" s="283">
        <v>6</v>
      </c>
      <c r="H239" s="289"/>
      <c r="I239" s="290"/>
      <c r="J239" s="430"/>
      <c r="K239" s="430"/>
      <c r="M239" s="431"/>
    </row>
    <row r="240" spans="1:13" x14ac:dyDescent="0.2">
      <c r="A240" s="226" t="s">
        <v>2</v>
      </c>
      <c r="B240" s="250">
        <v>1</v>
      </c>
      <c r="C240" s="333">
        <v>2</v>
      </c>
      <c r="D240" s="251">
        <v>3</v>
      </c>
      <c r="E240" s="315">
        <v>4</v>
      </c>
      <c r="F240" s="251">
        <v>5</v>
      </c>
      <c r="G240" s="335">
        <v>6</v>
      </c>
      <c r="H240" s="284" t="s">
        <v>0</v>
      </c>
      <c r="I240" s="246"/>
      <c r="J240" s="291"/>
      <c r="K240" s="430"/>
      <c r="M240" s="431"/>
    </row>
    <row r="241" spans="1:13" x14ac:dyDescent="0.2">
      <c r="A241" s="292" t="s">
        <v>3</v>
      </c>
      <c r="B241" s="253">
        <v>1925</v>
      </c>
      <c r="C241" s="254">
        <v>1925</v>
      </c>
      <c r="D241" s="254">
        <v>1925</v>
      </c>
      <c r="E241" s="254">
        <v>1925</v>
      </c>
      <c r="F241" s="254">
        <v>1925</v>
      </c>
      <c r="G241" s="255">
        <v>1925</v>
      </c>
      <c r="H241" s="293">
        <v>1925</v>
      </c>
      <c r="I241" s="294"/>
      <c r="J241" s="291"/>
      <c r="K241" s="430"/>
      <c r="M241" s="431"/>
    </row>
    <row r="242" spans="1:13" x14ac:dyDescent="0.2">
      <c r="A242" s="295" t="s">
        <v>6</v>
      </c>
      <c r="B242" s="256">
        <v>1966.4285714285713</v>
      </c>
      <c r="C242" s="257">
        <v>1921.1627906976744</v>
      </c>
      <c r="D242" s="257">
        <v>1976.25</v>
      </c>
      <c r="E242" s="257">
        <v>2008.2608695652175</v>
      </c>
      <c r="F242" s="296">
        <v>2049.1999999999998</v>
      </c>
      <c r="G242" s="258">
        <v>2119.0322580645161</v>
      </c>
      <c r="H242" s="297">
        <v>2003.4251968503936</v>
      </c>
      <c r="I242" s="298"/>
      <c r="J242" s="291"/>
      <c r="K242" s="430"/>
      <c r="M242" s="431"/>
    </row>
    <row r="243" spans="1:13" x14ac:dyDescent="0.2">
      <c r="A243" s="226" t="s">
        <v>7</v>
      </c>
      <c r="B243" s="260">
        <v>89.285714285714292</v>
      </c>
      <c r="C243" s="261">
        <v>95.348837209302332</v>
      </c>
      <c r="D243" s="261">
        <v>98.214285714285708</v>
      </c>
      <c r="E243" s="261">
        <v>89.130434782608702</v>
      </c>
      <c r="F243" s="299">
        <v>92</v>
      </c>
      <c r="G243" s="262">
        <v>93.548387096774192</v>
      </c>
      <c r="H243" s="300">
        <v>88.976377952755911</v>
      </c>
      <c r="I243" s="301"/>
      <c r="J243" s="291"/>
      <c r="K243" s="430"/>
      <c r="M243" s="431"/>
    </row>
    <row r="244" spans="1:13" x14ac:dyDescent="0.2">
      <c r="A244" s="226" t="s">
        <v>8</v>
      </c>
      <c r="B244" s="263">
        <v>6.8162467239798935E-2</v>
      </c>
      <c r="C244" s="264">
        <v>5.9276054595285607E-2</v>
      </c>
      <c r="D244" s="264">
        <v>5.5162280467514979E-2</v>
      </c>
      <c r="E244" s="264">
        <v>5.167799293131986E-2</v>
      </c>
      <c r="F244" s="302">
        <v>5.4654081017323247E-2</v>
      </c>
      <c r="G244" s="265">
        <v>5.1728251489907479E-2</v>
      </c>
      <c r="H244" s="303">
        <v>6.3510115739122242E-2</v>
      </c>
      <c r="I244" s="304"/>
      <c r="J244" s="305"/>
      <c r="K244" s="306"/>
      <c r="M244" s="431"/>
    </row>
    <row r="245" spans="1:13" x14ac:dyDescent="0.2">
      <c r="A245" s="295" t="s">
        <v>1</v>
      </c>
      <c r="B245" s="266">
        <f t="shared" ref="B245:H245" si="55">B242/B241*100-100</f>
        <v>2.1521335807050122</v>
      </c>
      <c r="C245" s="267">
        <f t="shared" si="55"/>
        <v>-0.19933554817276899</v>
      </c>
      <c r="D245" s="267">
        <f t="shared" si="55"/>
        <v>2.6623376623376487</v>
      </c>
      <c r="E245" s="267">
        <f t="shared" si="55"/>
        <v>4.3252399774139008</v>
      </c>
      <c r="F245" s="267">
        <f t="shared" si="55"/>
        <v>6.4519480519480368</v>
      </c>
      <c r="G245" s="268">
        <f t="shared" si="55"/>
        <v>10.079597821533312</v>
      </c>
      <c r="H245" s="269">
        <f t="shared" si="55"/>
        <v>4.0740362000204442</v>
      </c>
      <c r="I245" s="304"/>
      <c r="J245" s="305"/>
      <c r="K245" s="227"/>
      <c r="M245" s="431"/>
    </row>
    <row r="246" spans="1:13" ht="13.5" thickBot="1" x14ac:dyDescent="0.25">
      <c r="A246" s="226" t="s">
        <v>27</v>
      </c>
      <c r="B246" s="270">
        <f t="shared" ref="B246:H246" si="56">B242-B228</f>
        <v>195.17857142857133</v>
      </c>
      <c r="C246" s="271">
        <f t="shared" si="56"/>
        <v>88.184067293419048</v>
      </c>
      <c r="D246" s="271">
        <f t="shared" si="56"/>
        <v>85.340909090909008</v>
      </c>
      <c r="E246" s="271">
        <f t="shared" si="56"/>
        <v>128.26086956521749</v>
      </c>
      <c r="F246" s="271">
        <f t="shared" si="56"/>
        <v>141.7531914893616</v>
      </c>
      <c r="G246" s="272">
        <f t="shared" si="56"/>
        <v>52.062561094819102</v>
      </c>
      <c r="H246" s="307">
        <f t="shared" si="56"/>
        <v>110.81819295934292</v>
      </c>
      <c r="I246" s="308"/>
      <c r="J246" s="305"/>
      <c r="K246" s="227"/>
    </row>
    <row r="247" spans="1:13" x14ac:dyDescent="0.2">
      <c r="A247" s="309" t="s">
        <v>51</v>
      </c>
      <c r="B247" s="274">
        <v>308</v>
      </c>
      <c r="C247" s="275">
        <v>667</v>
      </c>
      <c r="D247" s="275">
        <v>858</v>
      </c>
      <c r="E247" s="275">
        <v>651</v>
      </c>
      <c r="F247" s="275">
        <v>695</v>
      </c>
      <c r="G247" s="276">
        <v>430</v>
      </c>
      <c r="H247" s="277">
        <f>SUM(B247:G247)</f>
        <v>3609</v>
      </c>
      <c r="I247" s="310" t="s">
        <v>56</v>
      </c>
      <c r="J247" s="311">
        <f>H233-H247</f>
        <v>3</v>
      </c>
      <c r="K247" s="279">
        <f>J247/H233</f>
        <v>8.3056478405315617E-4</v>
      </c>
    </row>
    <row r="248" spans="1:13" x14ac:dyDescent="0.2">
      <c r="A248" s="309" t="s">
        <v>28</v>
      </c>
      <c r="B248" s="229">
        <v>85.5</v>
      </c>
      <c r="C248" s="281">
        <v>85</v>
      </c>
      <c r="D248" s="281">
        <v>83</v>
      </c>
      <c r="E248" s="281">
        <v>82.5</v>
      </c>
      <c r="F248" s="281">
        <v>81.5</v>
      </c>
      <c r="G248" s="230">
        <v>81</v>
      </c>
      <c r="H248" s="233"/>
      <c r="I248" s="227" t="s">
        <v>57</v>
      </c>
      <c r="J248" s="430">
        <v>76.97</v>
      </c>
      <c r="K248" s="430"/>
    </row>
    <row r="249" spans="1:13" ht="13.5" thickBot="1" x14ac:dyDescent="0.25">
      <c r="A249" s="312" t="s">
        <v>26</v>
      </c>
      <c r="B249" s="231">
        <f>B248-B234</f>
        <v>6</v>
      </c>
      <c r="C249" s="232">
        <f t="shared" ref="C249:G249" si="57">C248-C234</f>
        <v>6.5</v>
      </c>
      <c r="D249" s="232">
        <f t="shared" si="57"/>
        <v>6</v>
      </c>
      <c r="E249" s="232">
        <f t="shared" si="57"/>
        <v>6</v>
      </c>
      <c r="F249" s="232">
        <f t="shared" si="57"/>
        <v>6</v>
      </c>
      <c r="G249" s="238">
        <f t="shared" si="57"/>
        <v>6</v>
      </c>
      <c r="H249" s="234"/>
      <c r="I249" s="430" t="s">
        <v>26</v>
      </c>
      <c r="J249" s="430">
        <f>J248-J234</f>
        <v>5.1700000000000017</v>
      </c>
      <c r="K249" s="430"/>
    </row>
    <row r="250" spans="1:13" x14ac:dyDescent="0.2">
      <c r="B250" s="280">
        <v>85.5</v>
      </c>
      <c r="C250" s="280">
        <v>85</v>
      </c>
      <c r="D250" s="280">
        <v>83</v>
      </c>
      <c r="E250" s="280">
        <v>82.5</v>
      </c>
      <c r="F250" s="280">
        <v>81.5</v>
      </c>
      <c r="G250" s="280">
        <v>81</v>
      </c>
    </row>
    <row r="251" spans="1:13" ht="13.5" thickBot="1" x14ac:dyDescent="0.25">
      <c r="C251" s="432"/>
      <c r="D251" s="432"/>
      <c r="E251" s="432"/>
      <c r="F251" s="432"/>
      <c r="G251" s="432"/>
    </row>
    <row r="252" spans="1:13" ht="13.5" thickBot="1" x14ac:dyDescent="0.25">
      <c r="A252" s="285" t="s">
        <v>106</v>
      </c>
      <c r="B252" s="487" t="s">
        <v>50</v>
      </c>
      <c r="C252" s="488"/>
      <c r="D252" s="488"/>
      <c r="E252" s="488"/>
      <c r="F252" s="488"/>
      <c r="G252" s="489"/>
      <c r="H252" s="313" t="s">
        <v>0</v>
      </c>
      <c r="I252" s="227"/>
      <c r="J252" s="434"/>
      <c r="K252" s="434"/>
    </row>
    <row r="253" spans="1:13" x14ac:dyDescent="0.2">
      <c r="A253" s="226" t="s">
        <v>54</v>
      </c>
      <c r="B253" s="435">
        <v>1</v>
      </c>
      <c r="C253" s="436">
        <v>2</v>
      </c>
      <c r="D253" s="437">
        <v>3</v>
      </c>
      <c r="E253" s="438">
        <v>4</v>
      </c>
      <c r="F253" s="439">
        <v>5</v>
      </c>
      <c r="G253" s="313">
        <v>6</v>
      </c>
      <c r="H253" s="289"/>
      <c r="I253" s="290"/>
      <c r="J253" s="434"/>
      <c r="K253" s="434"/>
    </row>
    <row r="254" spans="1:13" x14ac:dyDescent="0.2">
      <c r="A254" s="226" t="s">
        <v>2</v>
      </c>
      <c r="B254" s="250">
        <v>1</v>
      </c>
      <c r="C254" s="333">
        <v>2</v>
      </c>
      <c r="D254" s="251">
        <v>3</v>
      </c>
      <c r="E254" s="315">
        <v>4</v>
      </c>
      <c r="F254" s="251">
        <v>5</v>
      </c>
      <c r="G254" s="335">
        <v>6</v>
      </c>
      <c r="H254" s="284" t="s">
        <v>0</v>
      </c>
      <c r="I254" s="246"/>
      <c r="J254" s="291"/>
      <c r="K254" s="434"/>
    </row>
    <row r="255" spans="1:13" x14ac:dyDescent="0.2">
      <c r="A255" s="292" t="s">
        <v>3</v>
      </c>
      <c r="B255" s="253">
        <v>2070</v>
      </c>
      <c r="C255" s="254">
        <v>2070</v>
      </c>
      <c r="D255" s="254">
        <v>2070</v>
      </c>
      <c r="E255" s="254">
        <v>2070</v>
      </c>
      <c r="F255" s="254">
        <v>2070</v>
      </c>
      <c r="G255" s="255">
        <v>2070</v>
      </c>
      <c r="H255" s="293">
        <v>2070</v>
      </c>
      <c r="I255" s="294"/>
      <c r="J255" s="291"/>
      <c r="K255" s="434"/>
    </row>
    <row r="256" spans="1:13" x14ac:dyDescent="0.2">
      <c r="A256" s="295" t="s">
        <v>6</v>
      </c>
      <c r="B256" s="256">
        <v>2006.25</v>
      </c>
      <c r="C256" s="257">
        <v>2090.5882352941176</v>
      </c>
      <c r="D256" s="257">
        <v>2083.5384615384614</v>
      </c>
      <c r="E256" s="257">
        <v>2158.3673469387754</v>
      </c>
      <c r="F256" s="296">
        <v>2165</v>
      </c>
      <c r="G256" s="258">
        <v>2229.0625</v>
      </c>
      <c r="H256" s="297">
        <v>2124.065934065934</v>
      </c>
      <c r="I256" s="298"/>
      <c r="J256" s="291"/>
      <c r="K256" s="434"/>
    </row>
    <row r="257" spans="1:12" x14ac:dyDescent="0.2">
      <c r="A257" s="226" t="s">
        <v>7</v>
      </c>
      <c r="B257" s="260">
        <v>83.333333333333329</v>
      </c>
      <c r="C257" s="261">
        <v>86.274509803921575</v>
      </c>
      <c r="D257" s="261">
        <v>90.769230769230774</v>
      </c>
      <c r="E257" s="261">
        <v>87.755102040816325</v>
      </c>
      <c r="F257" s="299">
        <v>90.384615384615387</v>
      </c>
      <c r="G257" s="262">
        <v>84.375</v>
      </c>
      <c r="H257" s="300">
        <v>80.586080586080584</v>
      </c>
      <c r="I257" s="301"/>
      <c r="J257" s="291"/>
      <c r="K257" s="434"/>
    </row>
    <row r="258" spans="1:12" x14ac:dyDescent="0.2">
      <c r="A258" s="226" t="s">
        <v>8</v>
      </c>
      <c r="B258" s="263">
        <v>6.4184535799964484E-2</v>
      </c>
      <c r="C258" s="264">
        <v>6.4949461187223403E-2</v>
      </c>
      <c r="D258" s="264">
        <v>6.3346102349938066E-2</v>
      </c>
      <c r="E258" s="264">
        <v>6.2261013119083219E-2</v>
      </c>
      <c r="F258" s="302">
        <v>5.8813899099241791E-2</v>
      </c>
      <c r="G258" s="265">
        <v>7.1624319539094233E-2</v>
      </c>
      <c r="H258" s="303">
        <v>6.9846408669833132E-2</v>
      </c>
      <c r="I258" s="304"/>
      <c r="J258" s="305"/>
      <c r="K258" s="306"/>
    </row>
    <row r="259" spans="1:12" x14ac:dyDescent="0.2">
      <c r="A259" s="295" t="s">
        <v>1</v>
      </c>
      <c r="B259" s="266">
        <f t="shared" ref="B259:H259" si="58">B256/B255*100-100</f>
        <v>-3.0797101449275317</v>
      </c>
      <c r="C259" s="267">
        <f t="shared" si="58"/>
        <v>0.99460073884625899</v>
      </c>
      <c r="D259" s="267">
        <f t="shared" si="58"/>
        <v>0.65403195837978956</v>
      </c>
      <c r="E259" s="267">
        <f t="shared" si="58"/>
        <v>4.2689539583949454</v>
      </c>
      <c r="F259" s="267">
        <f t="shared" si="58"/>
        <v>4.5893719806763329</v>
      </c>
      <c r="G259" s="268">
        <f t="shared" si="58"/>
        <v>7.6841787439613398</v>
      </c>
      <c r="H259" s="269">
        <f t="shared" si="58"/>
        <v>2.611880872750433</v>
      </c>
      <c r="I259" s="304"/>
      <c r="J259" s="305"/>
      <c r="K259" s="227"/>
    </row>
    <row r="260" spans="1:12" ht="13.5" thickBot="1" x14ac:dyDescent="0.25">
      <c r="A260" s="226" t="s">
        <v>27</v>
      </c>
      <c r="B260" s="270">
        <f t="shared" ref="B260:H260" si="59">B256-B242</f>
        <v>39.821428571428669</v>
      </c>
      <c r="C260" s="271">
        <f t="shared" si="59"/>
        <v>169.42544459644319</v>
      </c>
      <c r="D260" s="271">
        <f t="shared" si="59"/>
        <v>107.28846153846143</v>
      </c>
      <c r="E260" s="271">
        <f t="shared" si="59"/>
        <v>150.10647737355794</v>
      </c>
      <c r="F260" s="271">
        <f t="shared" si="59"/>
        <v>115.80000000000018</v>
      </c>
      <c r="G260" s="272">
        <f t="shared" si="59"/>
        <v>110.0302419354839</v>
      </c>
      <c r="H260" s="307">
        <f t="shared" si="59"/>
        <v>120.64073721554041</v>
      </c>
      <c r="I260" s="308"/>
      <c r="J260" s="305"/>
      <c r="K260" s="227"/>
    </row>
    <row r="261" spans="1:12" x14ac:dyDescent="0.2">
      <c r="A261" s="309" t="s">
        <v>51</v>
      </c>
      <c r="B261" s="274">
        <v>306</v>
      </c>
      <c r="C261" s="275">
        <v>665</v>
      </c>
      <c r="D261" s="275">
        <v>856</v>
      </c>
      <c r="E261" s="275">
        <v>651</v>
      </c>
      <c r="F261" s="275">
        <v>695</v>
      </c>
      <c r="G261" s="276">
        <v>419</v>
      </c>
      <c r="H261" s="277">
        <f>SUM(B261:G261)</f>
        <v>3592</v>
      </c>
      <c r="I261" s="310" t="s">
        <v>56</v>
      </c>
      <c r="J261" s="311">
        <f>H247-H261</f>
        <v>17</v>
      </c>
      <c r="K261" s="279">
        <f>J261/H247</f>
        <v>4.7104461069548348E-3</v>
      </c>
      <c r="L261" s="433" t="s">
        <v>107</v>
      </c>
    </row>
    <row r="262" spans="1:12" x14ac:dyDescent="0.2">
      <c r="A262" s="309" t="s">
        <v>28</v>
      </c>
      <c r="B262" s="229">
        <v>92.5</v>
      </c>
      <c r="C262" s="281">
        <v>91.5</v>
      </c>
      <c r="D262" s="281">
        <v>90</v>
      </c>
      <c r="E262" s="281">
        <v>89</v>
      </c>
      <c r="F262" s="281">
        <v>88</v>
      </c>
      <c r="G262" s="230">
        <v>87.5</v>
      </c>
      <c r="H262" s="233"/>
      <c r="I262" s="227" t="s">
        <v>57</v>
      </c>
      <c r="J262" s="434">
        <v>83.03</v>
      </c>
      <c r="K262" s="434"/>
    </row>
    <row r="263" spans="1:12" ht="13.5" thickBot="1" x14ac:dyDescent="0.25">
      <c r="A263" s="312" t="s">
        <v>26</v>
      </c>
      <c r="B263" s="231">
        <f>B262-B248</f>
        <v>7</v>
      </c>
      <c r="C263" s="232">
        <f t="shared" ref="C263:G263" si="60">C262-C248</f>
        <v>6.5</v>
      </c>
      <c r="D263" s="232">
        <f t="shared" si="60"/>
        <v>7</v>
      </c>
      <c r="E263" s="232">
        <f t="shared" si="60"/>
        <v>6.5</v>
      </c>
      <c r="F263" s="232">
        <f t="shared" si="60"/>
        <v>6.5</v>
      </c>
      <c r="G263" s="238">
        <f t="shared" si="60"/>
        <v>6.5</v>
      </c>
      <c r="H263" s="234"/>
      <c r="I263" s="434" t="s">
        <v>26</v>
      </c>
      <c r="J263" s="434">
        <f>J262-J248</f>
        <v>6.0600000000000023</v>
      </c>
      <c r="K263" s="434"/>
    </row>
    <row r="264" spans="1:12" x14ac:dyDescent="0.2">
      <c r="F264" s="280">
        <v>88</v>
      </c>
      <c r="G264" s="280">
        <v>87.5</v>
      </c>
    </row>
    <row r="265" spans="1:12" s="440" customFormat="1" x14ac:dyDescent="0.2"/>
    <row r="266" spans="1:12" ht="13.5" thickBot="1" x14ac:dyDescent="0.25">
      <c r="B266" s="280">
        <v>2060</v>
      </c>
      <c r="C266" s="440">
        <v>2060</v>
      </c>
      <c r="D266" s="440">
        <v>2060</v>
      </c>
      <c r="E266" s="280">
        <v>2184</v>
      </c>
      <c r="F266" s="280">
        <v>2184</v>
      </c>
      <c r="G266" s="280">
        <v>2184</v>
      </c>
    </row>
    <row r="267" spans="1:12" ht="13.5" thickBot="1" x14ac:dyDescent="0.25">
      <c r="A267" s="285" t="s">
        <v>108</v>
      </c>
      <c r="B267" s="487" t="s">
        <v>50</v>
      </c>
      <c r="C267" s="488"/>
      <c r="D267" s="488"/>
      <c r="E267" s="488"/>
      <c r="F267" s="488"/>
      <c r="G267" s="489"/>
      <c r="H267" s="313" t="s">
        <v>0</v>
      </c>
      <c r="I267" s="227"/>
      <c r="J267" s="440"/>
      <c r="K267" s="440"/>
    </row>
    <row r="268" spans="1:12" x14ac:dyDescent="0.2">
      <c r="A268" s="226" t="s">
        <v>54</v>
      </c>
      <c r="B268" s="435">
        <v>1</v>
      </c>
      <c r="C268" s="436">
        <v>2</v>
      </c>
      <c r="D268" s="437">
        <v>3</v>
      </c>
      <c r="E268" s="438">
        <v>4</v>
      </c>
      <c r="F268" s="439">
        <v>5</v>
      </c>
      <c r="G268" s="313">
        <v>6</v>
      </c>
      <c r="H268" s="289"/>
      <c r="I268" s="290"/>
      <c r="J268" s="440"/>
      <c r="K268" s="440"/>
    </row>
    <row r="269" spans="1:12" x14ac:dyDescent="0.2">
      <c r="A269" s="226" t="s">
        <v>2</v>
      </c>
      <c r="B269" s="250">
        <v>1</v>
      </c>
      <c r="C269" s="333">
        <v>2</v>
      </c>
      <c r="D269" s="251">
        <v>3</v>
      </c>
      <c r="E269" s="315">
        <v>4</v>
      </c>
      <c r="F269" s="251">
        <v>5</v>
      </c>
      <c r="G269" s="335">
        <v>6</v>
      </c>
      <c r="H269" s="284" t="s">
        <v>0</v>
      </c>
      <c r="I269" s="246"/>
      <c r="J269" s="291"/>
      <c r="K269" s="440"/>
    </row>
    <row r="270" spans="1:12" x14ac:dyDescent="0.2">
      <c r="A270" s="292" t="s">
        <v>3</v>
      </c>
      <c r="B270" s="253">
        <v>2220</v>
      </c>
      <c r="C270" s="254">
        <v>2220</v>
      </c>
      <c r="D270" s="254">
        <v>2220</v>
      </c>
      <c r="E270" s="254">
        <v>2220</v>
      </c>
      <c r="F270" s="254">
        <v>2220</v>
      </c>
      <c r="G270" s="255">
        <v>2220</v>
      </c>
      <c r="H270" s="293">
        <v>2220</v>
      </c>
      <c r="I270" s="294"/>
      <c r="J270" s="291"/>
      <c r="K270" s="440"/>
    </row>
    <row r="271" spans="1:12" x14ac:dyDescent="0.2">
      <c r="A271" s="295" t="s">
        <v>6</v>
      </c>
      <c r="B271" s="256">
        <v>2053.0769230769229</v>
      </c>
      <c r="C271" s="257">
        <v>2260.3921568627452</v>
      </c>
      <c r="D271" s="257">
        <v>2404.3137254901962</v>
      </c>
      <c r="E271" s="257">
        <v>2272.6785714285716</v>
      </c>
      <c r="F271" s="296">
        <v>2415</v>
      </c>
      <c r="G271" s="258">
        <v>2641.086956521739</v>
      </c>
      <c r="H271" s="297">
        <v>2374.6037735849059</v>
      </c>
      <c r="I271" s="298"/>
      <c r="J271" s="291"/>
      <c r="K271" s="440"/>
    </row>
    <row r="272" spans="1:12" x14ac:dyDescent="0.2">
      <c r="A272" s="226" t="s">
        <v>7</v>
      </c>
      <c r="B272" s="260">
        <v>92.307692307692307</v>
      </c>
      <c r="C272" s="261">
        <v>98.039215686274517</v>
      </c>
      <c r="D272" s="261">
        <v>100</v>
      </c>
      <c r="E272" s="261">
        <v>94.642857142857139</v>
      </c>
      <c r="F272" s="299">
        <v>97.916666666666671</v>
      </c>
      <c r="G272" s="262">
        <v>91.304347826086953</v>
      </c>
      <c r="H272" s="300">
        <v>84.15094339622641</v>
      </c>
      <c r="I272" s="301"/>
      <c r="J272" s="291"/>
      <c r="K272" s="440"/>
    </row>
    <row r="273" spans="1:11" x14ac:dyDescent="0.2">
      <c r="A273" s="226" t="s">
        <v>8</v>
      </c>
      <c r="B273" s="263">
        <v>5.0740073487388619E-2</v>
      </c>
      <c r="C273" s="264">
        <v>4.2179279817398184E-2</v>
      </c>
      <c r="D273" s="264">
        <v>3.5246270847506797E-2</v>
      </c>
      <c r="E273" s="264">
        <v>4.7894743150651078E-2</v>
      </c>
      <c r="F273" s="302">
        <v>3.2909921373544135E-2</v>
      </c>
      <c r="G273" s="265">
        <v>6.5425059039555242E-2</v>
      </c>
      <c r="H273" s="303">
        <v>7.8856976577741517E-2</v>
      </c>
      <c r="I273" s="304"/>
      <c r="J273" s="305"/>
      <c r="K273" s="306"/>
    </row>
    <row r="274" spans="1:11" x14ac:dyDescent="0.2">
      <c r="A274" s="295" t="s">
        <v>1</v>
      </c>
      <c r="B274" s="266">
        <f t="shared" ref="B274:H274" si="61">B271/B270*100-100</f>
        <v>-7.519057519057526</v>
      </c>
      <c r="C274" s="267">
        <f t="shared" si="61"/>
        <v>1.8194665253488722</v>
      </c>
      <c r="D274" s="267">
        <f t="shared" si="61"/>
        <v>8.3024200671259649</v>
      </c>
      <c r="E274" s="267">
        <f t="shared" si="61"/>
        <v>2.3729086229086249</v>
      </c>
      <c r="F274" s="267">
        <f t="shared" si="61"/>
        <v>8.7837837837837895</v>
      </c>
      <c r="G274" s="268">
        <f t="shared" si="61"/>
        <v>18.967880924402664</v>
      </c>
      <c r="H274" s="269">
        <f t="shared" si="61"/>
        <v>6.9641339452660276</v>
      </c>
      <c r="I274" s="304"/>
      <c r="J274" s="305"/>
      <c r="K274" s="227"/>
    </row>
    <row r="275" spans="1:11" ht="13.5" thickBot="1" x14ac:dyDescent="0.25">
      <c r="A275" s="226" t="s">
        <v>27</v>
      </c>
      <c r="B275" s="270">
        <f>B271-B266</f>
        <v>-6.923076923077133</v>
      </c>
      <c r="C275" s="271">
        <f t="shared" ref="C275:G275" si="62">C271-C266</f>
        <v>200.3921568627452</v>
      </c>
      <c r="D275" s="271">
        <f t="shared" si="62"/>
        <v>344.31372549019625</v>
      </c>
      <c r="E275" s="271">
        <f t="shared" si="62"/>
        <v>88.678571428571558</v>
      </c>
      <c r="F275" s="271">
        <f t="shared" si="62"/>
        <v>231</v>
      </c>
      <c r="G275" s="272">
        <f t="shared" si="62"/>
        <v>457.08695652173901</v>
      </c>
      <c r="H275" s="307">
        <f t="shared" ref="H275" si="63">H271-H256</f>
        <v>250.53783951897185</v>
      </c>
      <c r="I275" s="308"/>
      <c r="J275" s="305"/>
      <c r="K275" s="227"/>
    </row>
    <row r="276" spans="1:11" x14ac:dyDescent="0.2">
      <c r="A276" s="309" t="s">
        <v>51</v>
      </c>
      <c r="B276" s="274">
        <v>185</v>
      </c>
      <c r="C276" s="275">
        <v>774</v>
      </c>
      <c r="D276" s="275">
        <v>668</v>
      </c>
      <c r="E276" s="275">
        <v>730</v>
      </c>
      <c r="F276" s="275">
        <v>612</v>
      </c>
      <c r="G276" s="276">
        <v>613</v>
      </c>
      <c r="H276" s="277">
        <f>SUM(B276:G276)</f>
        <v>3582</v>
      </c>
      <c r="I276" s="310" t="s">
        <v>56</v>
      </c>
      <c r="J276" s="311">
        <f>H261-H276</f>
        <v>10</v>
      </c>
      <c r="K276" s="279">
        <f>J276/H261</f>
        <v>2.7839643652561247E-3</v>
      </c>
    </row>
    <row r="277" spans="1:11" x14ac:dyDescent="0.2">
      <c r="A277" s="309" t="s">
        <v>28</v>
      </c>
      <c r="B277" s="229">
        <v>100</v>
      </c>
      <c r="C277" s="281">
        <v>97.5</v>
      </c>
      <c r="D277" s="281">
        <v>95.5</v>
      </c>
      <c r="E277" s="281">
        <v>95</v>
      </c>
      <c r="F277" s="281">
        <v>93.5</v>
      </c>
      <c r="G277" s="230">
        <v>93</v>
      </c>
      <c r="H277" s="233"/>
      <c r="I277" s="227" t="s">
        <v>57</v>
      </c>
      <c r="J277" s="440">
        <v>89.86</v>
      </c>
      <c r="K277" s="440"/>
    </row>
    <row r="278" spans="1:11" ht="13.5" thickBot="1" x14ac:dyDescent="0.25">
      <c r="A278" s="312" t="s">
        <v>26</v>
      </c>
      <c r="B278" s="231">
        <f>B277-B262</f>
        <v>7.5</v>
      </c>
      <c r="C278" s="232">
        <f t="shared" ref="C278:G278" si="64">C277-C262</f>
        <v>6</v>
      </c>
      <c r="D278" s="232">
        <f t="shared" si="64"/>
        <v>5.5</v>
      </c>
      <c r="E278" s="232">
        <f t="shared" si="64"/>
        <v>6</v>
      </c>
      <c r="F278" s="232">
        <f t="shared" si="64"/>
        <v>5.5</v>
      </c>
      <c r="G278" s="238">
        <f t="shared" si="64"/>
        <v>5.5</v>
      </c>
      <c r="H278" s="234"/>
      <c r="I278" s="440" t="s">
        <v>26</v>
      </c>
      <c r="J278" s="440">
        <f>J277-J262</f>
        <v>6.8299999999999983</v>
      </c>
      <c r="K278" s="440"/>
    </row>
    <row r="279" spans="1:11" x14ac:dyDescent="0.2">
      <c r="C279" s="280">
        <v>97.5</v>
      </c>
      <c r="D279" s="280">
        <v>95.5</v>
      </c>
      <c r="E279" s="280">
        <v>95</v>
      </c>
      <c r="F279" s="280">
        <v>93.5</v>
      </c>
      <c r="G279" s="280">
        <v>93</v>
      </c>
    </row>
    <row r="280" spans="1:11" ht="13.5" thickBot="1" x14ac:dyDescent="0.25"/>
    <row r="281" spans="1:11" ht="13.5" thickBot="1" x14ac:dyDescent="0.25">
      <c r="A281" s="285" t="s">
        <v>114</v>
      </c>
      <c r="B281" s="487" t="s">
        <v>50</v>
      </c>
      <c r="C281" s="488"/>
      <c r="D281" s="488"/>
      <c r="E281" s="488"/>
      <c r="F281" s="488"/>
      <c r="G281" s="489"/>
      <c r="H281" s="313" t="s">
        <v>0</v>
      </c>
      <c r="I281" s="227"/>
      <c r="J281" s="447"/>
      <c r="K281" s="447"/>
    </row>
    <row r="282" spans="1:11" x14ac:dyDescent="0.2">
      <c r="A282" s="226" t="s">
        <v>54</v>
      </c>
      <c r="B282" s="453">
        <v>1</v>
      </c>
      <c r="C282" s="454">
        <v>2</v>
      </c>
      <c r="D282" s="455">
        <v>3</v>
      </c>
      <c r="E282" s="454">
        <v>4</v>
      </c>
      <c r="F282" s="455">
        <v>5</v>
      </c>
      <c r="G282" s="456">
        <v>6</v>
      </c>
      <c r="H282" s="289"/>
      <c r="I282" s="290"/>
      <c r="J282" s="447"/>
      <c r="K282" s="447"/>
    </row>
    <row r="283" spans="1:11" x14ac:dyDescent="0.2">
      <c r="A283" s="226" t="s">
        <v>2</v>
      </c>
      <c r="B283" s="250">
        <v>1</v>
      </c>
      <c r="C283" s="333">
        <v>2</v>
      </c>
      <c r="D283" s="251">
        <v>3</v>
      </c>
      <c r="E283" s="315">
        <v>4</v>
      </c>
      <c r="F283" s="251">
        <v>5</v>
      </c>
      <c r="G283" s="335">
        <v>6</v>
      </c>
      <c r="H283" s="284" t="s">
        <v>0</v>
      </c>
      <c r="I283" s="246"/>
      <c r="J283" s="291"/>
      <c r="K283" s="447"/>
    </row>
    <row r="284" spans="1:11" x14ac:dyDescent="0.2">
      <c r="A284" s="292" t="s">
        <v>3</v>
      </c>
      <c r="B284" s="253">
        <v>2385</v>
      </c>
      <c r="C284" s="254">
        <v>2385</v>
      </c>
      <c r="D284" s="254">
        <v>2385</v>
      </c>
      <c r="E284" s="254">
        <v>2385</v>
      </c>
      <c r="F284" s="254">
        <v>2385</v>
      </c>
      <c r="G284" s="255">
        <v>2385</v>
      </c>
      <c r="H284" s="293">
        <v>2385</v>
      </c>
      <c r="I284" s="294"/>
      <c r="J284" s="291"/>
      <c r="K284" s="447"/>
    </row>
    <row r="285" spans="1:11" x14ac:dyDescent="0.2">
      <c r="A285" s="295" t="s">
        <v>6</v>
      </c>
      <c r="B285" s="256">
        <v>2287.86</v>
      </c>
      <c r="C285" s="257">
        <v>2405.25</v>
      </c>
      <c r="D285" s="257">
        <v>2542.16</v>
      </c>
      <c r="E285" s="257">
        <v>2485.96</v>
      </c>
      <c r="F285" s="296">
        <v>2602.34</v>
      </c>
      <c r="G285" s="258">
        <v>2711.14</v>
      </c>
      <c r="H285" s="297">
        <v>2525.33</v>
      </c>
      <c r="I285" s="298"/>
      <c r="J285" s="291"/>
      <c r="K285" s="447"/>
    </row>
    <row r="286" spans="1:11" x14ac:dyDescent="0.2">
      <c r="A286" s="226" t="s">
        <v>7</v>
      </c>
      <c r="B286" s="260">
        <v>100</v>
      </c>
      <c r="C286" s="261">
        <v>98.31</v>
      </c>
      <c r="D286" s="261">
        <v>98.04</v>
      </c>
      <c r="E286" s="261">
        <v>96.49</v>
      </c>
      <c r="F286" s="299">
        <v>100</v>
      </c>
      <c r="G286" s="262">
        <v>90.91</v>
      </c>
      <c r="H286" s="300">
        <v>90.44</v>
      </c>
      <c r="I286" s="301"/>
      <c r="J286" s="291"/>
      <c r="K286" s="447"/>
    </row>
    <row r="287" spans="1:11" x14ac:dyDescent="0.2">
      <c r="A287" s="226" t="s">
        <v>8</v>
      </c>
      <c r="B287" s="263">
        <v>4.9599999999999998E-2</v>
      </c>
      <c r="C287" s="264">
        <v>4.2900000000000001E-2</v>
      </c>
      <c r="D287" s="264">
        <v>3.49E-2</v>
      </c>
      <c r="E287" s="264">
        <v>4.5999999999999999E-2</v>
      </c>
      <c r="F287" s="302">
        <v>3.73E-2</v>
      </c>
      <c r="G287" s="265">
        <v>5.5500000000000001E-2</v>
      </c>
      <c r="H287" s="303">
        <v>6.3200000000000006E-2</v>
      </c>
      <c r="I287" s="304"/>
      <c r="J287" s="305"/>
      <c r="K287" s="306"/>
    </row>
    <row r="288" spans="1:11" x14ac:dyDescent="0.2">
      <c r="A288" s="295" t="s">
        <v>1</v>
      </c>
      <c r="B288" s="266">
        <f t="shared" ref="B288:H288" si="65">B285/B284*100-100</f>
        <v>-4.0729559748427562</v>
      </c>
      <c r="C288" s="267">
        <f t="shared" si="65"/>
        <v>0.84905660377359027</v>
      </c>
      <c r="D288" s="267">
        <f t="shared" si="65"/>
        <v>6.5895178197064865</v>
      </c>
      <c r="E288" s="267">
        <f t="shared" si="65"/>
        <v>4.2331236897274636</v>
      </c>
      <c r="F288" s="267">
        <f t="shared" si="65"/>
        <v>9.1127882599580659</v>
      </c>
      <c r="G288" s="268">
        <f t="shared" si="65"/>
        <v>13.67463312368973</v>
      </c>
      <c r="H288" s="269">
        <f t="shared" si="65"/>
        <v>5.8838574423480026</v>
      </c>
      <c r="I288" s="304"/>
      <c r="J288" s="305"/>
      <c r="K288" s="227"/>
    </row>
    <row r="289" spans="1:11" ht="13.5" thickBot="1" x14ac:dyDescent="0.25">
      <c r="A289" s="226" t="s">
        <v>27</v>
      </c>
      <c r="B289" s="270">
        <f t="shared" ref="B289:H289" si="66">B285-B271</f>
        <v>234.78307692307726</v>
      </c>
      <c r="C289" s="271">
        <f t="shared" si="66"/>
        <v>144.8578431372548</v>
      </c>
      <c r="D289" s="271">
        <f t="shared" si="66"/>
        <v>137.84627450980361</v>
      </c>
      <c r="E289" s="271">
        <f t="shared" si="66"/>
        <v>213.28142857142848</v>
      </c>
      <c r="F289" s="271">
        <f t="shared" si="66"/>
        <v>187.34000000000015</v>
      </c>
      <c r="G289" s="272">
        <f t="shared" si="66"/>
        <v>70.053043478260861</v>
      </c>
      <c r="H289" s="307">
        <f t="shared" si="66"/>
        <v>150.72622641509406</v>
      </c>
      <c r="I289" s="308"/>
      <c r="J289" s="305"/>
      <c r="K289" s="227"/>
    </row>
    <row r="290" spans="1:11" x14ac:dyDescent="0.2">
      <c r="A290" s="309" t="s">
        <v>51</v>
      </c>
      <c r="B290" s="274">
        <v>185</v>
      </c>
      <c r="C290" s="275">
        <v>774</v>
      </c>
      <c r="D290" s="275">
        <v>667</v>
      </c>
      <c r="E290" s="275">
        <v>729</v>
      </c>
      <c r="F290" s="275">
        <v>612</v>
      </c>
      <c r="G290" s="276">
        <v>611</v>
      </c>
      <c r="H290" s="277">
        <f>SUM(B290:G290)</f>
        <v>3578</v>
      </c>
      <c r="I290" s="310" t="s">
        <v>56</v>
      </c>
      <c r="J290" s="311">
        <f>H276-H290</f>
        <v>4</v>
      </c>
      <c r="K290" s="279">
        <f>J290/H276</f>
        <v>1.1166945840312675E-3</v>
      </c>
    </row>
    <row r="291" spans="1:11" x14ac:dyDescent="0.2">
      <c r="A291" s="309" t="s">
        <v>28</v>
      </c>
      <c r="B291" s="229">
        <v>105</v>
      </c>
      <c r="C291" s="281">
        <v>102.5</v>
      </c>
      <c r="D291" s="281">
        <v>100</v>
      </c>
      <c r="E291" s="281">
        <v>99.5</v>
      </c>
      <c r="F291" s="281">
        <v>98</v>
      </c>
      <c r="G291" s="230">
        <v>97.5</v>
      </c>
      <c r="H291" s="233"/>
      <c r="I291" s="227" t="s">
        <v>57</v>
      </c>
      <c r="J291" s="447">
        <v>95.41</v>
      </c>
      <c r="K291" s="447"/>
    </row>
    <row r="292" spans="1:11" ht="13.5" thickBot="1" x14ac:dyDescent="0.25">
      <c r="A292" s="312" t="s">
        <v>26</v>
      </c>
      <c r="B292" s="231">
        <f>B291-B277</f>
        <v>5</v>
      </c>
      <c r="C292" s="232">
        <f t="shared" ref="C292:G292" si="67">C291-C277</f>
        <v>5</v>
      </c>
      <c r="D292" s="232">
        <f t="shared" si="67"/>
        <v>4.5</v>
      </c>
      <c r="E292" s="232">
        <f t="shared" si="67"/>
        <v>4.5</v>
      </c>
      <c r="F292" s="232">
        <f t="shared" si="67"/>
        <v>4.5</v>
      </c>
      <c r="G292" s="238">
        <f t="shared" si="67"/>
        <v>4.5</v>
      </c>
      <c r="H292" s="234"/>
      <c r="I292" s="447" t="s">
        <v>26</v>
      </c>
      <c r="J292" s="447">
        <f>J291-J277</f>
        <v>5.5499999999999972</v>
      </c>
      <c r="K292" s="447"/>
    </row>
    <row r="293" spans="1:11" x14ac:dyDescent="0.2">
      <c r="C293" s="280">
        <v>102</v>
      </c>
      <c r="D293" s="280">
        <v>100</v>
      </c>
    </row>
    <row r="294" spans="1:11" ht="13.5" thickBot="1" x14ac:dyDescent="0.25"/>
    <row r="295" spans="1:11" ht="13.5" thickBot="1" x14ac:dyDescent="0.25">
      <c r="A295" s="285" t="s">
        <v>115</v>
      </c>
      <c r="B295" s="487" t="s">
        <v>50</v>
      </c>
      <c r="C295" s="488"/>
      <c r="D295" s="488"/>
      <c r="E295" s="488"/>
      <c r="F295" s="488"/>
      <c r="G295" s="489"/>
      <c r="H295" s="313" t="s">
        <v>0</v>
      </c>
      <c r="I295" s="227"/>
      <c r="J295" s="457"/>
      <c r="K295" s="457"/>
    </row>
    <row r="296" spans="1:11" x14ac:dyDescent="0.2">
      <c r="A296" s="226" t="s">
        <v>54</v>
      </c>
      <c r="B296" s="453">
        <v>1</v>
      </c>
      <c r="C296" s="454">
        <v>2</v>
      </c>
      <c r="D296" s="455">
        <v>3</v>
      </c>
      <c r="E296" s="454">
        <v>4</v>
      </c>
      <c r="F296" s="455">
        <v>5</v>
      </c>
      <c r="G296" s="456">
        <v>6</v>
      </c>
      <c r="H296" s="460">
        <v>258</v>
      </c>
      <c r="I296" s="290"/>
      <c r="J296" s="457"/>
      <c r="K296" s="457"/>
    </row>
    <row r="297" spans="1:11" x14ac:dyDescent="0.2">
      <c r="A297" s="226" t="s">
        <v>2</v>
      </c>
      <c r="B297" s="250">
        <v>1</v>
      </c>
      <c r="C297" s="333">
        <v>2</v>
      </c>
      <c r="D297" s="251">
        <v>3</v>
      </c>
      <c r="E297" s="315">
        <v>4</v>
      </c>
      <c r="F297" s="251">
        <v>5</v>
      </c>
      <c r="G297" s="335">
        <v>6</v>
      </c>
      <c r="H297" s="284" t="s">
        <v>0</v>
      </c>
      <c r="I297" s="246"/>
      <c r="J297" s="291"/>
      <c r="K297" s="457"/>
    </row>
    <row r="298" spans="1:11" x14ac:dyDescent="0.2">
      <c r="A298" s="292" t="s">
        <v>3</v>
      </c>
      <c r="B298" s="253">
        <v>2565</v>
      </c>
      <c r="C298" s="254">
        <v>2565</v>
      </c>
      <c r="D298" s="254">
        <v>2565</v>
      </c>
      <c r="E298" s="254">
        <v>2565</v>
      </c>
      <c r="F298" s="254">
        <v>2565</v>
      </c>
      <c r="G298" s="255">
        <v>2565</v>
      </c>
      <c r="H298" s="293">
        <v>2565</v>
      </c>
      <c r="I298" s="294"/>
      <c r="J298" s="291"/>
      <c r="K298" s="457"/>
    </row>
    <row r="299" spans="1:11" x14ac:dyDescent="0.2">
      <c r="A299" s="295" t="s">
        <v>6</v>
      </c>
      <c r="B299" s="256">
        <v>2427.6470588235293</v>
      </c>
      <c r="C299" s="257">
        <v>2574.6</v>
      </c>
      <c r="D299" s="257">
        <v>2756.4</v>
      </c>
      <c r="E299" s="257">
        <v>2577.818181818182</v>
      </c>
      <c r="F299" s="296">
        <v>2727.9545454545455</v>
      </c>
      <c r="G299" s="258">
        <v>2761.4285714285716</v>
      </c>
      <c r="H299" s="297">
        <v>2657.4031007751937</v>
      </c>
      <c r="I299" s="298"/>
      <c r="J299" s="291"/>
      <c r="K299" s="457"/>
    </row>
    <row r="300" spans="1:11" x14ac:dyDescent="0.2">
      <c r="A300" s="226" t="s">
        <v>7</v>
      </c>
      <c r="B300" s="260">
        <v>94.117647058823536</v>
      </c>
      <c r="C300" s="261">
        <v>94</v>
      </c>
      <c r="D300" s="261">
        <v>100</v>
      </c>
      <c r="E300" s="261">
        <v>90.909090909090907</v>
      </c>
      <c r="F300" s="299">
        <v>97.727272727272734</v>
      </c>
      <c r="G300" s="262">
        <v>95.238095238095241</v>
      </c>
      <c r="H300" s="300">
        <v>90.697674418604649</v>
      </c>
      <c r="I300" s="301"/>
      <c r="J300" s="291"/>
      <c r="K300" s="457"/>
    </row>
    <row r="301" spans="1:11" x14ac:dyDescent="0.2">
      <c r="A301" s="226" t="s">
        <v>8</v>
      </c>
      <c r="B301" s="263">
        <v>5.9701946900742209E-2</v>
      </c>
      <c r="C301" s="264">
        <v>5.7048456189751309E-2</v>
      </c>
      <c r="D301" s="264">
        <v>3.3681172906150171E-2</v>
      </c>
      <c r="E301" s="264">
        <v>5.1669352911055177E-2</v>
      </c>
      <c r="F301" s="302">
        <v>3.9183014669788685E-2</v>
      </c>
      <c r="G301" s="265">
        <v>5.2801520201776704E-2</v>
      </c>
      <c r="H301" s="303">
        <v>6.1940722993572631E-2</v>
      </c>
      <c r="I301" s="304"/>
      <c r="J301" s="305"/>
      <c r="K301" s="306"/>
    </row>
    <row r="302" spans="1:11" x14ac:dyDescent="0.2">
      <c r="A302" s="295" t="s">
        <v>1</v>
      </c>
      <c r="B302" s="266">
        <f t="shared" ref="B302:H302" si="68">B299/B298*100-100</f>
        <v>-5.3548904942093856</v>
      </c>
      <c r="C302" s="267">
        <f t="shared" si="68"/>
        <v>0.37426900584796385</v>
      </c>
      <c r="D302" s="267">
        <f t="shared" si="68"/>
        <v>7.4619883040935662</v>
      </c>
      <c r="E302" s="267">
        <f t="shared" si="68"/>
        <v>0.49973418394471025</v>
      </c>
      <c r="F302" s="267">
        <f t="shared" si="68"/>
        <v>6.3530037214247841</v>
      </c>
      <c r="G302" s="268">
        <f t="shared" si="68"/>
        <v>7.65803397382345</v>
      </c>
      <c r="H302" s="269">
        <f t="shared" si="68"/>
        <v>3.6024600692083197</v>
      </c>
      <c r="I302" s="304"/>
      <c r="J302" s="305"/>
      <c r="K302" s="227"/>
    </row>
    <row r="303" spans="1:11" ht="13.5" thickBot="1" x14ac:dyDescent="0.25">
      <c r="A303" s="226" t="s">
        <v>27</v>
      </c>
      <c r="B303" s="270">
        <f t="shared" ref="B303:H303" si="69">B299-B285</f>
        <v>139.78705882352915</v>
      </c>
      <c r="C303" s="271">
        <f t="shared" si="69"/>
        <v>169.34999999999991</v>
      </c>
      <c r="D303" s="271">
        <f t="shared" si="69"/>
        <v>214.24000000000024</v>
      </c>
      <c r="E303" s="271">
        <f t="shared" si="69"/>
        <v>91.858181818181947</v>
      </c>
      <c r="F303" s="271">
        <f t="shared" si="69"/>
        <v>125.61454545454535</v>
      </c>
      <c r="G303" s="272">
        <f t="shared" si="69"/>
        <v>50.288571428571686</v>
      </c>
      <c r="H303" s="307">
        <f t="shared" si="69"/>
        <v>132.07310077519378</v>
      </c>
      <c r="I303" s="308"/>
      <c r="J303" s="305"/>
      <c r="K303" s="227"/>
    </row>
    <row r="304" spans="1:11" x14ac:dyDescent="0.2">
      <c r="A304" s="309" t="s">
        <v>51</v>
      </c>
      <c r="B304" s="274">
        <v>185</v>
      </c>
      <c r="C304" s="275">
        <v>774</v>
      </c>
      <c r="D304" s="275">
        <v>666</v>
      </c>
      <c r="E304" s="275">
        <v>729</v>
      </c>
      <c r="F304" s="275">
        <v>611</v>
      </c>
      <c r="G304" s="276">
        <v>611</v>
      </c>
      <c r="H304" s="277">
        <f>SUM(B304:G304)</f>
        <v>3576</v>
      </c>
      <c r="I304" s="310" t="s">
        <v>56</v>
      </c>
      <c r="J304" s="311">
        <f>H290-H304</f>
        <v>2</v>
      </c>
      <c r="K304" s="279">
        <f>J304/H290</f>
        <v>5.5897149245388487E-4</v>
      </c>
    </row>
    <row r="305" spans="1:11" x14ac:dyDescent="0.2">
      <c r="A305" s="309" t="s">
        <v>28</v>
      </c>
      <c r="B305" s="229">
        <v>110</v>
      </c>
      <c r="C305" s="281">
        <v>107.5</v>
      </c>
      <c r="D305" s="281">
        <v>104.5</v>
      </c>
      <c r="E305" s="281">
        <v>104.5</v>
      </c>
      <c r="F305" s="281">
        <v>103</v>
      </c>
      <c r="G305" s="230">
        <v>102.5</v>
      </c>
      <c r="H305" s="233"/>
      <c r="I305" s="227" t="s">
        <v>57</v>
      </c>
      <c r="J305" s="457">
        <v>99.89</v>
      </c>
      <c r="K305" s="457"/>
    </row>
    <row r="306" spans="1:11" ht="13.5" thickBot="1" x14ac:dyDescent="0.25">
      <c r="A306" s="312" t="s">
        <v>26</v>
      </c>
      <c r="B306" s="231">
        <f>B305-B291</f>
        <v>5</v>
      </c>
      <c r="C306" s="232">
        <f t="shared" ref="C306:G306" si="70">C305-C291</f>
        <v>5</v>
      </c>
      <c r="D306" s="232">
        <f t="shared" si="70"/>
        <v>4.5</v>
      </c>
      <c r="E306" s="232">
        <f t="shared" si="70"/>
        <v>5</v>
      </c>
      <c r="F306" s="232">
        <f t="shared" si="70"/>
        <v>5</v>
      </c>
      <c r="G306" s="238">
        <f t="shared" si="70"/>
        <v>5</v>
      </c>
      <c r="H306" s="234"/>
      <c r="I306" s="457" t="s">
        <v>26</v>
      </c>
      <c r="J306" s="457">
        <f>J305-J291</f>
        <v>4.480000000000004</v>
      </c>
      <c r="K306" s="457"/>
    </row>
    <row r="308" spans="1:11" ht="13.5" thickBot="1" x14ac:dyDescent="0.25"/>
    <row r="309" spans="1:11" ht="13.5" thickBot="1" x14ac:dyDescent="0.25">
      <c r="A309" s="285" t="s">
        <v>118</v>
      </c>
      <c r="B309" s="487" t="s">
        <v>50</v>
      </c>
      <c r="C309" s="488"/>
      <c r="D309" s="488"/>
      <c r="E309" s="488"/>
      <c r="F309" s="488"/>
      <c r="G309" s="489"/>
      <c r="H309" s="313" t="s">
        <v>0</v>
      </c>
      <c r="I309" s="227"/>
      <c r="J309" s="461"/>
      <c r="K309" s="461"/>
    </row>
    <row r="310" spans="1:11" x14ac:dyDescent="0.2">
      <c r="A310" s="226" t="s">
        <v>54</v>
      </c>
      <c r="B310" s="453">
        <v>1</v>
      </c>
      <c r="C310" s="454">
        <v>2</v>
      </c>
      <c r="D310" s="455">
        <v>3</v>
      </c>
      <c r="E310" s="454">
        <v>4</v>
      </c>
      <c r="F310" s="455">
        <v>5</v>
      </c>
      <c r="G310" s="456">
        <v>6</v>
      </c>
      <c r="H310" s="460">
        <v>258</v>
      </c>
      <c r="I310" s="290"/>
      <c r="J310" s="461"/>
      <c r="K310" s="461"/>
    </row>
    <row r="311" spans="1:11" x14ac:dyDescent="0.2">
      <c r="A311" s="226" t="s">
        <v>2</v>
      </c>
      <c r="B311" s="250">
        <v>1</v>
      </c>
      <c r="C311" s="333">
        <v>2</v>
      </c>
      <c r="D311" s="251">
        <v>3</v>
      </c>
      <c r="E311" s="315">
        <v>4</v>
      </c>
      <c r="F311" s="251">
        <v>5</v>
      </c>
      <c r="G311" s="335">
        <v>6</v>
      </c>
      <c r="H311" s="284" t="s">
        <v>0</v>
      </c>
      <c r="I311" s="246"/>
      <c r="J311" s="291"/>
      <c r="K311" s="461"/>
    </row>
    <row r="312" spans="1:11" x14ac:dyDescent="0.2">
      <c r="A312" s="292" t="s">
        <v>3</v>
      </c>
      <c r="B312" s="253">
        <v>2740</v>
      </c>
      <c r="C312" s="254">
        <v>2740</v>
      </c>
      <c r="D312" s="254">
        <v>2740</v>
      </c>
      <c r="E312" s="254">
        <v>2740</v>
      </c>
      <c r="F312" s="254">
        <v>2740</v>
      </c>
      <c r="G312" s="255">
        <v>2740</v>
      </c>
      <c r="H312" s="293">
        <v>2740</v>
      </c>
      <c r="I312" s="294"/>
      <c r="J312" s="291"/>
      <c r="K312" s="461"/>
    </row>
    <row r="313" spans="1:11" x14ac:dyDescent="0.2">
      <c r="A313" s="295" t="s">
        <v>6</v>
      </c>
      <c r="B313" s="256">
        <v>2553.5714285714284</v>
      </c>
      <c r="C313" s="257">
        <v>2718.867924528302</v>
      </c>
      <c r="D313" s="257">
        <v>2898.9795918367345</v>
      </c>
      <c r="E313" s="257">
        <v>2796.7346938775509</v>
      </c>
      <c r="F313" s="296">
        <v>2829.782608695652</v>
      </c>
      <c r="G313" s="258">
        <v>3097.1428571428573</v>
      </c>
      <c r="H313" s="297">
        <v>2842.6482213438735</v>
      </c>
      <c r="I313" s="298"/>
      <c r="J313" s="291"/>
      <c r="K313" s="461"/>
    </row>
    <row r="314" spans="1:11" x14ac:dyDescent="0.2">
      <c r="A314" s="226" t="s">
        <v>7</v>
      </c>
      <c r="B314" s="260">
        <v>85.714285714285708</v>
      </c>
      <c r="C314" s="261">
        <v>94.339622641509436</v>
      </c>
      <c r="D314" s="261">
        <v>97.959183673469383</v>
      </c>
      <c r="E314" s="261">
        <v>93.877551020408163</v>
      </c>
      <c r="F314" s="299">
        <v>100</v>
      </c>
      <c r="G314" s="262">
        <v>97.61904761904762</v>
      </c>
      <c r="H314" s="300">
        <v>85.37549407114625</v>
      </c>
      <c r="I314" s="301"/>
      <c r="J314" s="291"/>
      <c r="K314" s="461"/>
    </row>
    <row r="315" spans="1:11" x14ac:dyDescent="0.2">
      <c r="A315" s="226" t="s">
        <v>8</v>
      </c>
      <c r="B315" s="263">
        <v>7.6890520764791942E-2</v>
      </c>
      <c r="C315" s="264">
        <v>6.0146417121304183E-2</v>
      </c>
      <c r="D315" s="264">
        <v>4.4137871772602956E-2</v>
      </c>
      <c r="E315" s="264">
        <v>5.1219682188470513E-2</v>
      </c>
      <c r="F315" s="302">
        <v>3.7264037404480976E-2</v>
      </c>
      <c r="G315" s="265">
        <v>4.251640089299201E-2</v>
      </c>
      <c r="H315" s="303">
        <v>6.9844508691969329E-2</v>
      </c>
      <c r="I315" s="304"/>
      <c r="J315" s="305"/>
      <c r="K315" s="306"/>
    </row>
    <row r="316" spans="1:11" x14ac:dyDescent="0.2">
      <c r="A316" s="295" t="s">
        <v>1</v>
      </c>
      <c r="B316" s="266">
        <f t="shared" ref="B316:H316" si="71">B313/B312*100-100</f>
        <v>-6.8039624608967699</v>
      </c>
      <c r="C316" s="267">
        <f t="shared" si="71"/>
        <v>-0.77124363035395049</v>
      </c>
      <c r="D316" s="267">
        <f t="shared" si="71"/>
        <v>5.8021748845523433</v>
      </c>
      <c r="E316" s="267">
        <f t="shared" si="71"/>
        <v>2.0706092656040482</v>
      </c>
      <c r="F316" s="267">
        <f t="shared" si="71"/>
        <v>3.2767375436369264</v>
      </c>
      <c r="G316" s="268">
        <f t="shared" si="71"/>
        <v>13.034410844629846</v>
      </c>
      <c r="H316" s="269">
        <f t="shared" si="71"/>
        <v>3.7462854505063206</v>
      </c>
      <c r="I316" s="304"/>
      <c r="J316" s="305"/>
      <c r="K316" s="227"/>
    </row>
    <row r="317" spans="1:11" ht="13.5" thickBot="1" x14ac:dyDescent="0.25">
      <c r="A317" s="226" t="s">
        <v>27</v>
      </c>
      <c r="B317" s="270">
        <f t="shared" ref="B317:H317" si="72">B313-B299</f>
        <v>125.92436974789916</v>
      </c>
      <c r="C317" s="271">
        <f t="shared" si="72"/>
        <v>144.26792452830205</v>
      </c>
      <c r="D317" s="271">
        <f t="shared" si="72"/>
        <v>142.57959183673438</v>
      </c>
      <c r="E317" s="271">
        <f t="shared" si="72"/>
        <v>218.91651205936887</v>
      </c>
      <c r="F317" s="271">
        <f t="shared" si="72"/>
        <v>101.82806324110652</v>
      </c>
      <c r="G317" s="272">
        <f t="shared" si="72"/>
        <v>335.71428571428578</v>
      </c>
      <c r="H317" s="307">
        <f t="shared" si="72"/>
        <v>185.24512056867979</v>
      </c>
      <c r="I317" s="308"/>
      <c r="J317" s="305"/>
      <c r="K317" s="227"/>
    </row>
    <row r="318" spans="1:11" x14ac:dyDescent="0.2">
      <c r="A318" s="309" t="s">
        <v>51</v>
      </c>
      <c r="B318" s="274">
        <v>183</v>
      </c>
      <c r="C318" s="275">
        <v>773</v>
      </c>
      <c r="D318" s="275">
        <v>666</v>
      </c>
      <c r="E318" s="275">
        <v>729</v>
      </c>
      <c r="F318" s="275">
        <v>610</v>
      </c>
      <c r="G318" s="276">
        <v>610</v>
      </c>
      <c r="H318" s="277">
        <f>SUM(B318:G318)</f>
        <v>3571</v>
      </c>
      <c r="I318" s="310" t="s">
        <v>56</v>
      </c>
      <c r="J318" s="311">
        <f>H304-H318</f>
        <v>5</v>
      </c>
      <c r="K318" s="279">
        <f>J318/H304</f>
        <v>1.3982102908277406E-3</v>
      </c>
    </row>
    <row r="319" spans="1:11" x14ac:dyDescent="0.2">
      <c r="A319" s="309" t="s">
        <v>28</v>
      </c>
      <c r="B319" s="229">
        <v>115</v>
      </c>
      <c r="C319" s="281">
        <v>112</v>
      </c>
      <c r="D319" s="281">
        <v>108.5</v>
      </c>
      <c r="E319" s="281">
        <v>109</v>
      </c>
      <c r="F319" s="281">
        <v>108</v>
      </c>
      <c r="G319" s="230">
        <v>106.5</v>
      </c>
      <c r="H319" s="233"/>
      <c r="I319" s="227" t="s">
        <v>57</v>
      </c>
      <c r="J319" s="461">
        <v>104.98</v>
      </c>
      <c r="K319" s="461"/>
    </row>
    <row r="320" spans="1:11" ht="13.5" thickBot="1" x14ac:dyDescent="0.25">
      <c r="A320" s="312" t="s">
        <v>26</v>
      </c>
      <c r="B320" s="231">
        <f>B319-B305</f>
        <v>5</v>
      </c>
      <c r="C320" s="232">
        <f t="shared" ref="C320:G320" si="73">C319-C305</f>
        <v>4.5</v>
      </c>
      <c r="D320" s="232">
        <f t="shared" si="73"/>
        <v>4</v>
      </c>
      <c r="E320" s="232">
        <f t="shared" si="73"/>
        <v>4.5</v>
      </c>
      <c r="F320" s="232">
        <f t="shared" si="73"/>
        <v>5</v>
      </c>
      <c r="G320" s="238">
        <f t="shared" si="73"/>
        <v>4</v>
      </c>
      <c r="H320" s="234"/>
      <c r="I320" s="461" t="s">
        <v>26</v>
      </c>
      <c r="J320" s="461">
        <f>J319-J305</f>
        <v>5.0900000000000034</v>
      </c>
      <c r="K320" s="461"/>
    </row>
    <row r="321" spans="1:11" x14ac:dyDescent="0.2">
      <c r="B321" s="280" t="s">
        <v>79</v>
      </c>
      <c r="D321" s="280">
        <v>108.5</v>
      </c>
      <c r="G321" s="280">
        <v>106.5</v>
      </c>
    </row>
    <row r="322" spans="1:11" ht="13.5" thickBot="1" x14ac:dyDescent="0.25"/>
    <row r="323" spans="1:11" s="466" customFormat="1" ht="13.5" thickBot="1" x14ac:dyDescent="0.25">
      <c r="A323" s="285" t="s">
        <v>120</v>
      </c>
      <c r="B323" s="487" t="s">
        <v>50</v>
      </c>
      <c r="C323" s="488"/>
      <c r="D323" s="488"/>
      <c r="E323" s="488"/>
      <c r="F323" s="488"/>
      <c r="G323" s="489"/>
      <c r="H323" s="313" t="s">
        <v>0</v>
      </c>
      <c r="I323" s="227"/>
    </row>
    <row r="324" spans="1:11" s="466" customFormat="1" x14ac:dyDescent="0.2">
      <c r="A324" s="226" t="s">
        <v>54</v>
      </c>
      <c r="B324" s="453">
        <v>1</v>
      </c>
      <c r="C324" s="454">
        <v>2</v>
      </c>
      <c r="D324" s="455">
        <v>3</v>
      </c>
      <c r="E324" s="454">
        <v>4</v>
      </c>
      <c r="F324" s="455">
        <v>5</v>
      </c>
      <c r="G324" s="456">
        <v>6</v>
      </c>
      <c r="H324" s="460">
        <v>258</v>
      </c>
      <c r="I324" s="290"/>
    </row>
    <row r="325" spans="1:11" s="466" customFormat="1" x14ac:dyDescent="0.2">
      <c r="A325" s="226" t="s">
        <v>2</v>
      </c>
      <c r="B325" s="250">
        <v>1</v>
      </c>
      <c r="C325" s="333">
        <v>2</v>
      </c>
      <c r="D325" s="251">
        <v>3</v>
      </c>
      <c r="E325" s="315">
        <v>4</v>
      </c>
      <c r="F325" s="251">
        <v>5</v>
      </c>
      <c r="G325" s="335">
        <v>6</v>
      </c>
      <c r="H325" s="284" t="s">
        <v>0</v>
      </c>
      <c r="I325" s="246"/>
      <c r="J325" s="291"/>
    </row>
    <row r="326" spans="1:11" s="466" customFormat="1" x14ac:dyDescent="0.2">
      <c r="A326" s="292" t="s">
        <v>3</v>
      </c>
      <c r="B326" s="253">
        <v>2910</v>
      </c>
      <c r="C326" s="254">
        <v>2910</v>
      </c>
      <c r="D326" s="254">
        <v>2910</v>
      </c>
      <c r="E326" s="254">
        <v>2910</v>
      </c>
      <c r="F326" s="254">
        <v>2910</v>
      </c>
      <c r="G326" s="255">
        <v>2910</v>
      </c>
      <c r="H326" s="293">
        <v>2910</v>
      </c>
      <c r="I326" s="294"/>
      <c r="J326" s="291"/>
    </row>
    <row r="327" spans="1:11" s="466" customFormat="1" x14ac:dyDescent="0.2">
      <c r="A327" s="295" t="s">
        <v>6</v>
      </c>
      <c r="B327" s="256">
        <v>2862.1428571428573</v>
      </c>
      <c r="C327" s="257">
        <v>2957.0967741935483</v>
      </c>
      <c r="D327" s="257">
        <v>3040.566037735849</v>
      </c>
      <c r="E327" s="257">
        <v>2910.5263157894738</v>
      </c>
      <c r="F327" s="296">
        <v>3104.782608695652</v>
      </c>
      <c r="G327" s="258">
        <v>3192.9166666666665</v>
      </c>
      <c r="H327" s="297">
        <v>3023.3571428571427</v>
      </c>
      <c r="I327" s="298"/>
      <c r="J327" s="291"/>
    </row>
    <row r="328" spans="1:11" s="466" customFormat="1" x14ac:dyDescent="0.2">
      <c r="A328" s="226" t="s">
        <v>7</v>
      </c>
      <c r="B328" s="260">
        <v>78.571428571428569</v>
      </c>
      <c r="C328" s="261">
        <v>85.483870967741936</v>
      </c>
      <c r="D328" s="261">
        <v>84.905660377358487</v>
      </c>
      <c r="E328" s="261">
        <v>85.964912280701753</v>
      </c>
      <c r="F328" s="299">
        <v>95.652173913043484</v>
      </c>
      <c r="G328" s="262">
        <v>87.5</v>
      </c>
      <c r="H328" s="300">
        <v>81.428571428571431</v>
      </c>
      <c r="I328" s="301"/>
      <c r="J328" s="291"/>
    </row>
    <row r="329" spans="1:11" s="466" customFormat="1" x14ac:dyDescent="0.2">
      <c r="A329" s="226" t="s">
        <v>8</v>
      </c>
      <c r="B329" s="263">
        <v>8.9994118708306023E-2</v>
      </c>
      <c r="C329" s="264">
        <v>6.4958503396291944E-2</v>
      </c>
      <c r="D329" s="264">
        <v>6.6861723976559359E-2</v>
      </c>
      <c r="E329" s="264">
        <v>7.4211877545515545E-2</v>
      </c>
      <c r="F329" s="302">
        <v>5.0809485920352247E-2</v>
      </c>
      <c r="G329" s="265">
        <v>7.1980411770348043E-2</v>
      </c>
      <c r="H329" s="303">
        <v>7.6066269031726252E-2</v>
      </c>
      <c r="I329" s="304"/>
      <c r="J329" s="305"/>
      <c r="K329" s="306"/>
    </row>
    <row r="330" spans="1:11" s="466" customFormat="1" x14ac:dyDescent="0.2">
      <c r="A330" s="295" t="s">
        <v>1</v>
      </c>
      <c r="B330" s="266">
        <f t="shared" ref="B330:H330" si="74">B327/B326*100-100</f>
        <v>-1.6445753559155492</v>
      </c>
      <c r="C330" s="267">
        <f t="shared" si="74"/>
        <v>1.6184458485755329</v>
      </c>
      <c r="D330" s="267">
        <f t="shared" si="74"/>
        <v>4.4868054204759034</v>
      </c>
      <c r="E330" s="267">
        <f t="shared" si="74"/>
        <v>1.8086453246525025E-2</v>
      </c>
      <c r="F330" s="267">
        <f t="shared" si="74"/>
        <v>6.6935604362766981</v>
      </c>
      <c r="G330" s="268">
        <f t="shared" si="74"/>
        <v>9.7222222222222143</v>
      </c>
      <c r="H330" s="269">
        <f t="shared" si="74"/>
        <v>3.8954344624447543</v>
      </c>
      <c r="I330" s="304"/>
      <c r="J330" s="305"/>
      <c r="K330" s="227"/>
    </row>
    <row r="331" spans="1:11" s="466" customFormat="1" ht="13.5" thickBot="1" x14ac:dyDescent="0.25">
      <c r="A331" s="226" t="s">
        <v>27</v>
      </c>
      <c r="B331" s="270">
        <f t="shared" ref="B331:H331" si="75">B327-B313</f>
        <v>308.5714285714289</v>
      </c>
      <c r="C331" s="271">
        <f t="shared" si="75"/>
        <v>238.22884966524634</v>
      </c>
      <c r="D331" s="271">
        <f t="shared" si="75"/>
        <v>141.58644589911455</v>
      </c>
      <c r="E331" s="271">
        <f t="shared" si="75"/>
        <v>113.7916219119229</v>
      </c>
      <c r="F331" s="271">
        <f t="shared" si="75"/>
        <v>275</v>
      </c>
      <c r="G331" s="272">
        <f t="shared" si="75"/>
        <v>95.773809523809177</v>
      </c>
      <c r="H331" s="307">
        <f t="shared" si="75"/>
        <v>180.70892151326916</v>
      </c>
      <c r="I331" s="308"/>
      <c r="J331" s="305"/>
      <c r="K331" s="227"/>
    </row>
    <row r="332" spans="1:11" s="466" customFormat="1" x14ac:dyDescent="0.2">
      <c r="A332" s="309" t="s">
        <v>51</v>
      </c>
      <c r="B332" s="274">
        <v>179</v>
      </c>
      <c r="C332" s="275">
        <v>771</v>
      </c>
      <c r="D332" s="275">
        <v>666</v>
      </c>
      <c r="E332" s="275">
        <v>728</v>
      </c>
      <c r="F332" s="275">
        <v>610</v>
      </c>
      <c r="G332" s="276">
        <v>610</v>
      </c>
      <c r="H332" s="277">
        <f>SUM(B332:G332)</f>
        <v>3564</v>
      </c>
      <c r="I332" s="310" t="s">
        <v>56</v>
      </c>
      <c r="J332" s="311">
        <f>H318-H332</f>
        <v>7</v>
      </c>
      <c r="K332" s="279">
        <f>J332/H318</f>
        <v>1.9602352282273874E-3</v>
      </c>
    </row>
    <row r="333" spans="1:11" s="466" customFormat="1" x14ac:dyDescent="0.2">
      <c r="A333" s="309" t="s">
        <v>28</v>
      </c>
      <c r="B333" s="229">
        <v>119</v>
      </c>
      <c r="C333" s="281">
        <v>116</v>
      </c>
      <c r="D333" s="281">
        <v>112.5</v>
      </c>
      <c r="E333" s="281">
        <v>113.5</v>
      </c>
      <c r="F333" s="281">
        <v>112</v>
      </c>
      <c r="G333" s="230">
        <v>110.5</v>
      </c>
      <c r="H333" s="233"/>
      <c r="I333" s="227" t="s">
        <v>57</v>
      </c>
      <c r="J333" s="466">
        <v>109.47</v>
      </c>
    </row>
    <row r="334" spans="1:11" s="466" customFormat="1" ht="13.5" thickBot="1" x14ac:dyDescent="0.25">
      <c r="A334" s="312" t="s">
        <v>26</v>
      </c>
      <c r="B334" s="231">
        <f>B333-B319</f>
        <v>4</v>
      </c>
      <c r="C334" s="232">
        <f t="shared" ref="C334:G334" si="76">C333-C319</f>
        <v>4</v>
      </c>
      <c r="D334" s="232">
        <f t="shared" si="76"/>
        <v>4</v>
      </c>
      <c r="E334" s="232">
        <f t="shared" si="76"/>
        <v>4.5</v>
      </c>
      <c r="F334" s="232">
        <f t="shared" si="76"/>
        <v>4</v>
      </c>
      <c r="G334" s="238">
        <f t="shared" si="76"/>
        <v>4</v>
      </c>
      <c r="H334" s="234"/>
      <c r="I334" s="466" t="s">
        <v>26</v>
      </c>
      <c r="J334" s="466">
        <f>J333-J319</f>
        <v>4.4899999999999949</v>
      </c>
    </row>
  </sheetData>
  <mergeCells count="23">
    <mergeCell ref="B323:G323"/>
    <mergeCell ref="B182:G182"/>
    <mergeCell ref="B95:G95"/>
    <mergeCell ref="B81:G81"/>
    <mergeCell ref="B167:G167"/>
    <mergeCell ref="B153:G153"/>
    <mergeCell ref="B139:G139"/>
    <mergeCell ref="B125:G125"/>
    <mergeCell ref="B111:G111"/>
    <mergeCell ref="B309:G309"/>
    <mergeCell ref="B295:G295"/>
    <mergeCell ref="B224:G224"/>
    <mergeCell ref="B210:G210"/>
    <mergeCell ref="B196:G196"/>
    <mergeCell ref="B281:G281"/>
    <mergeCell ref="B267:G267"/>
    <mergeCell ref="B252:G252"/>
    <mergeCell ref="B238:G238"/>
    <mergeCell ref="B9:G9"/>
    <mergeCell ref="B23:G23"/>
    <mergeCell ref="B37:G37"/>
    <mergeCell ref="B53:G53"/>
    <mergeCell ref="B67:G67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L306"/>
  <sheetViews>
    <sheetView showGridLines="0" topLeftCell="A280" zoomScale="75" zoomScaleNormal="75" workbookViewId="0">
      <selection activeCell="B304" sqref="B304:D304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3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87" t="s">
        <v>53</v>
      </c>
      <c r="C9" s="488"/>
      <c r="D9" s="488"/>
      <c r="E9" s="488"/>
      <c r="F9" s="489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487" t="s">
        <v>53</v>
      </c>
      <c r="C22" s="488"/>
      <c r="D22" s="488"/>
      <c r="E22" s="488"/>
      <c r="F22" s="489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487" t="s">
        <v>53</v>
      </c>
      <c r="C35" s="488"/>
      <c r="D35" s="488"/>
      <c r="E35" s="488"/>
      <c r="F35" s="489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487" t="s">
        <v>53</v>
      </c>
      <c r="C48" s="488"/>
      <c r="D48" s="488"/>
      <c r="E48" s="488"/>
      <c r="F48" s="489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487" t="s">
        <v>53</v>
      </c>
      <c r="C61" s="488"/>
      <c r="D61" s="488"/>
      <c r="E61" s="488"/>
      <c r="F61" s="489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487" t="s">
        <v>53</v>
      </c>
      <c r="C74" s="488"/>
      <c r="D74" s="488"/>
      <c r="E74" s="488"/>
      <c r="F74" s="489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487" t="s">
        <v>53</v>
      </c>
      <c r="C87" s="488"/>
      <c r="D87" s="488"/>
      <c r="E87" s="488"/>
      <c r="F87" s="489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487" t="s">
        <v>53</v>
      </c>
      <c r="C100" s="488"/>
      <c r="D100" s="488"/>
      <c r="E100" s="488"/>
      <c r="F100" s="489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487" t="s">
        <v>53</v>
      </c>
      <c r="C113" s="488"/>
      <c r="D113" s="488"/>
      <c r="E113" s="488"/>
      <c r="F113" s="489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487" t="s">
        <v>53</v>
      </c>
      <c r="C126" s="488"/>
      <c r="D126" s="488"/>
      <c r="E126" s="488"/>
      <c r="F126" s="489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487" t="s">
        <v>53</v>
      </c>
      <c r="C139" s="488"/>
      <c r="D139" s="488"/>
      <c r="E139" s="488"/>
      <c r="F139" s="489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1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1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1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1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487" t="s">
        <v>53</v>
      </c>
      <c r="C152" s="488"/>
      <c r="D152" s="488"/>
      <c r="E152" s="488"/>
      <c r="F152" s="489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319"/>
      <c r="G154" s="320">
        <v>1920</v>
      </c>
    </row>
    <row r="155" spans="1:11" s="419" customFormat="1" x14ac:dyDescent="0.2">
      <c r="A155" s="295" t="s">
        <v>6</v>
      </c>
      <c r="B155" s="321">
        <v>2118</v>
      </c>
      <c r="C155" s="322">
        <v>2285</v>
      </c>
      <c r="D155" s="322">
        <v>2445.33</v>
      </c>
      <c r="E155" s="322"/>
      <c r="F155" s="322"/>
      <c r="G155" s="259">
        <v>2302.09</v>
      </c>
    </row>
    <row r="156" spans="1:11" s="419" customFormat="1" x14ac:dyDescent="0.2">
      <c r="A156" s="226" t="s">
        <v>7</v>
      </c>
      <c r="B156" s="323">
        <v>90</v>
      </c>
      <c r="C156" s="324">
        <v>100</v>
      </c>
      <c r="D156" s="325">
        <v>100</v>
      </c>
      <c r="E156" s="325"/>
      <c r="F156" s="325"/>
      <c r="G156" s="326">
        <v>90.7</v>
      </c>
    </row>
    <row r="157" spans="1:11" s="419" customFormat="1" x14ac:dyDescent="0.2">
      <c r="A157" s="226" t="s">
        <v>8</v>
      </c>
      <c r="B157" s="263">
        <v>4.3499999999999997E-2</v>
      </c>
      <c r="C157" s="264">
        <v>3.4099999999999998E-2</v>
      </c>
      <c r="D157" s="327">
        <v>3.9300000000000002E-2</v>
      </c>
      <c r="E157" s="327"/>
      <c r="F157" s="327"/>
      <c r="G157" s="328">
        <v>6.5699999999999995E-2</v>
      </c>
    </row>
    <row r="158" spans="1:11" s="419" customFormat="1" x14ac:dyDescent="0.2">
      <c r="A158" s="295" t="s">
        <v>1</v>
      </c>
      <c r="B158" s="266">
        <f t="shared" ref="B158:G158" si="30">B155/B154*100-100</f>
        <v>10.312499999999986</v>
      </c>
      <c r="C158" s="267">
        <f t="shared" si="30"/>
        <v>19.010416666666671</v>
      </c>
      <c r="D158" s="267">
        <f t="shared" si="30"/>
        <v>27.360937499999991</v>
      </c>
      <c r="E158" s="267" t="e">
        <f t="shared" si="30"/>
        <v>#DIV/0!</v>
      </c>
      <c r="F158" s="267" t="e">
        <f t="shared" si="30"/>
        <v>#DIV/0!</v>
      </c>
      <c r="G158" s="269">
        <f t="shared" si="30"/>
        <v>19.900520833333331</v>
      </c>
    </row>
    <row r="159" spans="1:11" s="419" customFormat="1" ht="13.5" thickBot="1" x14ac:dyDescent="0.25">
      <c r="A159" s="226" t="s">
        <v>27</v>
      </c>
      <c r="B159" s="270">
        <f t="shared" ref="B159:G159" si="31">B155-B142</f>
        <v>-0.18181818181801646</v>
      </c>
      <c r="C159" s="271">
        <f t="shared" si="31"/>
        <v>110.26315789473665</v>
      </c>
      <c r="D159" s="271">
        <f t="shared" si="31"/>
        <v>194.37761904761919</v>
      </c>
      <c r="E159" s="271">
        <f t="shared" si="31"/>
        <v>0</v>
      </c>
      <c r="F159" s="271">
        <f t="shared" si="31"/>
        <v>0</v>
      </c>
      <c r="G159" s="273">
        <f t="shared" si="31"/>
        <v>108.16843137254909</v>
      </c>
    </row>
    <row r="160" spans="1:11" s="419" customFormat="1" x14ac:dyDescent="0.2">
      <c r="A160" s="309" t="s">
        <v>52</v>
      </c>
      <c r="B160" s="274">
        <v>99</v>
      </c>
      <c r="C160" s="275">
        <v>186</v>
      </c>
      <c r="D160" s="275">
        <v>153</v>
      </c>
      <c r="E160" s="275"/>
      <c r="F160" s="329"/>
      <c r="G160" s="330">
        <f>SUM(B160:F160)</f>
        <v>438</v>
      </c>
      <c r="H160" s="419" t="s">
        <v>56</v>
      </c>
      <c r="I160" s="331">
        <f>G147-G160</f>
        <v>51</v>
      </c>
      <c r="J160" s="332">
        <f>I160/G147</f>
        <v>0.10429447852760736</v>
      </c>
      <c r="K160" s="420" t="s">
        <v>84</v>
      </c>
    </row>
    <row r="161" spans="1:10" s="419" customFormat="1" x14ac:dyDescent="0.2">
      <c r="A161" s="309" t="s">
        <v>28</v>
      </c>
      <c r="B161" s="229">
        <v>71.5</v>
      </c>
      <c r="C161" s="281">
        <f t="shared" ref="C161:D161" si="32">C148+2.5</f>
        <v>71</v>
      </c>
      <c r="D161" s="281">
        <f t="shared" si="32"/>
        <v>71</v>
      </c>
      <c r="E161" s="281"/>
      <c r="F161" s="281"/>
      <c r="G161" s="233"/>
      <c r="H161" s="419" t="s">
        <v>57</v>
      </c>
      <c r="I161" s="419">
        <v>68.62</v>
      </c>
    </row>
    <row r="162" spans="1:10" s="419" customFormat="1" ht="13.5" thickBot="1" x14ac:dyDescent="0.25">
      <c r="A162" s="312" t="s">
        <v>26</v>
      </c>
      <c r="B162" s="336">
        <f>B161-B148</f>
        <v>3</v>
      </c>
      <c r="C162" s="337">
        <f>C161-C148</f>
        <v>2.5</v>
      </c>
      <c r="D162" s="337">
        <f>D161-D148</f>
        <v>2.5</v>
      </c>
      <c r="E162" s="337">
        <f>E161-E148</f>
        <v>0</v>
      </c>
      <c r="F162" s="337">
        <f>F161-F148</f>
        <v>0</v>
      </c>
      <c r="G162" s="234"/>
      <c r="H162" s="419" t="s">
        <v>26</v>
      </c>
      <c r="I162" s="419">
        <f>I161-I148</f>
        <v>2.0400000000000063</v>
      </c>
    </row>
    <row r="164" spans="1:10" ht="13.5" thickBot="1" x14ac:dyDescent="0.25"/>
    <row r="165" spans="1:10" ht="13.5" thickBot="1" x14ac:dyDescent="0.25">
      <c r="A165" s="285" t="s">
        <v>96</v>
      </c>
      <c r="B165" s="487" t="s">
        <v>53</v>
      </c>
      <c r="C165" s="488"/>
      <c r="D165" s="488"/>
      <c r="E165" s="488"/>
      <c r="F165" s="489"/>
      <c r="G165" s="314" t="s">
        <v>0</v>
      </c>
      <c r="H165" s="421"/>
      <c r="I165" s="421"/>
      <c r="J165" s="421"/>
    </row>
    <row r="166" spans="1:10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0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/>
      <c r="F167" s="319"/>
      <c r="G167" s="320">
        <v>2040</v>
      </c>
      <c r="H167" s="421"/>
      <c r="I167" s="421"/>
      <c r="J167" s="421"/>
    </row>
    <row r="168" spans="1:10" x14ac:dyDescent="0.2">
      <c r="A168" s="295" t="s">
        <v>6</v>
      </c>
      <c r="B168" s="321">
        <v>2202</v>
      </c>
      <c r="C168" s="322">
        <v>2305.7142857142858</v>
      </c>
      <c r="D168" s="322">
        <v>2498.8235294117649</v>
      </c>
      <c r="E168" s="322"/>
      <c r="F168" s="322"/>
      <c r="G168" s="259">
        <v>2352.5</v>
      </c>
      <c r="H168" s="421"/>
      <c r="I168" s="421"/>
      <c r="J168" s="421"/>
    </row>
    <row r="169" spans="1:10" x14ac:dyDescent="0.2">
      <c r="A169" s="226" t="s">
        <v>7</v>
      </c>
      <c r="B169" s="323">
        <v>100</v>
      </c>
      <c r="C169" s="324">
        <v>95.238095238095241</v>
      </c>
      <c r="D169" s="325">
        <v>100</v>
      </c>
      <c r="E169" s="325"/>
      <c r="F169" s="325"/>
      <c r="G169" s="326">
        <v>91.666666666666671</v>
      </c>
      <c r="H169" s="421"/>
      <c r="I169" s="421"/>
      <c r="J169" s="421"/>
    </row>
    <row r="170" spans="1:10" x14ac:dyDescent="0.2">
      <c r="A170" s="226" t="s">
        <v>8</v>
      </c>
      <c r="B170" s="263">
        <v>3.0314839724393527E-2</v>
      </c>
      <c r="C170" s="264">
        <v>4.5123027152498232E-2</v>
      </c>
      <c r="D170" s="327">
        <v>4.6404031603396248E-2</v>
      </c>
      <c r="E170" s="327"/>
      <c r="F170" s="327"/>
      <c r="G170" s="328">
        <v>6.5420051617513686E-2</v>
      </c>
      <c r="H170" s="421"/>
      <c r="I170" s="421"/>
      <c r="J170" s="421"/>
    </row>
    <row r="171" spans="1:10" x14ac:dyDescent="0.2">
      <c r="A171" s="295" t="s">
        <v>1</v>
      </c>
      <c r="B171" s="266">
        <f t="shared" ref="B171:G171" si="33">B168/B167*100-100</f>
        <v>7.941176470588232</v>
      </c>
      <c r="C171" s="267">
        <f t="shared" si="33"/>
        <v>13.025210084033617</v>
      </c>
      <c r="D171" s="267">
        <f t="shared" si="33"/>
        <v>22.491349480968864</v>
      </c>
      <c r="E171" s="267" t="e">
        <f t="shared" si="33"/>
        <v>#DIV/0!</v>
      </c>
      <c r="F171" s="267" t="e">
        <f t="shared" si="33"/>
        <v>#DIV/0!</v>
      </c>
      <c r="G171" s="269">
        <f t="shared" si="33"/>
        <v>15.318627450980387</v>
      </c>
      <c r="H171" s="421"/>
      <c r="I171" s="421"/>
      <c r="J171" s="421"/>
    </row>
    <row r="172" spans="1:10" ht="13.5" thickBot="1" x14ac:dyDescent="0.25">
      <c r="A172" s="226" t="s">
        <v>27</v>
      </c>
      <c r="B172" s="270">
        <f t="shared" ref="B172:G172" si="34">B168-B155</f>
        <v>84</v>
      </c>
      <c r="C172" s="271">
        <f t="shared" si="34"/>
        <v>20.714285714285779</v>
      </c>
      <c r="D172" s="271">
        <f t="shared" si="34"/>
        <v>53.493529411764939</v>
      </c>
      <c r="E172" s="271">
        <f t="shared" si="34"/>
        <v>0</v>
      </c>
      <c r="F172" s="271">
        <f t="shared" si="34"/>
        <v>0</v>
      </c>
      <c r="G172" s="273">
        <f t="shared" si="34"/>
        <v>50.409999999999854</v>
      </c>
      <c r="H172" s="421"/>
      <c r="I172" s="421"/>
      <c r="J172" s="421"/>
    </row>
    <row r="173" spans="1:10" x14ac:dyDescent="0.2">
      <c r="A173" s="309" t="s">
        <v>52</v>
      </c>
      <c r="B173" s="274">
        <v>99</v>
      </c>
      <c r="C173" s="275">
        <v>186</v>
      </c>
      <c r="D173" s="275">
        <v>153</v>
      </c>
      <c r="E173" s="275"/>
      <c r="F173" s="329"/>
      <c r="G173" s="330">
        <f>SUM(B173:F173)</f>
        <v>438</v>
      </c>
      <c r="H173" s="421" t="s">
        <v>56</v>
      </c>
      <c r="I173" s="331">
        <f>G160-G173</f>
        <v>0</v>
      </c>
      <c r="J173" s="332">
        <f>I173/G160</f>
        <v>0</v>
      </c>
    </row>
    <row r="174" spans="1:10" x14ac:dyDescent="0.2">
      <c r="A174" s="309" t="s">
        <v>28</v>
      </c>
      <c r="B174" s="427">
        <v>74</v>
      </c>
      <c r="C174" s="281">
        <v>74</v>
      </c>
      <c r="D174" s="281">
        <v>74</v>
      </c>
      <c r="E174" s="281"/>
      <c r="F174" s="281"/>
      <c r="G174" s="233"/>
      <c r="H174" s="421" t="s">
        <v>57</v>
      </c>
      <c r="I174" s="421">
        <v>71.069999999999993</v>
      </c>
      <c r="J174" s="421"/>
    </row>
    <row r="175" spans="1:10" ht="13.5" thickBot="1" x14ac:dyDescent="0.25">
      <c r="A175" s="312" t="s">
        <v>26</v>
      </c>
      <c r="B175" s="336">
        <f>B174-B161</f>
        <v>2.5</v>
      </c>
      <c r="C175" s="337">
        <f>C174-C161</f>
        <v>3</v>
      </c>
      <c r="D175" s="337">
        <f>D174-D161</f>
        <v>3</v>
      </c>
      <c r="E175" s="337">
        <f>E174-E161</f>
        <v>0</v>
      </c>
      <c r="F175" s="337">
        <f>F174-F161</f>
        <v>0</v>
      </c>
      <c r="G175" s="234"/>
      <c r="H175" s="421" t="s">
        <v>26</v>
      </c>
      <c r="I175" s="421">
        <f>I174-I161</f>
        <v>2.4499999999999886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487" t="s">
        <v>53</v>
      </c>
      <c r="C178" s="488"/>
      <c r="D178" s="488"/>
      <c r="E178" s="488"/>
      <c r="F178" s="489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319"/>
      <c r="G180" s="320">
        <v>2160</v>
      </c>
      <c r="H180" s="426"/>
      <c r="I180" s="426"/>
      <c r="J180" s="426"/>
    </row>
    <row r="181" spans="1:10" x14ac:dyDescent="0.2">
      <c r="A181" s="295" t="s">
        <v>6</v>
      </c>
      <c r="B181" s="321">
        <v>2225.8333333333335</v>
      </c>
      <c r="C181" s="322">
        <v>2411.5</v>
      </c>
      <c r="D181" s="322">
        <v>2630.625</v>
      </c>
      <c r="E181" s="322"/>
      <c r="F181" s="322"/>
      <c r="G181" s="259">
        <v>2438.125</v>
      </c>
      <c r="H181" s="426"/>
      <c r="I181" s="426"/>
      <c r="J181" s="426"/>
    </row>
    <row r="182" spans="1:10" x14ac:dyDescent="0.2">
      <c r="A182" s="226" t="s">
        <v>7</v>
      </c>
      <c r="B182" s="323">
        <v>100</v>
      </c>
      <c r="C182" s="324">
        <v>100</v>
      </c>
      <c r="D182" s="325">
        <v>93.75</v>
      </c>
      <c r="E182" s="325"/>
      <c r="F182" s="325"/>
      <c r="G182" s="326">
        <v>77.083333333333329</v>
      </c>
      <c r="H182" s="426"/>
      <c r="I182" s="426"/>
      <c r="J182" s="426"/>
    </row>
    <row r="183" spans="1:10" x14ac:dyDescent="0.2">
      <c r="A183" s="226" t="s">
        <v>8</v>
      </c>
      <c r="B183" s="263">
        <v>4.1560841873246587E-2</v>
      </c>
      <c r="C183" s="264">
        <v>2.7795139636141948E-2</v>
      </c>
      <c r="D183" s="327">
        <v>5.5421769912615063E-2</v>
      </c>
      <c r="E183" s="327"/>
      <c r="F183" s="327"/>
      <c r="G183" s="328">
        <v>7.6744402643582718E-2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35">B181/B180*100-100</f>
        <v>3.0478395061728492</v>
      </c>
      <c r="C184" s="267">
        <f t="shared" si="35"/>
        <v>11.643518518518519</v>
      </c>
      <c r="D184" s="267">
        <f t="shared" si="35"/>
        <v>21.788194444444443</v>
      </c>
      <c r="E184" s="267" t="e">
        <f t="shared" si="35"/>
        <v>#DIV/0!</v>
      </c>
      <c r="F184" s="267" t="e">
        <f t="shared" si="35"/>
        <v>#DIV/0!</v>
      </c>
      <c r="G184" s="269">
        <f t="shared" si="35"/>
        <v>12.876157407407419</v>
      </c>
      <c r="H184" s="426"/>
      <c r="I184" s="426"/>
      <c r="J184" s="426"/>
    </row>
    <row r="185" spans="1:10" ht="13.5" thickBot="1" x14ac:dyDescent="0.25">
      <c r="A185" s="226" t="s">
        <v>27</v>
      </c>
      <c r="B185" s="270">
        <f t="shared" ref="B185:G185" si="36">B181-B168</f>
        <v>23.833333333333485</v>
      </c>
      <c r="C185" s="271">
        <f t="shared" si="36"/>
        <v>105.78571428571422</v>
      </c>
      <c r="D185" s="271">
        <f t="shared" si="36"/>
        <v>131.80147058823513</v>
      </c>
      <c r="E185" s="271">
        <f t="shared" si="36"/>
        <v>0</v>
      </c>
      <c r="F185" s="271">
        <f t="shared" si="36"/>
        <v>0</v>
      </c>
      <c r="G185" s="273">
        <f t="shared" si="36"/>
        <v>85.625</v>
      </c>
      <c r="H185" s="426"/>
      <c r="I185" s="426"/>
      <c r="J185" s="426"/>
    </row>
    <row r="186" spans="1:10" x14ac:dyDescent="0.2">
      <c r="A186" s="309" t="s">
        <v>52</v>
      </c>
      <c r="B186" s="274">
        <v>99</v>
      </c>
      <c r="C186" s="275">
        <v>186</v>
      </c>
      <c r="D186" s="275">
        <v>153</v>
      </c>
      <c r="E186" s="275"/>
      <c r="F186" s="329"/>
      <c r="G186" s="330">
        <f>SUM(B186:F186)</f>
        <v>438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427">
        <v>78</v>
      </c>
      <c r="C187" s="281">
        <v>77.5</v>
      </c>
      <c r="D187" s="281">
        <v>77</v>
      </c>
      <c r="E187" s="281"/>
      <c r="F187" s="281"/>
      <c r="G187" s="233"/>
      <c r="H187" s="426" t="s">
        <v>57</v>
      </c>
      <c r="I187" s="426">
        <v>73.94</v>
      </c>
      <c r="J187" s="426"/>
    </row>
    <row r="188" spans="1:10" ht="13.5" thickBot="1" x14ac:dyDescent="0.25">
      <c r="A188" s="312" t="s">
        <v>26</v>
      </c>
      <c r="B188" s="336">
        <f>B187-B174</f>
        <v>4</v>
      </c>
      <c r="C188" s="337">
        <f>C187-C174</f>
        <v>3.5</v>
      </c>
      <c r="D188" s="337">
        <f>D187-D174</f>
        <v>3</v>
      </c>
      <c r="E188" s="337">
        <f>E187-E174</f>
        <v>0</v>
      </c>
      <c r="F188" s="337">
        <f>F187-F174</f>
        <v>0</v>
      </c>
      <c r="G188" s="234"/>
      <c r="H188" s="426" t="s">
        <v>26</v>
      </c>
      <c r="I188" s="426">
        <f>I187-I174</f>
        <v>2.8700000000000045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487" t="s">
        <v>53</v>
      </c>
      <c r="C191" s="488"/>
      <c r="D191" s="488"/>
      <c r="E191" s="488"/>
      <c r="F191" s="489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319">
        <v>2290</v>
      </c>
      <c r="G193" s="320">
        <v>2290</v>
      </c>
    </row>
    <row r="194" spans="1:10" s="428" customFormat="1" x14ac:dyDescent="0.2">
      <c r="A194" s="295" t="s">
        <v>6</v>
      </c>
      <c r="B194" s="321">
        <v>2495.4499999999998</v>
      </c>
      <c r="C194" s="322">
        <v>2567.37</v>
      </c>
      <c r="D194" s="322">
        <v>2746</v>
      </c>
      <c r="E194" s="322"/>
      <c r="F194" s="322"/>
      <c r="G194" s="259">
        <v>2609.33</v>
      </c>
    </row>
    <row r="195" spans="1:10" s="428" customFormat="1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325"/>
      <c r="G195" s="326">
        <v>95.56</v>
      </c>
    </row>
    <row r="196" spans="1:10" s="428" customFormat="1" x14ac:dyDescent="0.2">
      <c r="A196" s="226" t="s">
        <v>8</v>
      </c>
      <c r="B196" s="263">
        <v>1.67E-2</v>
      </c>
      <c r="C196" s="264">
        <v>4.8500000000000001E-2</v>
      </c>
      <c r="D196" s="327">
        <v>2.5399999999999999E-2</v>
      </c>
      <c r="E196" s="327"/>
      <c r="F196" s="327"/>
      <c r="G196" s="328">
        <v>5.2400000000000002E-2</v>
      </c>
    </row>
    <row r="197" spans="1:10" s="428" customFormat="1" x14ac:dyDescent="0.2">
      <c r="A197" s="295" t="s">
        <v>1</v>
      </c>
      <c r="B197" s="266">
        <f t="shared" ref="B197:G197" si="37">B194/B193*100-100</f>
        <v>8.9716157205239995</v>
      </c>
      <c r="C197" s="267">
        <f t="shared" si="37"/>
        <v>12.112227074235804</v>
      </c>
      <c r="D197" s="267">
        <f t="shared" si="37"/>
        <v>19.912663755458524</v>
      </c>
      <c r="E197" s="267">
        <f t="shared" si="37"/>
        <v>-100</v>
      </c>
      <c r="F197" s="267">
        <f t="shared" si="37"/>
        <v>-100</v>
      </c>
      <c r="G197" s="269">
        <f t="shared" si="37"/>
        <v>13.944541484716154</v>
      </c>
    </row>
    <row r="198" spans="1:10" s="428" customFormat="1" ht="13.5" thickBot="1" x14ac:dyDescent="0.25">
      <c r="A198" s="226" t="s">
        <v>27</v>
      </c>
      <c r="B198" s="270">
        <f t="shared" ref="B198:G198" si="38">B194-B181</f>
        <v>269.61666666666633</v>
      </c>
      <c r="C198" s="271">
        <f t="shared" si="38"/>
        <v>155.86999999999989</v>
      </c>
      <c r="D198" s="271">
        <f t="shared" si="38"/>
        <v>115.375</v>
      </c>
      <c r="E198" s="271">
        <f t="shared" si="38"/>
        <v>0</v>
      </c>
      <c r="F198" s="271">
        <f t="shared" si="38"/>
        <v>0</v>
      </c>
      <c r="G198" s="273">
        <f t="shared" si="38"/>
        <v>171.20499999999993</v>
      </c>
    </row>
    <row r="199" spans="1:10" s="428" customFormat="1" x14ac:dyDescent="0.2">
      <c r="A199" s="309" t="s">
        <v>52</v>
      </c>
      <c r="B199" s="274">
        <v>99</v>
      </c>
      <c r="C199" s="275">
        <v>186</v>
      </c>
      <c r="D199" s="275">
        <v>153</v>
      </c>
      <c r="E199" s="275"/>
      <c r="F199" s="329"/>
      <c r="G199" s="330">
        <f>SUM(B199:F199)</f>
        <v>438</v>
      </c>
      <c r="H199" s="428" t="s">
        <v>56</v>
      </c>
      <c r="I199" s="331">
        <f>G186-G199</f>
        <v>0</v>
      </c>
      <c r="J199" s="332">
        <f>I199/G186</f>
        <v>0</v>
      </c>
    </row>
    <row r="200" spans="1:10" s="428" customFormat="1" x14ac:dyDescent="0.2">
      <c r="A200" s="309" t="s">
        <v>28</v>
      </c>
      <c r="B200" s="427">
        <v>81.5</v>
      </c>
      <c r="C200" s="281">
        <v>81</v>
      </c>
      <c r="D200" s="281">
        <v>80.5</v>
      </c>
      <c r="E200" s="281"/>
      <c r="F200" s="281"/>
      <c r="G200" s="233"/>
      <c r="H200" s="428" t="s">
        <v>57</v>
      </c>
      <c r="I200" s="428">
        <v>77.459999999999994</v>
      </c>
    </row>
    <row r="201" spans="1:10" s="428" customFormat="1" ht="13.5" thickBot="1" x14ac:dyDescent="0.25">
      <c r="A201" s="312" t="s">
        <v>26</v>
      </c>
      <c r="B201" s="336">
        <f>B200-B187</f>
        <v>3.5</v>
      </c>
      <c r="C201" s="337">
        <f>C200-C187</f>
        <v>3.5</v>
      </c>
      <c r="D201" s="337">
        <f>D200-D187</f>
        <v>3.5</v>
      </c>
      <c r="E201" s="337">
        <f>E200-E187</f>
        <v>0</v>
      </c>
      <c r="F201" s="337">
        <f>F200-F187</f>
        <v>0</v>
      </c>
      <c r="G201" s="234"/>
      <c r="H201" s="428" t="s">
        <v>26</v>
      </c>
      <c r="I201" s="428">
        <f>I200-I187</f>
        <v>3.519999999999996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487" t="s">
        <v>53</v>
      </c>
      <c r="C204" s="488"/>
      <c r="D204" s="488"/>
      <c r="E204" s="488"/>
      <c r="F204" s="489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>
        <v>2420</v>
      </c>
      <c r="F206" s="319">
        <v>2420</v>
      </c>
      <c r="G206" s="320">
        <v>2420</v>
      </c>
    </row>
    <row r="207" spans="1:10" s="429" customFormat="1" x14ac:dyDescent="0.2">
      <c r="A207" s="295" t="s">
        <v>6</v>
      </c>
      <c r="B207" s="321">
        <v>2618.4615384615386</v>
      </c>
      <c r="C207" s="322">
        <v>2708.5</v>
      </c>
      <c r="D207" s="322">
        <v>2832.3529411764707</v>
      </c>
      <c r="E207" s="322"/>
      <c r="F207" s="322"/>
      <c r="G207" s="259">
        <v>2727.2</v>
      </c>
    </row>
    <row r="208" spans="1:10" s="429" customFormat="1" x14ac:dyDescent="0.2">
      <c r="A208" s="226" t="s">
        <v>7</v>
      </c>
      <c r="B208" s="323">
        <v>84.615384615384613</v>
      </c>
      <c r="C208" s="324">
        <v>100</v>
      </c>
      <c r="D208" s="325">
        <v>88.235294117647058</v>
      </c>
      <c r="E208" s="325"/>
      <c r="F208" s="325"/>
      <c r="G208" s="326">
        <v>90</v>
      </c>
    </row>
    <row r="209" spans="1:10" s="429" customFormat="1" x14ac:dyDescent="0.2">
      <c r="A209" s="226" t="s">
        <v>8</v>
      </c>
      <c r="B209" s="263">
        <v>6.2283827987997128E-2</v>
      </c>
      <c r="C209" s="264">
        <v>4.5448221102231401E-2</v>
      </c>
      <c r="D209" s="327">
        <v>5.8210176708026355E-2</v>
      </c>
      <c r="E209" s="327"/>
      <c r="F209" s="327"/>
      <c r="G209" s="328">
        <v>6.26492861915081E-2</v>
      </c>
    </row>
    <row r="210" spans="1:10" s="429" customFormat="1" x14ac:dyDescent="0.2">
      <c r="A210" s="295" t="s">
        <v>1</v>
      </c>
      <c r="B210" s="266">
        <f t="shared" ref="B210:G210" si="39">B207/B206*100-100</f>
        <v>8.2008900190718492</v>
      </c>
      <c r="C210" s="267">
        <f t="shared" si="39"/>
        <v>11.921487603305778</v>
      </c>
      <c r="D210" s="267">
        <f t="shared" si="39"/>
        <v>17.039377734564894</v>
      </c>
      <c r="E210" s="267">
        <f t="shared" si="39"/>
        <v>-100</v>
      </c>
      <c r="F210" s="267">
        <f t="shared" si="39"/>
        <v>-100</v>
      </c>
      <c r="G210" s="269">
        <f t="shared" si="39"/>
        <v>12.694214876033058</v>
      </c>
    </row>
    <row r="211" spans="1:10" s="429" customFormat="1" ht="13.5" thickBot="1" x14ac:dyDescent="0.25">
      <c r="A211" s="226" t="s">
        <v>27</v>
      </c>
      <c r="B211" s="270">
        <f t="shared" ref="B211:G211" si="40">B207-B194</f>
        <v>123.01153846153875</v>
      </c>
      <c r="C211" s="271">
        <f t="shared" si="40"/>
        <v>141.13000000000011</v>
      </c>
      <c r="D211" s="271">
        <f t="shared" si="40"/>
        <v>86.352941176470722</v>
      </c>
      <c r="E211" s="271">
        <f t="shared" si="40"/>
        <v>0</v>
      </c>
      <c r="F211" s="271">
        <f t="shared" si="40"/>
        <v>0</v>
      </c>
      <c r="G211" s="273">
        <f t="shared" si="40"/>
        <v>117.86999999999989</v>
      </c>
    </row>
    <row r="212" spans="1:10" s="429" customFormat="1" x14ac:dyDescent="0.2">
      <c r="A212" s="309" t="s">
        <v>52</v>
      </c>
      <c r="B212" s="274">
        <v>99</v>
      </c>
      <c r="C212" s="275">
        <v>186</v>
      </c>
      <c r="D212" s="275">
        <v>153</v>
      </c>
      <c r="E212" s="275"/>
      <c r="F212" s="329"/>
      <c r="G212" s="330">
        <f>SUM(B212:F212)</f>
        <v>438</v>
      </c>
      <c r="H212" s="429" t="s">
        <v>56</v>
      </c>
      <c r="I212" s="331">
        <f>G199-G212</f>
        <v>0</v>
      </c>
      <c r="J212" s="332">
        <f>I212/G199</f>
        <v>0</v>
      </c>
    </row>
    <row r="213" spans="1:10" s="429" customFormat="1" x14ac:dyDescent="0.2">
      <c r="A213" s="309" t="s">
        <v>28</v>
      </c>
      <c r="B213" s="427">
        <v>85</v>
      </c>
      <c r="C213" s="281">
        <v>84.5</v>
      </c>
      <c r="D213" s="281">
        <v>84.5</v>
      </c>
      <c r="E213" s="281"/>
      <c r="F213" s="281"/>
      <c r="G213" s="233"/>
      <c r="H213" s="429" t="s">
        <v>57</v>
      </c>
      <c r="I213" s="429">
        <v>80.89</v>
      </c>
    </row>
    <row r="214" spans="1:10" s="429" customFormat="1" ht="13.5" thickBot="1" x14ac:dyDescent="0.25">
      <c r="A214" s="312" t="s">
        <v>26</v>
      </c>
      <c r="B214" s="336">
        <f>B213-B200</f>
        <v>3.5</v>
      </c>
      <c r="C214" s="337">
        <f>C213-C200</f>
        <v>3.5</v>
      </c>
      <c r="D214" s="337">
        <f>D213-D200</f>
        <v>4</v>
      </c>
      <c r="E214" s="337">
        <f>E213-E200</f>
        <v>0</v>
      </c>
      <c r="F214" s="337">
        <f>F213-F200</f>
        <v>0</v>
      </c>
      <c r="G214" s="234"/>
      <c r="H214" s="429" t="s">
        <v>26</v>
      </c>
      <c r="I214" s="429">
        <f>I213-I200</f>
        <v>3.4300000000000068</v>
      </c>
    </row>
    <row r="216" spans="1:10" ht="13.5" thickBot="1" x14ac:dyDescent="0.25"/>
    <row r="217" spans="1:10" ht="13.5" thickBot="1" x14ac:dyDescent="0.25">
      <c r="A217" s="285" t="s">
        <v>100</v>
      </c>
      <c r="B217" s="487" t="s">
        <v>53</v>
      </c>
      <c r="C217" s="488"/>
      <c r="D217" s="488"/>
      <c r="E217" s="488"/>
      <c r="F217" s="489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/>
      <c r="F219" s="319"/>
      <c r="G219" s="320">
        <v>2560</v>
      </c>
      <c r="H219" s="430"/>
      <c r="I219" s="430"/>
      <c r="J219" s="430"/>
    </row>
    <row r="220" spans="1:10" x14ac:dyDescent="0.2">
      <c r="A220" s="295" t="s">
        <v>6</v>
      </c>
      <c r="B220" s="321">
        <v>2569</v>
      </c>
      <c r="C220" s="322">
        <v>2762.5</v>
      </c>
      <c r="D220" s="322">
        <v>2949</v>
      </c>
      <c r="E220" s="322"/>
      <c r="F220" s="322"/>
      <c r="G220" s="259">
        <v>2760.5555555555557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/>
      <c r="F221" s="325"/>
      <c r="G221" s="326">
        <v>91.666666666666671</v>
      </c>
      <c r="H221" s="430"/>
      <c r="I221" s="430"/>
      <c r="J221" s="430"/>
    </row>
    <row r="222" spans="1:10" x14ac:dyDescent="0.2">
      <c r="A222" s="226" t="s">
        <v>8</v>
      </c>
      <c r="B222" s="263">
        <v>2.121001592187665E-2</v>
      </c>
      <c r="C222" s="264">
        <v>2.1813521797636109E-2</v>
      </c>
      <c r="D222" s="327">
        <v>3.7590967155517997E-2</v>
      </c>
      <c r="E222" s="327"/>
      <c r="F222" s="327"/>
      <c r="G222" s="328">
        <v>5.8310120660382325E-2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41">B220/B219*100-100</f>
        <v>0.35156249999998579</v>
      </c>
      <c r="C223" s="267">
        <f t="shared" si="41"/>
        <v>7.91015625</v>
      </c>
      <c r="D223" s="267">
        <f t="shared" si="41"/>
        <v>15.195312499999986</v>
      </c>
      <c r="E223" s="267" t="e">
        <f t="shared" si="41"/>
        <v>#DIV/0!</v>
      </c>
      <c r="F223" s="267" t="e">
        <f t="shared" si="41"/>
        <v>#DIV/0!</v>
      </c>
      <c r="G223" s="269">
        <f t="shared" si="41"/>
        <v>7.8342013888888857</v>
      </c>
      <c r="H223" s="430"/>
      <c r="I223" s="430"/>
      <c r="J223" s="430"/>
    </row>
    <row r="224" spans="1:10" ht="13.5" thickBot="1" x14ac:dyDescent="0.25">
      <c r="A224" s="226" t="s">
        <v>27</v>
      </c>
      <c r="B224" s="270">
        <f t="shared" ref="B224:G224" si="42">B220-B207</f>
        <v>-49.461538461538566</v>
      </c>
      <c r="C224" s="271">
        <f t="shared" si="42"/>
        <v>54</v>
      </c>
      <c r="D224" s="271">
        <f t="shared" si="42"/>
        <v>116.64705882352928</v>
      </c>
      <c r="E224" s="271">
        <f t="shared" si="42"/>
        <v>0</v>
      </c>
      <c r="F224" s="271">
        <f t="shared" si="42"/>
        <v>0</v>
      </c>
      <c r="G224" s="273">
        <f t="shared" si="42"/>
        <v>33.355555555555839</v>
      </c>
      <c r="H224" s="430"/>
      <c r="I224" s="430"/>
      <c r="J224" s="430"/>
    </row>
    <row r="225" spans="1:12" x14ac:dyDescent="0.2">
      <c r="A225" s="309" t="s">
        <v>52</v>
      </c>
      <c r="B225" s="274">
        <v>88</v>
      </c>
      <c r="C225" s="275">
        <v>156</v>
      </c>
      <c r="D225" s="275">
        <v>151</v>
      </c>
      <c r="E225" s="275"/>
      <c r="F225" s="329"/>
      <c r="G225" s="330">
        <f>SUM(B225:F225)</f>
        <v>395</v>
      </c>
      <c r="H225" s="430" t="s">
        <v>56</v>
      </c>
      <c r="I225" s="331">
        <f>G212-G225</f>
        <v>43</v>
      </c>
      <c r="J225" s="332">
        <f>I225/G212</f>
        <v>9.8173515981735154E-2</v>
      </c>
      <c r="K225" s="433" t="s">
        <v>101</v>
      </c>
    </row>
    <row r="226" spans="1:12" x14ac:dyDescent="0.2">
      <c r="A226" s="309" t="s">
        <v>28</v>
      </c>
      <c r="B226" s="427">
        <v>90.5</v>
      </c>
      <c r="C226" s="281">
        <f t="shared" ref="C226" si="43">C213+5</f>
        <v>89.5</v>
      </c>
      <c r="D226" s="281">
        <v>89</v>
      </c>
      <c r="E226" s="281"/>
      <c r="F226" s="281"/>
      <c r="G226" s="233"/>
      <c r="H226" s="430" t="s">
        <v>57</v>
      </c>
      <c r="I226" s="430">
        <v>84.6</v>
      </c>
      <c r="J226" s="430"/>
      <c r="K226" s="433" t="s">
        <v>102</v>
      </c>
    </row>
    <row r="227" spans="1:12" ht="13.5" thickBot="1" x14ac:dyDescent="0.25">
      <c r="A227" s="312" t="s">
        <v>26</v>
      </c>
      <c r="B227" s="336">
        <f>B226-B213</f>
        <v>5.5</v>
      </c>
      <c r="C227" s="337">
        <f>C226-C213</f>
        <v>5</v>
      </c>
      <c r="D227" s="337">
        <f>D226-D213</f>
        <v>4.5</v>
      </c>
      <c r="E227" s="337">
        <f>E226-E213</f>
        <v>0</v>
      </c>
      <c r="F227" s="337">
        <f>F226-F213</f>
        <v>0</v>
      </c>
      <c r="G227" s="234"/>
      <c r="H227" s="430" t="s">
        <v>26</v>
      </c>
      <c r="I227" s="430">
        <f>I226-I213</f>
        <v>3.7099999999999937</v>
      </c>
      <c r="J227" s="430"/>
      <c r="K227" s="433" t="s">
        <v>103</v>
      </c>
      <c r="L227" s="433" t="s">
        <v>104</v>
      </c>
    </row>
    <row r="229" spans="1:12" ht="13.5" thickBot="1" x14ac:dyDescent="0.25"/>
    <row r="230" spans="1:12" ht="13.5" thickBot="1" x14ac:dyDescent="0.25">
      <c r="A230" s="285" t="s">
        <v>106</v>
      </c>
      <c r="B230" s="487" t="s">
        <v>53</v>
      </c>
      <c r="C230" s="488"/>
      <c r="D230" s="488"/>
      <c r="E230" s="488"/>
      <c r="F230" s="489"/>
      <c r="G230" s="314" t="s">
        <v>0</v>
      </c>
      <c r="H230" s="434"/>
      <c r="I230" s="434"/>
      <c r="J230" s="434"/>
    </row>
    <row r="231" spans="1:12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2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319"/>
      <c r="G232" s="320">
        <v>2710</v>
      </c>
      <c r="H232" s="434"/>
      <c r="I232" s="434"/>
      <c r="J232" s="434"/>
    </row>
    <row r="233" spans="1:12" x14ac:dyDescent="0.2">
      <c r="A233" s="295" t="s">
        <v>6</v>
      </c>
      <c r="B233" s="321">
        <v>2592.2222222222222</v>
      </c>
      <c r="C233" s="322">
        <v>2834.1176470588234</v>
      </c>
      <c r="D233" s="322">
        <v>3005</v>
      </c>
      <c r="E233" s="322"/>
      <c r="F233" s="322"/>
      <c r="G233" s="259">
        <v>2847.3809523809523</v>
      </c>
      <c r="H233" s="434"/>
      <c r="I233" s="434"/>
      <c r="J233" s="434"/>
    </row>
    <row r="234" spans="1:12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325"/>
      <c r="G234" s="326">
        <v>90.476190476190482</v>
      </c>
      <c r="H234" s="434"/>
      <c r="I234" s="434"/>
      <c r="J234" s="434"/>
    </row>
    <row r="235" spans="1:12" x14ac:dyDescent="0.2">
      <c r="A235" s="226" t="s">
        <v>8</v>
      </c>
      <c r="B235" s="263">
        <v>1.8436187884787684E-2</v>
      </c>
      <c r="C235" s="264">
        <v>2.1447573390736323E-2</v>
      </c>
      <c r="D235" s="327">
        <v>3.8124589808284856E-2</v>
      </c>
      <c r="E235" s="327"/>
      <c r="F235" s="327"/>
      <c r="G235" s="328">
        <v>6.1305981827243422E-2</v>
      </c>
      <c r="H235" s="434"/>
      <c r="I235" s="434"/>
      <c r="J235" s="434"/>
    </row>
    <row r="236" spans="1:12" x14ac:dyDescent="0.2">
      <c r="A236" s="295" t="s">
        <v>1</v>
      </c>
      <c r="B236" s="266">
        <f t="shared" ref="B236:G236" si="44">B233/B232*100-100</f>
        <v>-4.3460434604346005</v>
      </c>
      <c r="C236" s="267">
        <f t="shared" si="44"/>
        <v>4.5799869763403507</v>
      </c>
      <c r="D236" s="267">
        <f t="shared" si="44"/>
        <v>10.885608856088552</v>
      </c>
      <c r="E236" s="267" t="e">
        <f t="shared" si="44"/>
        <v>#DIV/0!</v>
      </c>
      <c r="F236" s="267" t="e">
        <f t="shared" si="44"/>
        <v>#DIV/0!</v>
      </c>
      <c r="G236" s="269">
        <f t="shared" si="44"/>
        <v>5.0694078369354969</v>
      </c>
      <c r="H236" s="434"/>
      <c r="I236" s="434"/>
      <c r="J236" s="434"/>
    </row>
    <row r="237" spans="1:12" ht="13.5" thickBot="1" x14ac:dyDescent="0.25">
      <c r="A237" s="226" t="s">
        <v>27</v>
      </c>
      <c r="B237" s="270">
        <f t="shared" ref="B237:G237" si="45">B233-B220</f>
        <v>23.222222222222172</v>
      </c>
      <c r="C237" s="271">
        <f t="shared" si="45"/>
        <v>71.617647058823422</v>
      </c>
      <c r="D237" s="271">
        <f t="shared" si="45"/>
        <v>56</v>
      </c>
      <c r="E237" s="271">
        <f t="shared" si="45"/>
        <v>0</v>
      </c>
      <c r="F237" s="271">
        <f t="shared" si="45"/>
        <v>0</v>
      </c>
      <c r="G237" s="273">
        <f t="shared" si="45"/>
        <v>86.825396825396638</v>
      </c>
      <c r="H237" s="434"/>
      <c r="I237" s="434"/>
      <c r="J237" s="434"/>
    </row>
    <row r="238" spans="1:12" x14ac:dyDescent="0.2">
      <c r="A238" s="309" t="s">
        <v>52</v>
      </c>
      <c r="B238" s="274">
        <v>88</v>
      </c>
      <c r="C238" s="275">
        <v>156</v>
      </c>
      <c r="D238" s="275">
        <v>151</v>
      </c>
      <c r="E238" s="275"/>
      <c r="F238" s="329"/>
      <c r="G238" s="330">
        <f>SUM(B238:F238)</f>
        <v>395</v>
      </c>
      <c r="H238" s="434" t="s">
        <v>56</v>
      </c>
      <c r="I238" s="331">
        <f>G225-G238</f>
        <v>0</v>
      </c>
      <c r="J238" s="332">
        <f>I238/G225</f>
        <v>0</v>
      </c>
    </row>
    <row r="239" spans="1:12" x14ac:dyDescent="0.2">
      <c r="A239" s="309" t="s">
        <v>28</v>
      </c>
      <c r="B239" s="427">
        <v>96.5</v>
      </c>
      <c r="C239" s="281">
        <v>95.5</v>
      </c>
      <c r="D239" s="281">
        <v>94.5</v>
      </c>
      <c r="E239" s="281"/>
      <c r="F239" s="281"/>
      <c r="G239" s="233"/>
      <c r="H239" s="434" t="s">
        <v>57</v>
      </c>
      <c r="I239" s="434">
        <v>89.55</v>
      </c>
      <c r="J239" s="434"/>
    </row>
    <row r="240" spans="1:12" ht="13.5" thickBot="1" x14ac:dyDescent="0.25">
      <c r="A240" s="312" t="s">
        <v>26</v>
      </c>
      <c r="B240" s="336">
        <f>B239-B226</f>
        <v>6</v>
      </c>
      <c r="C240" s="337">
        <f>C239-C226</f>
        <v>6</v>
      </c>
      <c r="D240" s="337">
        <f>D239-D226</f>
        <v>5.5</v>
      </c>
      <c r="E240" s="337">
        <f>E239-E226</f>
        <v>0</v>
      </c>
      <c r="F240" s="337">
        <f>F239-F226</f>
        <v>0</v>
      </c>
      <c r="G240" s="234"/>
      <c r="H240" s="434" t="s">
        <v>26</v>
      </c>
      <c r="I240" s="434">
        <f>I239-I226</f>
        <v>4.9500000000000028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487" t="s">
        <v>53</v>
      </c>
      <c r="C243" s="488"/>
      <c r="D243" s="488"/>
      <c r="E243" s="488"/>
      <c r="F243" s="489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>
        <v>2870</v>
      </c>
      <c r="F245" s="319">
        <v>2870</v>
      </c>
      <c r="G245" s="320">
        <v>2870</v>
      </c>
    </row>
    <row r="246" spans="1:10" s="440" customFormat="1" x14ac:dyDescent="0.2">
      <c r="A246" s="295" t="s">
        <v>6</v>
      </c>
      <c r="B246" s="321">
        <v>2908</v>
      </c>
      <c r="C246" s="322">
        <v>3128.8235294117649</v>
      </c>
      <c r="D246" s="322">
        <v>3297.3333333333335</v>
      </c>
      <c r="E246" s="322"/>
      <c r="F246" s="322"/>
      <c r="G246" s="259">
        <v>3136.4285714285716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86.666666666666671</v>
      </c>
      <c r="E247" s="325"/>
      <c r="F247" s="325"/>
      <c r="G247" s="326">
        <v>88.095238095238102</v>
      </c>
    </row>
    <row r="248" spans="1:10" s="440" customFormat="1" x14ac:dyDescent="0.2">
      <c r="A248" s="226" t="s">
        <v>8</v>
      </c>
      <c r="B248" s="263">
        <v>3.8193791958500194E-2</v>
      </c>
      <c r="C248" s="264">
        <v>2.7967955287293452E-2</v>
      </c>
      <c r="D248" s="327">
        <v>5.5197969542170579E-2</v>
      </c>
      <c r="E248" s="327"/>
      <c r="F248" s="327"/>
      <c r="G248" s="328">
        <v>6.3415953647052339E-2</v>
      </c>
    </row>
    <row r="249" spans="1:10" s="440" customFormat="1" x14ac:dyDescent="0.2">
      <c r="A249" s="295" t="s">
        <v>1</v>
      </c>
      <c r="B249" s="266">
        <f t="shared" ref="B249:G249" si="46">B246/B245*100-100</f>
        <v>1.3240418118466835</v>
      </c>
      <c r="C249" s="267">
        <f t="shared" si="46"/>
        <v>9.0182414429186224</v>
      </c>
      <c r="D249" s="267">
        <f t="shared" si="46"/>
        <v>14.889663182346126</v>
      </c>
      <c r="E249" s="267">
        <f t="shared" si="46"/>
        <v>-100</v>
      </c>
      <c r="F249" s="267">
        <f t="shared" si="46"/>
        <v>-100</v>
      </c>
      <c r="G249" s="269">
        <f t="shared" si="46"/>
        <v>9.2832254853160805</v>
      </c>
    </row>
    <row r="250" spans="1:10" s="440" customFormat="1" ht="13.5" thickBot="1" x14ac:dyDescent="0.25">
      <c r="A250" s="226" t="s">
        <v>27</v>
      </c>
      <c r="B250" s="270">
        <f t="shared" ref="B250:G250" si="47">B246-B233</f>
        <v>315.77777777777783</v>
      </c>
      <c r="C250" s="271">
        <f t="shared" si="47"/>
        <v>294.70588235294144</v>
      </c>
      <c r="D250" s="271">
        <f t="shared" si="47"/>
        <v>292.33333333333348</v>
      </c>
      <c r="E250" s="271">
        <f t="shared" si="47"/>
        <v>0</v>
      </c>
      <c r="F250" s="271">
        <f t="shared" si="47"/>
        <v>0</v>
      </c>
      <c r="G250" s="273">
        <f t="shared" si="47"/>
        <v>289.04761904761926</v>
      </c>
    </row>
    <row r="251" spans="1:10" s="440" customFormat="1" x14ac:dyDescent="0.2">
      <c r="A251" s="309" t="s">
        <v>52</v>
      </c>
      <c r="B251" s="274">
        <v>88</v>
      </c>
      <c r="C251" s="275">
        <v>156</v>
      </c>
      <c r="D251" s="275">
        <v>151</v>
      </c>
      <c r="E251" s="275"/>
      <c r="F251" s="329"/>
      <c r="G251" s="330">
        <f>SUM(B251:F251)</f>
        <v>395</v>
      </c>
      <c r="H251" s="440" t="s">
        <v>56</v>
      </c>
      <c r="I251" s="331">
        <f>G238-G251</f>
        <v>0</v>
      </c>
      <c r="J251" s="332">
        <f>I251/G238</f>
        <v>0</v>
      </c>
    </row>
    <row r="252" spans="1:10" s="440" customFormat="1" x14ac:dyDescent="0.2">
      <c r="A252" s="309" t="s">
        <v>28</v>
      </c>
      <c r="B252" s="427">
        <v>102.5</v>
      </c>
      <c r="C252" s="281">
        <v>101</v>
      </c>
      <c r="D252" s="281">
        <v>100</v>
      </c>
      <c r="E252" s="281"/>
      <c r="F252" s="281"/>
      <c r="G252" s="233"/>
      <c r="H252" s="440" t="s">
        <v>57</v>
      </c>
      <c r="I252" s="440">
        <v>95.37</v>
      </c>
    </row>
    <row r="253" spans="1:10" s="440" customFormat="1" ht="13.5" thickBot="1" x14ac:dyDescent="0.25">
      <c r="A253" s="312" t="s">
        <v>26</v>
      </c>
      <c r="B253" s="336">
        <f>B252-B239</f>
        <v>6</v>
      </c>
      <c r="C253" s="337">
        <f>C252-C239</f>
        <v>5.5</v>
      </c>
      <c r="D253" s="337">
        <f>D252-D239</f>
        <v>5.5</v>
      </c>
      <c r="E253" s="337">
        <f>E252-E239</f>
        <v>0</v>
      </c>
      <c r="F253" s="337">
        <f>F252-F239</f>
        <v>0</v>
      </c>
      <c r="G253" s="234"/>
      <c r="H253" s="440" t="s">
        <v>26</v>
      </c>
      <c r="I253" s="440">
        <f>I252-I239</f>
        <v>5.8200000000000074</v>
      </c>
    </row>
    <row r="254" spans="1:10" x14ac:dyDescent="0.2">
      <c r="B254" s="280">
        <v>102.5</v>
      </c>
    </row>
    <row r="255" spans="1:10" ht="13.5" thickBot="1" x14ac:dyDescent="0.25"/>
    <row r="256" spans="1:10" ht="13.5" thickBot="1" x14ac:dyDescent="0.25">
      <c r="A256" s="285" t="s">
        <v>114</v>
      </c>
      <c r="B256" s="487" t="s">
        <v>53</v>
      </c>
      <c r="C256" s="488"/>
      <c r="D256" s="488"/>
      <c r="E256" s="488"/>
      <c r="F256" s="489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/>
      <c r="H257" s="447"/>
      <c r="I257" s="447"/>
      <c r="J257" s="447"/>
    </row>
    <row r="258" spans="1:10" x14ac:dyDescent="0.2">
      <c r="A258" s="292" t="s">
        <v>3</v>
      </c>
      <c r="B258" s="317">
        <v>3040</v>
      </c>
      <c r="C258" s="318">
        <v>3040</v>
      </c>
      <c r="D258" s="319">
        <v>3040</v>
      </c>
      <c r="E258" s="319"/>
      <c r="F258" s="319"/>
      <c r="G258" s="320">
        <v>3040</v>
      </c>
      <c r="H258" s="447"/>
      <c r="I258" s="447"/>
      <c r="J258" s="447"/>
    </row>
    <row r="259" spans="1:10" x14ac:dyDescent="0.2">
      <c r="A259" s="295" t="s">
        <v>6</v>
      </c>
      <c r="B259" s="321">
        <v>2986</v>
      </c>
      <c r="C259" s="322">
        <v>3232.5</v>
      </c>
      <c r="D259" s="322">
        <v>3317.37</v>
      </c>
      <c r="E259" s="322"/>
      <c r="F259" s="322"/>
      <c r="G259" s="259">
        <v>3213.56</v>
      </c>
      <c r="H259" s="447"/>
      <c r="I259" s="447"/>
      <c r="J259" s="447"/>
    </row>
    <row r="260" spans="1:10" x14ac:dyDescent="0.2">
      <c r="A260" s="226" t="s">
        <v>7</v>
      </c>
      <c r="B260" s="323">
        <v>100</v>
      </c>
      <c r="C260" s="324">
        <v>100</v>
      </c>
      <c r="D260" s="325">
        <v>78.95</v>
      </c>
      <c r="E260" s="325"/>
      <c r="F260" s="325"/>
      <c r="G260" s="326">
        <v>80</v>
      </c>
      <c r="H260" s="447"/>
      <c r="I260" s="447"/>
      <c r="J260" s="447"/>
    </row>
    <row r="261" spans="1:10" x14ac:dyDescent="0.2">
      <c r="A261" s="226" t="s">
        <v>8</v>
      </c>
      <c r="B261" s="263">
        <v>5.6099999999999997E-2</v>
      </c>
      <c r="C261" s="264">
        <v>4.5499999999999999E-2</v>
      </c>
      <c r="D261" s="327">
        <v>7.4899999999999994E-2</v>
      </c>
      <c r="E261" s="327"/>
      <c r="F261" s="327"/>
      <c r="G261" s="328">
        <v>7.3800000000000004E-2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48">B259/B258*100-100</f>
        <v>-1.776315789473685</v>
      </c>
      <c r="C262" s="267">
        <f t="shared" si="48"/>
        <v>6.3322368421052602</v>
      </c>
      <c r="D262" s="267">
        <f t="shared" si="48"/>
        <v>9.1240131578947228</v>
      </c>
      <c r="E262" s="267" t="e">
        <f t="shared" si="48"/>
        <v>#DIV/0!</v>
      </c>
      <c r="F262" s="267" t="e">
        <f t="shared" si="48"/>
        <v>#DIV/0!</v>
      </c>
      <c r="G262" s="269">
        <f t="shared" si="48"/>
        <v>5.7092105263157862</v>
      </c>
      <c r="H262" s="447"/>
      <c r="I262" s="447"/>
      <c r="J262" s="447"/>
    </row>
    <row r="263" spans="1:10" ht="13.5" thickBot="1" x14ac:dyDescent="0.25">
      <c r="A263" s="226" t="s">
        <v>27</v>
      </c>
      <c r="B263" s="270">
        <f t="shared" ref="B263:G263" si="49">B259-B246</f>
        <v>78</v>
      </c>
      <c r="C263" s="271">
        <f t="shared" si="49"/>
        <v>103.67647058823513</v>
      </c>
      <c r="D263" s="271">
        <f t="shared" si="49"/>
        <v>20.036666666666406</v>
      </c>
      <c r="E263" s="271">
        <f t="shared" si="49"/>
        <v>0</v>
      </c>
      <c r="F263" s="271">
        <f t="shared" si="49"/>
        <v>0</v>
      </c>
      <c r="G263" s="273">
        <f t="shared" si="49"/>
        <v>77.131428571428387</v>
      </c>
      <c r="H263" s="447"/>
      <c r="I263" s="447"/>
      <c r="J263" s="447"/>
    </row>
    <row r="264" spans="1:10" x14ac:dyDescent="0.2">
      <c r="A264" s="309" t="s">
        <v>52</v>
      </c>
      <c r="B264" s="274">
        <v>88</v>
      </c>
      <c r="C264" s="275">
        <v>156</v>
      </c>
      <c r="D264" s="275">
        <v>151</v>
      </c>
      <c r="E264" s="275"/>
      <c r="F264" s="329"/>
      <c r="G264" s="330">
        <f>SUM(B264:F264)</f>
        <v>395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427">
        <v>109</v>
      </c>
      <c r="C265" s="281">
        <v>107.5</v>
      </c>
      <c r="D265" s="281">
        <v>106.5</v>
      </c>
      <c r="E265" s="281"/>
      <c r="F265" s="281"/>
      <c r="G265" s="233"/>
      <c r="H265" s="447" t="s">
        <v>57</v>
      </c>
      <c r="I265" s="447">
        <v>100.98</v>
      </c>
      <c r="J265" s="447"/>
    </row>
    <row r="266" spans="1:10" ht="13.5" thickBot="1" x14ac:dyDescent="0.25">
      <c r="A266" s="312" t="s">
        <v>26</v>
      </c>
      <c r="B266" s="336">
        <f>B265-B252</f>
        <v>6.5</v>
      </c>
      <c r="C266" s="337">
        <f>C265-C252</f>
        <v>6.5</v>
      </c>
      <c r="D266" s="337">
        <f>D265-D252</f>
        <v>6.5</v>
      </c>
      <c r="E266" s="337">
        <f>E265-E252</f>
        <v>0</v>
      </c>
      <c r="F266" s="337">
        <f>F265-F252</f>
        <v>0</v>
      </c>
      <c r="G266" s="234"/>
      <c r="H266" s="447" t="s">
        <v>26</v>
      </c>
      <c r="I266" s="447">
        <f>I265-I252</f>
        <v>5.6099999999999994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487" t="s">
        <v>53</v>
      </c>
      <c r="C269" s="488"/>
      <c r="D269" s="488"/>
      <c r="E269" s="488"/>
      <c r="F269" s="489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43</v>
      </c>
      <c r="H270" s="457"/>
      <c r="I270" s="457"/>
      <c r="J270" s="457"/>
    </row>
    <row r="271" spans="1:10" x14ac:dyDescent="0.2">
      <c r="A271" s="292" t="s">
        <v>3</v>
      </c>
      <c r="B271" s="317">
        <v>3240</v>
      </c>
      <c r="C271" s="318">
        <v>3240</v>
      </c>
      <c r="D271" s="319">
        <v>3240</v>
      </c>
      <c r="E271" s="319"/>
      <c r="F271" s="319"/>
      <c r="G271" s="320">
        <v>3240</v>
      </c>
      <c r="H271" s="457"/>
      <c r="I271" s="457"/>
      <c r="J271" s="457"/>
    </row>
    <row r="272" spans="1:10" x14ac:dyDescent="0.2">
      <c r="A272" s="295" t="s">
        <v>6</v>
      </c>
      <c r="B272" s="321">
        <v>3253</v>
      </c>
      <c r="C272" s="322">
        <v>3302.9411764705883</v>
      </c>
      <c r="D272" s="322">
        <v>3385</v>
      </c>
      <c r="E272" s="322"/>
      <c r="F272" s="322"/>
      <c r="G272" s="259">
        <v>3321.8604651162791</v>
      </c>
      <c r="H272" s="457"/>
      <c r="I272" s="457"/>
      <c r="J272" s="457"/>
    </row>
    <row r="273" spans="1:10" x14ac:dyDescent="0.2">
      <c r="A273" s="226" t="s">
        <v>7</v>
      </c>
      <c r="B273" s="323">
        <v>100</v>
      </c>
      <c r="C273" s="324">
        <v>100</v>
      </c>
      <c r="D273" s="325">
        <v>68.75</v>
      </c>
      <c r="E273" s="325"/>
      <c r="F273" s="325"/>
      <c r="G273" s="326">
        <v>83.720930232558146</v>
      </c>
      <c r="H273" s="457"/>
      <c r="I273" s="457"/>
      <c r="J273" s="457"/>
    </row>
    <row r="274" spans="1:10" x14ac:dyDescent="0.2">
      <c r="A274" s="226" t="s">
        <v>8</v>
      </c>
      <c r="B274" s="263">
        <v>5.058809032364886E-2</v>
      </c>
      <c r="C274" s="264">
        <v>3.54716458383178E-2</v>
      </c>
      <c r="D274" s="327">
        <v>9.2922694165740644E-2</v>
      </c>
      <c r="E274" s="327"/>
      <c r="F274" s="327"/>
      <c r="G274" s="328">
        <v>6.8160791864169123E-2</v>
      </c>
      <c r="H274" s="457"/>
      <c r="I274" s="457"/>
      <c r="J274" s="457"/>
    </row>
    <row r="275" spans="1:10" x14ac:dyDescent="0.2">
      <c r="A275" s="295" t="s">
        <v>1</v>
      </c>
      <c r="B275" s="266">
        <f t="shared" ref="B275:G275" si="50">B272/B271*100-100</f>
        <v>0.40123456790124123</v>
      </c>
      <c r="C275" s="267">
        <f t="shared" si="50"/>
        <v>1.9426289034132083</v>
      </c>
      <c r="D275" s="267">
        <f t="shared" si="50"/>
        <v>4.4753086419753174</v>
      </c>
      <c r="E275" s="267" t="e">
        <f t="shared" si="50"/>
        <v>#DIV/0!</v>
      </c>
      <c r="F275" s="267" t="e">
        <f t="shared" si="50"/>
        <v>#DIV/0!</v>
      </c>
      <c r="G275" s="269">
        <f t="shared" si="50"/>
        <v>2.5265575653172618</v>
      </c>
      <c r="H275" s="457"/>
      <c r="I275" s="457"/>
      <c r="J275" s="457"/>
    </row>
    <row r="276" spans="1:10" ht="13.5" thickBot="1" x14ac:dyDescent="0.25">
      <c r="A276" s="226" t="s">
        <v>27</v>
      </c>
      <c r="B276" s="270">
        <f t="shared" ref="B276:G276" si="51">B272-B259</f>
        <v>267</v>
      </c>
      <c r="C276" s="271">
        <f t="shared" si="51"/>
        <v>70.441176470588289</v>
      </c>
      <c r="D276" s="271">
        <f t="shared" si="51"/>
        <v>67.630000000000109</v>
      </c>
      <c r="E276" s="271">
        <f t="shared" si="51"/>
        <v>0</v>
      </c>
      <c r="F276" s="271">
        <f t="shared" si="51"/>
        <v>0</v>
      </c>
      <c r="G276" s="273">
        <f t="shared" si="51"/>
        <v>108.30046511627916</v>
      </c>
      <c r="H276" s="457"/>
      <c r="I276" s="457"/>
      <c r="J276" s="457"/>
    </row>
    <row r="277" spans="1:10" x14ac:dyDescent="0.2">
      <c r="A277" s="309" t="s">
        <v>52</v>
      </c>
      <c r="B277" s="274">
        <v>88</v>
      </c>
      <c r="C277" s="275">
        <v>156</v>
      </c>
      <c r="D277" s="275">
        <v>151</v>
      </c>
      <c r="E277" s="275"/>
      <c r="F277" s="329"/>
      <c r="G277" s="330">
        <f>SUM(B277:F277)</f>
        <v>395</v>
      </c>
      <c r="H277" s="457" t="s">
        <v>56</v>
      </c>
      <c r="I277" s="331">
        <f>G264-G277</f>
        <v>0</v>
      </c>
      <c r="J277" s="332">
        <f>I277/G264</f>
        <v>0</v>
      </c>
    </row>
    <row r="278" spans="1:10" x14ac:dyDescent="0.2">
      <c r="A278" s="309" t="s">
        <v>28</v>
      </c>
      <c r="B278" s="427">
        <v>114</v>
      </c>
      <c r="C278" s="281">
        <v>113</v>
      </c>
      <c r="D278" s="281">
        <v>112</v>
      </c>
      <c r="E278" s="281"/>
      <c r="F278" s="281"/>
      <c r="G278" s="233"/>
      <c r="H278" s="457" t="s">
        <v>57</v>
      </c>
      <c r="I278" s="457">
        <v>107.59</v>
      </c>
      <c r="J278" s="457"/>
    </row>
    <row r="279" spans="1:10" ht="13.5" thickBot="1" x14ac:dyDescent="0.25">
      <c r="A279" s="312" t="s">
        <v>26</v>
      </c>
      <c r="B279" s="336">
        <f>B278-B265</f>
        <v>5</v>
      </c>
      <c r="C279" s="337">
        <f>C278-C265</f>
        <v>5.5</v>
      </c>
      <c r="D279" s="337">
        <f>D278-D265</f>
        <v>5.5</v>
      </c>
      <c r="E279" s="337">
        <f>E278-E265</f>
        <v>0</v>
      </c>
      <c r="F279" s="337">
        <f>F278-F265</f>
        <v>0</v>
      </c>
      <c r="G279" s="234"/>
      <c r="H279" s="457" t="s">
        <v>26</v>
      </c>
      <c r="I279" s="457">
        <f>I278-I265</f>
        <v>6.6099999999999994</v>
      </c>
      <c r="J279" s="457"/>
    </row>
    <row r="281" spans="1:10" ht="13.5" thickBot="1" x14ac:dyDescent="0.25"/>
    <row r="282" spans="1:10" ht="13.5" thickBot="1" x14ac:dyDescent="0.25">
      <c r="A282" s="285" t="s">
        <v>118</v>
      </c>
      <c r="B282" s="487" t="s">
        <v>53</v>
      </c>
      <c r="C282" s="488"/>
      <c r="D282" s="488"/>
      <c r="E282" s="488"/>
      <c r="F282" s="489"/>
      <c r="G282" s="314" t="s">
        <v>0</v>
      </c>
      <c r="H282" s="461"/>
      <c r="I282" s="461"/>
      <c r="J282" s="461"/>
    </row>
    <row r="283" spans="1:10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43</v>
      </c>
      <c r="H283" s="461"/>
      <c r="I283" s="461"/>
      <c r="J283" s="461"/>
    </row>
    <row r="284" spans="1:10" x14ac:dyDescent="0.2">
      <c r="A284" s="292" t="s">
        <v>3</v>
      </c>
      <c r="B284" s="462">
        <v>3470</v>
      </c>
      <c r="C284" s="463">
        <v>3470</v>
      </c>
      <c r="D284" s="464">
        <v>3470</v>
      </c>
      <c r="E284" s="464">
        <v>3470</v>
      </c>
      <c r="F284" s="464">
        <v>3470</v>
      </c>
      <c r="G284" s="465">
        <v>3470</v>
      </c>
      <c r="H284" s="461"/>
      <c r="I284" s="461"/>
      <c r="J284" s="461"/>
    </row>
    <row r="285" spans="1:10" x14ac:dyDescent="0.2">
      <c r="A285" s="295" t="s">
        <v>6</v>
      </c>
      <c r="B285" s="321">
        <v>3348.125</v>
      </c>
      <c r="C285" s="322">
        <v>3490</v>
      </c>
      <c r="D285" s="322">
        <v>3709</v>
      </c>
      <c r="E285" s="322"/>
      <c r="F285" s="322"/>
      <c r="G285" s="259">
        <v>3487.9487179487178</v>
      </c>
      <c r="H285" s="461"/>
      <c r="I285" s="461"/>
      <c r="J285" s="461"/>
    </row>
    <row r="286" spans="1:10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/>
      <c r="F286" s="325"/>
      <c r="G286" s="326">
        <v>92.307692307692307</v>
      </c>
      <c r="H286" s="461"/>
      <c r="I286" s="461"/>
      <c r="J286" s="461"/>
    </row>
    <row r="287" spans="1:10" x14ac:dyDescent="0.2">
      <c r="A287" s="226" t="s">
        <v>8</v>
      </c>
      <c r="B287" s="263">
        <v>2.5282122812290114E-2</v>
      </c>
      <c r="C287" s="264">
        <v>2.1879505371352647E-2</v>
      </c>
      <c r="D287" s="327">
        <v>4.629916827971433E-2</v>
      </c>
      <c r="E287" s="327"/>
      <c r="F287" s="327"/>
      <c r="G287" s="328">
        <v>5.2078586611387381E-2</v>
      </c>
      <c r="H287" s="461"/>
      <c r="I287" s="461"/>
      <c r="J287" s="461"/>
    </row>
    <row r="288" spans="1:10" x14ac:dyDescent="0.2">
      <c r="A288" s="295" t="s">
        <v>1</v>
      </c>
      <c r="B288" s="266">
        <f t="shared" ref="B288:G288" si="52">B285/B284*100-100</f>
        <v>-3.512247838616716</v>
      </c>
      <c r="C288" s="267">
        <f t="shared" si="52"/>
        <v>0.57636887608070708</v>
      </c>
      <c r="D288" s="267">
        <f t="shared" si="52"/>
        <v>6.8876080691642585</v>
      </c>
      <c r="E288" s="267">
        <f t="shared" si="52"/>
        <v>-100</v>
      </c>
      <c r="F288" s="267">
        <f t="shared" si="52"/>
        <v>-100</v>
      </c>
      <c r="G288" s="269">
        <f t="shared" si="52"/>
        <v>0.51725411955958123</v>
      </c>
      <c r="H288" s="461"/>
      <c r="I288" s="461"/>
      <c r="J288" s="461"/>
    </row>
    <row r="289" spans="1:11" ht="13.5" thickBot="1" x14ac:dyDescent="0.25">
      <c r="A289" s="226" t="s">
        <v>27</v>
      </c>
      <c r="B289" s="270">
        <f t="shared" ref="B289:G289" si="53">B285-B272</f>
        <v>95.125</v>
      </c>
      <c r="C289" s="271">
        <f t="shared" si="53"/>
        <v>187.05882352941171</v>
      </c>
      <c r="D289" s="271">
        <f t="shared" si="53"/>
        <v>324</v>
      </c>
      <c r="E289" s="271">
        <f t="shared" si="53"/>
        <v>0</v>
      </c>
      <c r="F289" s="271">
        <f t="shared" si="53"/>
        <v>0</v>
      </c>
      <c r="G289" s="273">
        <f t="shared" si="53"/>
        <v>166.08825283243868</v>
      </c>
      <c r="H289" s="461"/>
      <c r="I289" s="461"/>
      <c r="J289" s="461"/>
    </row>
    <row r="290" spans="1:11" x14ac:dyDescent="0.2">
      <c r="A290" s="309" t="s">
        <v>52</v>
      </c>
      <c r="B290" s="274">
        <v>151</v>
      </c>
      <c r="C290" s="275">
        <v>110</v>
      </c>
      <c r="D290" s="275">
        <v>72</v>
      </c>
      <c r="E290" s="275"/>
      <c r="F290" s="329"/>
      <c r="G290" s="330">
        <f>SUM(B290:F290)</f>
        <v>333</v>
      </c>
      <c r="H290" s="461" t="s">
        <v>56</v>
      </c>
      <c r="I290" s="331">
        <f>G277-G290</f>
        <v>62</v>
      </c>
      <c r="J290" s="332">
        <f>I290/G277</f>
        <v>0.1569620253164557</v>
      </c>
      <c r="K290" s="414" t="s">
        <v>119</v>
      </c>
    </row>
    <row r="291" spans="1:11" x14ac:dyDescent="0.2">
      <c r="A291" s="309" t="s">
        <v>28</v>
      </c>
      <c r="B291" s="427">
        <v>119.5</v>
      </c>
      <c r="C291" s="281">
        <v>118.5</v>
      </c>
      <c r="D291" s="281">
        <v>117</v>
      </c>
      <c r="E291" s="281"/>
      <c r="F291" s="281"/>
      <c r="G291" s="233"/>
      <c r="H291" s="461" t="s">
        <v>57</v>
      </c>
      <c r="I291" s="461">
        <v>113.4</v>
      </c>
      <c r="J291" s="461"/>
    </row>
    <row r="292" spans="1:11" ht="13.5" thickBot="1" x14ac:dyDescent="0.25">
      <c r="A292" s="312" t="s">
        <v>26</v>
      </c>
      <c r="B292" s="336">
        <f>B291-B278</f>
        <v>5.5</v>
      </c>
      <c r="C292" s="337">
        <f>C291-C278</f>
        <v>5.5</v>
      </c>
      <c r="D292" s="337">
        <f>D291-D278</f>
        <v>5</v>
      </c>
      <c r="E292" s="337">
        <f>E291-E278</f>
        <v>0</v>
      </c>
      <c r="F292" s="337">
        <f>F291-F278</f>
        <v>0</v>
      </c>
      <c r="G292" s="234"/>
      <c r="H292" s="461" t="s">
        <v>26</v>
      </c>
      <c r="I292" s="461">
        <f>I291-I278</f>
        <v>5.8100000000000023</v>
      </c>
      <c r="J292" s="461"/>
    </row>
    <row r="293" spans="1:11" x14ac:dyDescent="0.2">
      <c r="C293" s="280">
        <v>118.5</v>
      </c>
    </row>
    <row r="294" spans="1:11" ht="13.5" thickBot="1" x14ac:dyDescent="0.25"/>
    <row r="295" spans="1:11" ht="13.5" thickBot="1" x14ac:dyDescent="0.25">
      <c r="A295" s="285" t="s">
        <v>120</v>
      </c>
      <c r="B295" s="487" t="s">
        <v>53</v>
      </c>
      <c r="C295" s="488"/>
      <c r="D295" s="488"/>
      <c r="E295" s="488"/>
      <c r="F295" s="489"/>
      <c r="G295" s="314" t="s">
        <v>0</v>
      </c>
      <c r="H295" s="466"/>
      <c r="I295" s="466"/>
      <c r="J295" s="466"/>
    </row>
    <row r="296" spans="1:11" x14ac:dyDescent="0.2">
      <c r="A296" s="226" t="s">
        <v>2</v>
      </c>
      <c r="B296" s="316">
        <v>1</v>
      </c>
      <c r="C296" s="236">
        <v>2</v>
      </c>
      <c r="D296" s="236">
        <v>3</v>
      </c>
      <c r="E296" s="236">
        <v>4</v>
      </c>
      <c r="F296" s="236">
        <v>5</v>
      </c>
      <c r="G296" s="458">
        <v>43</v>
      </c>
      <c r="H296" s="466"/>
      <c r="I296" s="466"/>
      <c r="J296" s="466"/>
    </row>
    <row r="297" spans="1:11" x14ac:dyDescent="0.2">
      <c r="A297" s="292" t="s">
        <v>3</v>
      </c>
      <c r="B297" s="462">
        <v>3660</v>
      </c>
      <c r="C297" s="463">
        <v>3660</v>
      </c>
      <c r="D297" s="464">
        <v>3660</v>
      </c>
      <c r="E297" s="464">
        <v>3660</v>
      </c>
      <c r="F297" s="464">
        <v>3660</v>
      </c>
      <c r="G297" s="465">
        <v>3660</v>
      </c>
      <c r="H297" s="466"/>
      <c r="I297" s="466"/>
      <c r="J297" s="466"/>
    </row>
    <row r="298" spans="1:11" x14ac:dyDescent="0.2">
      <c r="A298" s="295" t="s">
        <v>6</v>
      </c>
      <c r="B298" s="321">
        <v>3455.625</v>
      </c>
      <c r="C298" s="322">
        <v>3685.8333333333335</v>
      </c>
      <c r="D298" s="322">
        <v>3805</v>
      </c>
      <c r="E298" s="322"/>
      <c r="F298" s="322"/>
      <c r="G298" s="259">
        <v>3620.2631578947367</v>
      </c>
      <c r="H298" s="466"/>
      <c r="I298" s="466"/>
      <c r="J298" s="466"/>
    </row>
    <row r="299" spans="1:11" x14ac:dyDescent="0.2">
      <c r="A299" s="226" t="s">
        <v>7</v>
      </c>
      <c r="B299" s="323">
        <v>100</v>
      </c>
      <c r="C299" s="324">
        <v>91.666666666666671</v>
      </c>
      <c r="D299" s="325">
        <v>80</v>
      </c>
      <c r="E299" s="325"/>
      <c r="F299" s="325"/>
      <c r="G299" s="326">
        <v>89.473684210526315</v>
      </c>
      <c r="H299" s="466"/>
      <c r="I299" s="466"/>
      <c r="J299" s="466"/>
    </row>
    <row r="300" spans="1:11" x14ac:dyDescent="0.2">
      <c r="A300" s="226" t="s">
        <v>8</v>
      </c>
      <c r="B300" s="263">
        <v>5.4196321975884539E-2</v>
      </c>
      <c r="C300" s="264">
        <v>5.0386828666298303E-2</v>
      </c>
      <c r="D300" s="327">
        <v>5.6504599211563734E-2</v>
      </c>
      <c r="E300" s="327"/>
      <c r="F300" s="327"/>
      <c r="G300" s="328">
        <v>6.7421192281900091E-2</v>
      </c>
      <c r="H300" s="466"/>
      <c r="I300" s="466"/>
      <c r="J300" s="466"/>
    </row>
    <row r="301" spans="1:11" x14ac:dyDescent="0.2">
      <c r="A301" s="295" t="s">
        <v>1</v>
      </c>
      <c r="B301" s="266">
        <f t="shared" ref="B301:G301" si="54">B298/B297*100-100</f>
        <v>-5.5840163934426243</v>
      </c>
      <c r="C301" s="267">
        <f t="shared" si="54"/>
        <v>0.7058287795992868</v>
      </c>
      <c r="D301" s="267">
        <f t="shared" si="54"/>
        <v>3.9617486338797931</v>
      </c>
      <c r="E301" s="267">
        <f t="shared" si="54"/>
        <v>-100</v>
      </c>
      <c r="F301" s="267">
        <f t="shared" si="54"/>
        <v>-100</v>
      </c>
      <c r="G301" s="269">
        <f t="shared" si="54"/>
        <v>-1.0857060684498236</v>
      </c>
      <c r="H301" s="466"/>
      <c r="I301" s="466"/>
      <c r="J301" s="466"/>
    </row>
    <row r="302" spans="1:11" ht="13.5" thickBot="1" x14ac:dyDescent="0.25">
      <c r="A302" s="226" t="s">
        <v>27</v>
      </c>
      <c r="B302" s="270">
        <f t="shared" ref="B302:G302" si="55">B298-B285</f>
        <v>107.5</v>
      </c>
      <c r="C302" s="271">
        <f t="shared" si="55"/>
        <v>195.83333333333348</v>
      </c>
      <c r="D302" s="271">
        <f t="shared" si="55"/>
        <v>96</v>
      </c>
      <c r="E302" s="271">
        <f t="shared" si="55"/>
        <v>0</v>
      </c>
      <c r="F302" s="271">
        <f t="shared" si="55"/>
        <v>0</v>
      </c>
      <c r="G302" s="273">
        <f t="shared" si="55"/>
        <v>132.31443994601887</v>
      </c>
      <c r="H302" s="466"/>
      <c r="I302" s="466"/>
      <c r="J302" s="466"/>
    </row>
    <row r="303" spans="1:11" x14ac:dyDescent="0.2">
      <c r="A303" s="309" t="s">
        <v>52</v>
      </c>
      <c r="B303" s="274">
        <v>150</v>
      </c>
      <c r="C303" s="275">
        <v>107</v>
      </c>
      <c r="D303" s="275">
        <v>72</v>
      </c>
      <c r="E303" s="275"/>
      <c r="F303" s="329"/>
      <c r="G303" s="330">
        <f>SUM(B303:F303)</f>
        <v>329</v>
      </c>
      <c r="H303" s="466" t="s">
        <v>56</v>
      </c>
      <c r="I303" s="331">
        <f>G290-G303</f>
        <v>4</v>
      </c>
      <c r="J303" s="332">
        <f>I303/G290</f>
        <v>1.2012012012012012E-2</v>
      </c>
    </row>
    <row r="304" spans="1:11" x14ac:dyDescent="0.2">
      <c r="A304" s="309" t="s">
        <v>28</v>
      </c>
      <c r="B304" s="427">
        <v>125.5</v>
      </c>
      <c r="C304" s="281">
        <v>124</v>
      </c>
      <c r="D304" s="281">
        <v>123</v>
      </c>
      <c r="E304" s="281"/>
      <c r="F304" s="281"/>
      <c r="G304" s="233"/>
      <c r="H304" s="466" t="s">
        <v>57</v>
      </c>
      <c r="I304" s="466">
        <v>119.5</v>
      </c>
      <c r="J304" s="466"/>
    </row>
    <row r="305" spans="1:10" ht="13.5" thickBot="1" x14ac:dyDescent="0.25">
      <c r="A305" s="312" t="s">
        <v>26</v>
      </c>
      <c r="B305" s="336">
        <f>B304-B291</f>
        <v>6</v>
      </c>
      <c r="C305" s="337">
        <f>C304-C291</f>
        <v>5.5</v>
      </c>
      <c r="D305" s="337">
        <f>D304-D291</f>
        <v>6</v>
      </c>
      <c r="E305" s="337">
        <f>E304-E291</f>
        <v>0</v>
      </c>
      <c r="F305" s="337">
        <f>F304-F291</f>
        <v>0</v>
      </c>
      <c r="G305" s="234"/>
      <c r="H305" s="466" t="s">
        <v>26</v>
      </c>
      <c r="I305" s="466">
        <f>I304-I291</f>
        <v>6.0999999999999943</v>
      </c>
      <c r="J305" s="466"/>
    </row>
    <row r="306" spans="1:10" x14ac:dyDescent="0.2">
      <c r="C306" s="280">
        <v>124</v>
      </c>
    </row>
  </sheetData>
  <mergeCells count="23">
    <mergeCell ref="B295:F295"/>
    <mergeCell ref="B165:F165"/>
    <mergeCell ref="B87:F87"/>
    <mergeCell ref="B74:F74"/>
    <mergeCell ref="B152:F152"/>
    <mergeCell ref="B139:F139"/>
    <mergeCell ref="B126:F126"/>
    <mergeCell ref="B113:F113"/>
    <mergeCell ref="B100:F100"/>
    <mergeCell ref="B282:F282"/>
    <mergeCell ref="B269:F269"/>
    <mergeCell ref="B204:F204"/>
    <mergeCell ref="B191:F191"/>
    <mergeCell ref="B178:F178"/>
    <mergeCell ref="B256:F256"/>
    <mergeCell ref="B243:F243"/>
    <mergeCell ref="B230:F230"/>
    <mergeCell ref="B217:F217"/>
    <mergeCell ref="B9:F9"/>
    <mergeCell ref="B22:F22"/>
    <mergeCell ref="B35:F35"/>
    <mergeCell ref="B48:F48"/>
    <mergeCell ref="B61:F6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79" t="s">
        <v>18</v>
      </c>
      <c r="C4" s="480"/>
      <c r="D4" s="480"/>
      <c r="E4" s="480"/>
      <c r="F4" s="480"/>
      <c r="G4" s="480"/>
      <c r="H4" s="480"/>
      <c r="I4" s="480"/>
      <c r="J4" s="481"/>
      <c r="K4" s="479" t="s">
        <v>21</v>
      </c>
      <c r="L4" s="480"/>
      <c r="M4" s="480"/>
      <c r="N4" s="480"/>
      <c r="O4" s="480"/>
      <c r="P4" s="480"/>
      <c r="Q4" s="480"/>
      <c r="R4" s="480"/>
      <c r="S4" s="480"/>
      <c r="T4" s="480"/>
      <c r="U4" s="480"/>
      <c r="V4" s="480"/>
      <c r="W4" s="48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79" t="s">
        <v>23</v>
      </c>
      <c r="C17" s="480"/>
      <c r="D17" s="480"/>
      <c r="E17" s="480"/>
      <c r="F17" s="48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79" t="s">
        <v>18</v>
      </c>
      <c r="C4" s="480"/>
      <c r="D4" s="480"/>
      <c r="E4" s="480"/>
      <c r="F4" s="480"/>
      <c r="G4" s="480"/>
      <c r="H4" s="480"/>
      <c r="I4" s="480"/>
      <c r="J4" s="481"/>
      <c r="K4" s="479" t="s">
        <v>21</v>
      </c>
      <c r="L4" s="480"/>
      <c r="M4" s="480"/>
      <c r="N4" s="480"/>
      <c r="O4" s="480"/>
      <c r="P4" s="480"/>
      <c r="Q4" s="480"/>
      <c r="R4" s="480"/>
      <c r="S4" s="480"/>
      <c r="T4" s="480"/>
      <c r="U4" s="480"/>
      <c r="V4" s="480"/>
      <c r="W4" s="48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79" t="s">
        <v>23</v>
      </c>
      <c r="C17" s="480"/>
      <c r="D17" s="480"/>
      <c r="E17" s="480"/>
      <c r="F17" s="48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79" t="s">
        <v>18</v>
      </c>
      <c r="C4" s="480"/>
      <c r="D4" s="480"/>
      <c r="E4" s="480"/>
      <c r="F4" s="480"/>
      <c r="G4" s="480"/>
      <c r="H4" s="480"/>
      <c r="I4" s="480"/>
      <c r="J4" s="481"/>
      <c r="K4" s="479" t="s">
        <v>21</v>
      </c>
      <c r="L4" s="480"/>
      <c r="M4" s="480"/>
      <c r="N4" s="480"/>
      <c r="O4" s="480"/>
      <c r="P4" s="480"/>
      <c r="Q4" s="480"/>
      <c r="R4" s="480"/>
      <c r="S4" s="480"/>
      <c r="T4" s="480"/>
      <c r="U4" s="480"/>
      <c r="V4" s="480"/>
      <c r="W4" s="48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79" t="s">
        <v>23</v>
      </c>
      <c r="C17" s="480"/>
      <c r="D17" s="480"/>
      <c r="E17" s="480"/>
      <c r="F17" s="48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82" t="s">
        <v>42</v>
      </c>
      <c r="B1" s="482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82" t="s">
        <v>42</v>
      </c>
      <c r="B1" s="482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83" t="s">
        <v>42</v>
      </c>
      <c r="B1" s="483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82" t="s">
        <v>42</v>
      </c>
      <c r="B1" s="482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C336"/>
  <sheetViews>
    <sheetView showGridLines="0" tabSelected="1" topLeftCell="A301" zoomScale="73" zoomScaleNormal="73" workbookViewId="0">
      <selection activeCell="B333" sqref="B333:S333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490"/>
      <c r="G2" s="490"/>
      <c r="H2" s="490"/>
      <c r="I2" s="490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487" t="s">
        <v>53</v>
      </c>
      <c r="C9" s="488"/>
      <c r="D9" s="488"/>
      <c r="E9" s="488"/>
      <c r="F9" s="488"/>
      <c r="G9" s="488"/>
      <c r="H9" s="488"/>
      <c r="I9" s="488"/>
      <c r="J9" s="488"/>
      <c r="K9" s="488"/>
      <c r="L9" s="488"/>
      <c r="M9" s="489"/>
      <c r="N9" s="487" t="s">
        <v>63</v>
      </c>
      <c r="O9" s="488"/>
      <c r="P9" s="488"/>
      <c r="Q9" s="488"/>
      <c r="R9" s="488"/>
      <c r="S9" s="488"/>
      <c r="T9" s="488"/>
      <c r="U9" s="489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487" t="s">
        <v>53</v>
      </c>
      <c r="C23" s="488"/>
      <c r="D23" s="488"/>
      <c r="E23" s="488"/>
      <c r="F23" s="488"/>
      <c r="G23" s="488"/>
      <c r="H23" s="488"/>
      <c r="I23" s="488"/>
      <c r="J23" s="488"/>
      <c r="K23" s="488"/>
      <c r="L23" s="488"/>
      <c r="M23" s="489"/>
      <c r="N23" s="487" t="s">
        <v>63</v>
      </c>
      <c r="O23" s="488"/>
      <c r="P23" s="488"/>
      <c r="Q23" s="488"/>
      <c r="R23" s="488"/>
      <c r="S23" s="488"/>
      <c r="T23" s="488"/>
      <c r="U23" s="489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487" t="s">
        <v>53</v>
      </c>
      <c r="C37" s="488"/>
      <c r="D37" s="488"/>
      <c r="E37" s="488"/>
      <c r="F37" s="488"/>
      <c r="G37" s="488"/>
      <c r="H37" s="488"/>
      <c r="I37" s="488"/>
      <c r="J37" s="488"/>
      <c r="K37" s="488"/>
      <c r="L37" s="488"/>
      <c r="M37" s="489"/>
      <c r="N37" s="487" t="s">
        <v>63</v>
      </c>
      <c r="O37" s="488"/>
      <c r="P37" s="488"/>
      <c r="Q37" s="488"/>
      <c r="R37" s="488"/>
      <c r="S37" s="488"/>
      <c r="T37" s="488"/>
      <c r="U37" s="489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487" t="s">
        <v>53</v>
      </c>
      <c r="C53" s="488"/>
      <c r="D53" s="488"/>
      <c r="E53" s="488"/>
      <c r="F53" s="488"/>
      <c r="G53" s="488"/>
      <c r="H53" s="488"/>
      <c r="I53" s="488"/>
      <c r="J53" s="488"/>
      <c r="K53" s="488"/>
      <c r="L53" s="489"/>
      <c r="M53" s="487" t="s">
        <v>63</v>
      </c>
      <c r="N53" s="488"/>
      <c r="O53" s="488"/>
      <c r="P53" s="488"/>
      <c r="Q53" s="488"/>
      <c r="R53" s="488"/>
      <c r="S53" s="488"/>
      <c r="T53" s="488"/>
      <c r="U53" s="488"/>
      <c r="V53" s="488"/>
      <c r="W53" s="489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487" t="s">
        <v>53</v>
      </c>
      <c r="C67" s="488"/>
      <c r="D67" s="488"/>
      <c r="E67" s="488"/>
      <c r="F67" s="488"/>
      <c r="G67" s="488"/>
      <c r="H67" s="488"/>
      <c r="I67" s="488"/>
      <c r="J67" s="488"/>
      <c r="K67" s="488"/>
      <c r="L67" s="489"/>
      <c r="M67" s="487" t="s">
        <v>63</v>
      </c>
      <c r="N67" s="488"/>
      <c r="O67" s="488"/>
      <c r="P67" s="488"/>
      <c r="Q67" s="488"/>
      <c r="R67" s="488"/>
      <c r="S67" s="488"/>
      <c r="T67" s="488"/>
      <c r="U67" s="488"/>
      <c r="V67" s="488"/>
      <c r="W67" s="489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487" t="s">
        <v>53</v>
      </c>
      <c r="C81" s="488"/>
      <c r="D81" s="488"/>
      <c r="E81" s="488"/>
      <c r="F81" s="488"/>
      <c r="G81" s="488"/>
      <c r="H81" s="488"/>
      <c r="I81" s="488"/>
      <c r="J81" s="488"/>
      <c r="K81" s="488"/>
      <c r="L81" s="489"/>
      <c r="M81" s="487" t="s">
        <v>63</v>
      </c>
      <c r="N81" s="488"/>
      <c r="O81" s="488"/>
      <c r="P81" s="488"/>
      <c r="Q81" s="488"/>
      <c r="R81" s="488"/>
      <c r="S81" s="488"/>
      <c r="T81" s="488"/>
      <c r="U81" s="488"/>
      <c r="V81" s="488"/>
      <c r="W81" s="489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487" t="s">
        <v>53</v>
      </c>
      <c r="C95" s="488"/>
      <c r="D95" s="488"/>
      <c r="E95" s="488"/>
      <c r="F95" s="488"/>
      <c r="G95" s="488"/>
      <c r="H95" s="488"/>
      <c r="I95" s="488"/>
      <c r="J95" s="488"/>
      <c r="K95" s="488"/>
      <c r="L95" s="489"/>
      <c r="M95" s="487" t="s">
        <v>63</v>
      </c>
      <c r="N95" s="488"/>
      <c r="O95" s="488"/>
      <c r="P95" s="488"/>
      <c r="Q95" s="488"/>
      <c r="R95" s="488"/>
      <c r="S95" s="488"/>
      <c r="T95" s="488"/>
      <c r="U95" s="488"/>
      <c r="V95" s="488"/>
      <c r="W95" s="489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487" t="s">
        <v>53</v>
      </c>
      <c r="C109" s="488"/>
      <c r="D109" s="488"/>
      <c r="E109" s="488"/>
      <c r="F109" s="488"/>
      <c r="G109" s="488"/>
      <c r="H109" s="488"/>
      <c r="I109" s="488"/>
      <c r="J109" s="488"/>
      <c r="K109" s="488"/>
      <c r="L109" s="489"/>
      <c r="M109" s="487" t="s">
        <v>63</v>
      </c>
      <c r="N109" s="488"/>
      <c r="O109" s="488"/>
      <c r="P109" s="488"/>
      <c r="Q109" s="488"/>
      <c r="R109" s="488"/>
      <c r="S109" s="488"/>
      <c r="T109" s="488"/>
      <c r="U109" s="488"/>
      <c r="V109" s="488"/>
      <c r="W109" s="489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487" t="s">
        <v>53</v>
      </c>
      <c r="C123" s="488"/>
      <c r="D123" s="488"/>
      <c r="E123" s="488"/>
      <c r="F123" s="488"/>
      <c r="G123" s="488"/>
      <c r="H123" s="488"/>
      <c r="I123" s="488"/>
      <c r="J123" s="491" t="s">
        <v>72</v>
      </c>
      <c r="K123" s="492"/>
      <c r="L123" s="492"/>
      <c r="M123" s="493"/>
      <c r="N123" s="487" t="s">
        <v>63</v>
      </c>
      <c r="O123" s="488"/>
      <c r="P123" s="488"/>
      <c r="Q123" s="488"/>
      <c r="R123" s="488"/>
      <c r="S123" s="488"/>
      <c r="T123" s="488"/>
      <c r="U123" s="488"/>
      <c r="V123" s="488"/>
      <c r="W123" s="489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487" t="s">
        <v>53</v>
      </c>
      <c r="C137" s="488"/>
      <c r="D137" s="488"/>
      <c r="E137" s="488"/>
      <c r="F137" s="488"/>
      <c r="G137" s="488"/>
      <c r="H137" s="488"/>
      <c r="I137" s="488"/>
      <c r="J137" s="484" t="s">
        <v>72</v>
      </c>
      <c r="K137" s="485"/>
      <c r="L137" s="485"/>
      <c r="M137" s="486"/>
      <c r="N137" s="488" t="s">
        <v>63</v>
      </c>
      <c r="O137" s="488"/>
      <c r="P137" s="488"/>
      <c r="Q137" s="488"/>
      <c r="R137" s="488"/>
      <c r="S137" s="488"/>
      <c r="T137" s="488"/>
      <c r="U137" s="488"/>
      <c r="V137" s="488"/>
      <c r="W137" s="489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487" t="s">
        <v>53</v>
      </c>
      <c r="C151" s="488"/>
      <c r="D151" s="488"/>
      <c r="E151" s="488"/>
      <c r="F151" s="488"/>
      <c r="G151" s="488"/>
      <c r="H151" s="488"/>
      <c r="I151" s="488"/>
      <c r="J151" s="484" t="s">
        <v>72</v>
      </c>
      <c r="K151" s="485"/>
      <c r="L151" s="485"/>
      <c r="M151" s="486"/>
      <c r="N151" s="488" t="s">
        <v>63</v>
      </c>
      <c r="O151" s="488"/>
      <c r="P151" s="488"/>
      <c r="Q151" s="488"/>
      <c r="R151" s="488"/>
      <c r="S151" s="488"/>
      <c r="T151" s="488"/>
      <c r="U151" s="488"/>
      <c r="V151" s="488"/>
      <c r="W151" s="489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8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8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8" x14ac:dyDescent="0.2">
      <c r="Q163" s="237" t="s">
        <v>68</v>
      </c>
    </row>
    <row r="164" spans="1:28" ht="13.5" thickBot="1" x14ac:dyDescent="0.25">
      <c r="J164" s="237">
        <v>53.1</v>
      </c>
      <c r="K164" s="419">
        <v>53.1</v>
      </c>
      <c r="L164" s="419">
        <v>53.1</v>
      </c>
      <c r="M164" s="419">
        <v>53.1</v>
      </c>
    </row>
    <row r="165" spans="1:28" s="419" customFormat="1" ht="13.5" thickBot="1" x14ac:dyDescent="0.25">
      <c r="A165" s="285" t="s">
        <v>91</v>
      </c>
      <c r="B165" s="487" t="s">
        <v>53</v>
      </c>
      <c r="C165" s="488"/>
      <c r="D165" s="488"/>
      <c r="E165" s="488"/>
      <c r="F165" s="488"/>
      <c r="G165" s="488"/>
      <c r="H165" s="488"/>
      <c r="I165" s="488"/>
      <c r="J165" s="484" t="s">
        <v>72</v>
      </c>
      <c r="K165" s="485"/>
      <c r="L165" s="485"/>
      <c r="M165" s="486"/>
      <c r="N165" s="488" t="s">
        <v>63</v>
      </c>
      <c r="O165" s="488"/>
      <c r="P165" s="488"/>
      <c r="Q165" s="488"/>
      <c r="R165" s="488"/>
      <c r="S165" s="488"/>
      <c r="T165" s="488"/>
      <c r="U165" s="488"/>
      <c r="V165" s="488"/>
      <c r="W165" s="489"/>
      <c r="X165" s="338" t="s">
        <v>55</v>
      </c>
    </row>
    <row r="166" spans="1:28" s="419" customFormat="1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403">
        <v>8</v>
      </c>
      <c r="J166" s="247">
        <v>1</v>
      </c>
      <c r="K166" s="248">
        <v>2</v>
      </c>
      <c r="L166" s="248">
        <v>3</v>
      </c>
      <c r="M166" s="249">
        <v>4</v>
      </c>
      <c r="N166" s="396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8">
        <v>8</v>
      </c>
      <c r="V166" s="248">
        <v>9</v>
      </c>
      <c r="W166" s="249">
        <v>10</v>
      </c>
      <c r="X166" s="339"/>
    </row>
    <row r="167" spans="1:28" s="419" customFormat="1" x14ac:dyDescent="0.2">
      <c r="A167" s="226" t="s">
        <v>2</v>
      </c>
      <c r="B167" s="383">
        <v>1</v>
      </c>
      <c r="C167" s="384">
        <v>2</v>
      </c>
      <c r="D167" s="385">
        <v>3</v>
      </c>
      <c r="E167" s="386">
        <v>4</v>
      </c>
      <c r="F167" s="387">
        <v>5</v>
      </c>
      <c r="G167" s="388">
        <v>6</v>
      </c>
      <c r="H167" s="389">
        <v>7</v>
      </c>
      <c r="I167" s="390">
        <v>8</v>
      </c>
      <c r="J167" s="383">
        <v>1</v>
      </c>
      <c r="K167" s="384">
        <v>2</v>
      </c>
      <c r="L167" s="385">
        <v>3</v>
      </c>
      <c r="M167" s="386">
        <v>4</v>
      </c>
      <c r="N167" s="383">
        <v>1</v>
      </c>
      <c r="O167" s="384">
        <v>2</v>
      </c>
      <c r="P167" s="385">
        <v>3</v>
      </c>
      <c r="Q167" s="386">
        <v>4</v>
      </c>
      <c r="R167" s="386">
        <v>4</v>
      </c>
      <c r="S167" s="387">
        <v>5</v>
      </c>
      <c r="T167" s="387">
        <v>5</v>
      </c>
      <c r="U167" s="388">
        <v>6</v>
      </c>
      <c r="V167" s="389">
        <v>7</v>
      </c>
      <c r="W167" s="390">
        <v>8</v>
      </c>
      <c r="X167" s="391" t="s">
        <v>0</v>
      </c>
    </row>
    <row r="168" spans="1:28" s="419" customFormat="1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404">
        <v>1270</v>
      </c>
      <c r="J168" s="253">
        <v>1270</v>
      </c>
      <c r="K168" s="254">
        <v>1270</v>
      </c>
      <c r="L168" s="254">
        <v>1270</v>
      </c>
      <c r="M168" s="255">
        <v>1270</v>
      </c>
      <c r="N168" s="397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4">
        <v>1270</v>
      </c>
      <c r="V168" s="254">
        <v>1270</v>
      </c>
      <c r="W168" s="255">
        <v>1270</v>
      </c>
      <c r="X168" s="341">
        <v>1270</v>
      </c>
    </row>
    <row r="169" spans="1:28" s="419" customFormat="1" x14ac:dyDescent="0.2">
      <c r="A169" s="295" t="s">
        <v>6</v>
      </c>
      <c r="B169" s="256">
        <v>1223.33</v>
      </c>
      <c r="C169" s="257">
        <v>1204.69</v>
      </c>
      <c r="D169" s="257">
        <v>1197.29</v>
      </c>
      <c r="E169" s="257">
        <v>1240.43</v>
      </c>
      <c r="F169" s="257">
        <v>1242.45</v>
      </c>
      <c r="G169" s="257">
        <v>1267</v>
      </c>
      <c r="H169" s="257">
        <v>1283.1400000000001</v>
      </c>
      <c r="I169" s="296">
        <v>1297.32</v>
      </c>
      <c r="J169" s="256">
        <v>1079.3900000000001</v>
      </c>
      <c r="K169" s="257">
        <v>1167.0999999999999</v>
      </c>
      <c r="L169" s="257">
        <v>1250.71</v>
      </c>
      <c r="M169" s="258">
        <v>1319.49</v>
      </c>
      <c r="N169" s="398">
        <v>1216.29</v>
      </c>
      <c r="O169" s="257">
        <v>1238.25</v>
      </c>
      <c r="P169" s="257">
        <v>1224.3900000000001</v>
      </c>
      <c r="Q169" s="257">
        <v>1243.51</v>
      </c>
      <c r="R169" s="257">
        <v>1233.24</v>
      </c>
      <c r="S169" s="257">
        <v>1237.94</v>
      </c>
      <c r="T169" s="257">
        <v>1267.3499999999999</v>
      </c>
      <c r="U169" s="257">
        <v>1278.33</v>
      </c>
      <c r="V169" s="257">
        <v>1299.43</v>
      </c>
      <c r="W169" s="258">
        <v>1308.44</v>
      </c>
      <c r="X169" s="342">
        <v>1239</v>
      </c>
    </row>
    <row r="170" spans="1:28" s="419" customFormat="1" x14ac:dyDescent="0.2">
      <c r="A170" s="226" t="s">
        <v>7</v>
      </c>
      <c r="B170" s="260">
        <v>80</v>
      </c>
      <c r="C170" s="261">
        <v>89.8</v>
      </c>
      <c r="D170" s="261">
        <v>88.14</v>
      </c>
      <c r="E170" s="261">
        <v>97.1</v>
      </c>
      <c r="F170" s="261">
        <v>100</v>
      </c>
      <c r="G170" s="261">
        <v>96.67</v>
      </c>
      <c r="H170" s="261">
        <v>98.04</v>
      </c>
      <c r="I170" s="299">
        <v>90.24</v>
      </c>
      <c r="J170" s="260">
        <v>81.819999999999993</v>
      </c>
      <c r="K170" s="261">
        <v>98.92</v>
      </c>
      <c r="L170" s="261">
        <v>98.21</v>
      </c>
      <c r="M170" s="262">
        <v>100</v>
      </c>
      <c r="N170" s="399">
        <v>97.14</v>
      </c>
      <c r="O170" s="261">
        <v>100</v>
      </c>
      <c r="P170" s="261">
        <v>95.12</v>
      </c>
      <c r="Q170" s="261">
        <v>94.59</v>
      </c>
      <c r="R170" s="261">
        <v>97.06</v>
      </c>
      <c r="S170" s="261">
        <v>100</v>
      </c>
      <c r="T170" s="261">
        <v>97.06</v>
      </c>
      <c r="U170" s="261">
        <v>92.59</v>
      </c>
      <c r="V170" s="261">
        <v>94.29</v>
      </c>
      <c r="W170" s="262">
        <v>81.25</v>
      </c>
      <c r="X170" s="343">
        <v>90.74</v>
      </c>
      <c r="Z170" s="227"/>
    </row>
    <row r="171" spans="1:28" s="419" customFormat="1" x14ac:dyDescent="0.2">
      <c r="A171" s="226" t="s">
        <v>8</v>
      </c>
      <c r="B171" s="263">
        <v>6.6100000000000006E-2</v>
      </c>
      <c r="C171" s="264">
        <v>6.0400000000000002E-2</v>
      </c>
      <c r="D171" s="264">
        <v>6.3E-2</v>
      </c>
      <c r="E171" s="264">
        <v>4.5999999999999999E-2</v>
      </c>
      <c r="F171" s="264">
        <v>4.1500000000000002E-2</v>
      </c>
      <c r="G171" s="264">
        <v>4.9799999999999997E-2</v>
      </c>
      <c r="H171" s="264">
        <v>4.6600000000000003E-2</v>
      </c>
      <c r="I171" s="302">
        <v>6.0900000000000003E-2</v>
      </c>
      <c r="J171" s="263">
        <v>7.0900000000000005E-2</v>
      </c>
      <c r="K171" s="264">
        <v>2.9600000000000001E-2</v>
      </c>
      <c r="L171" s="264">
        <v>3.5299999999999998E-2</v>
      </c>
      <c r="M171" s="265">
        <v>0.04</v>
      </c>
      <c r="N171" s="400">
        <v>4.8500000000000001E-2</v>
      </c>
      <c r="O171" s="264">
        <v>4.9500000000000002E-2</v>
      </c>
      <c r="P171" s="264">
        <v>4.4999999999999998E-2</v>
      </c>
      <c r="Q171" s="264">
        <v>4.7199999999999999E-2</v>
      </c>
      <c r="R171" s="264">
        <v>3.9899999999999998E-2</v>
      </c>
      <c r="S171" s="264">
        <v>5.1200000000000002E-2</v>
      </c>
      <c r="T171" s="264">
        <v>4.2799999999999998E-2</v>
      </c>
      <c r="U171" s="264">
        <v>5.8599999999999999E-2</v>
      </c>
      <c r="V171" s="264">
        <v>4.3499999999999997E-2</v>
      </c>
      <c r="W171" s="265">
        <v>6.9000000000000006E-2</v>
      </c>
      <c r="X171" s="344">
        <v>6.3899999999999998E-2</v>
      </c>
      <c r="Z171" s="227"/>
    </row>
    <row r="172" spans="1:28" s="419" customFormat="1" x14ac:dyDescent="0.2">
      <c r="A172" s="295" t="s">
        <v>1</v>
      </c>
      <c r="B172" s="266">
        <f>B169/B168*100-100</f>
        <v>-3.6748031496063049</v>
      </c>
      <c r="C172" s="267">
        <f t="shared" ref="C172:E172" si="65">C169/C168*100-100</f>
        <v>-5.1425196850393746</v>
      </c>
      <c r="D172" s="267">
        <f t="shared" si="65"/>
        <v>-5.7251968503937007</v>
      </c>
      <c r="E172" s="267">
        <f t="shared" si="65"/>
        <v>-2.3283464566929126</v>
      </c>
      <c r="F172" s="267">
        <f>F169/F168*100-100</f>
        <v>-2.1692913385826671</v>
      </c>
      <c r="G172" s="267">
        <f t="shared" ref="G172:L172" si="66">G169/G168*100-100</f>
        <v>-0.2362204724409338</v>
      </c>
      <c r="H172" s="267">
        <f t="shared" si="66"/>
        <v>1.0346456692913506</v>
      </c>
      <c r="I172" s="405">
        <f t="shared" si="66"/>
        <v>2.1511811023622158</v>
      </c>
      <c r="J172" s="266">
        <f t="shared" si="66"/>
        <v>-15.008661417322827</v>
      </c>
      <c r="K172" s="267">
        <f t="shared" si="66"/>
        <v>-8.1023622047244146</v>
      </c>
      <c r="L172" s="267">
        <f t="shared" si="66"/>
        <v>-1.5188976377952628</v>
      </c>
      <c r="M172" s="268">
        <f>M169/M168*100-100</f>
        <v>3.8968503937007739</v>
      </c>
      <c r="N172" s="401">
        <f t="shared" ref="N172:X172" si="67">N169/N168*100-100</f>
        <v>-4.2291338582677156</v>
      </c>
      <c r="O172" s="267">
        <f t="shared" si="67"/>
        <v>-2.5</v>
      </c>
      <c r="P172" s="267">
        <f t="shared" si="67"/>
        <v>-3.5913385826771673</v>
      </c>
      <c r="Q172" s="267">
        <f t="shared" si="67"/>
        <v>-2.0858267716535437</v>
      </c>
      <c r="R172" s="267">
        <f t="shared" si="67"/>
        <v>-2.8944881889763678</v>
      </c>
      <c r="S172" s="267">
        <f t="shared" si="67"/>
        <v>-2.5244094488189006</v>
      </c>
      <c r="T172" s="267">
        <f t="shared" si="67"/>
        <v>-0.20866141732284404</v>
      </c>
      <c r="U172" s="267">
        <f t="shared" si="67"/>
        <v>0.65590551181102796</v>
      </c>
      <c r="V172" s="267">
        <f t="shared" si="67"/>
        <v>2.3173228346456796</v>
      </c>
      <c r="W172" s="268">
        <f t="shared" si="67"/>
        <v>3.0267716535433067</v>
      </c>
      <c r="X172" s="345">
        <f t="shared" si="67"/>
        <v>-2.440944881889763</v>
      </c>
      <c r="Z172" s="227"/>
    </row>
    <row r="173" spans="1:28" s="419" customFormat="1" ht="13.5" thickBot="1" x14ac:dyDescent="0.25">
      <c r="A173" s="349" t="s">
        <v>27</v>
      </c>
      <c r="B173" s="270">
        <f t="shared" ref="B173:X173" si="68">B169-B155</f>
        <v>119.44111111111101</v>
      </c>
      <c r="C173" s="271">
        <f t="shared" si="68"/>
        <v>81.211739130434808</v>
      </c>
      <c r="D173" s="271">
        <f t="shared" si="68"/>
        <v>67.674615384615436</v>
      </c>
      <c r="E173" s="271">
        <f t="shared" si="68"/>
        <v>92.603913043478315</v>
      </c>
      <c r="F173" s="271">
        <f t="shared" si="68"/>
        <v>93.561111111111131</v>
      </c>
      <c r="G173" s="271">
        <f t="shared" si="68"/>
        <v>121.06779661016958</v>
      </c>
      <c r="H173" s="271">
        <f t="shared" si="68"/>
        <v>99.218431372549048</v>
      </c>
      <c r="I173" s="406">
        <f t="shared" si="68"/>
        <v>86.100487804877957</v>
      </c>
      <c r="J173" s="270">
        <f t="shared" si="68"/>
        <v>-44.776666666666642</v>
      </c>
      <c r="K173" s="271">
        <f t="shared" si="68"/>
        <v>50.736363636363649</v>
      </c>
      <c r="L173" s="271">
        <f t="shared" si="68"/>
        <v>115.54333333333329</v>
      </c>
      <c r="M173" s="272">
        <f t="shared" si="68"/>
        <v>151.05862745098034</v>
      </c>
      <c r="N173" s="402">
        <f t="shared" si="68"/>
        <v>93.046756756756622</v>
      </c>
      <c r="O173" s="271">
        <f t="shared" si="68"/>
        <v>105.02419354838707</v>
      </c>
      <c r="P173" s="271">
        <f t="shared" si="68"/>
        <v>66.154705882353028</v>
      </c>
      <c r="Q173" s="271">
        <f t="shared" si="68"/>
        <v>108.64513513513521</v>
      </c>
      <c r="R173" s="271">
        <f t="shared" si="68"/>
        <v>72.976842105263131</v>
      </c>
      <c r="S173" s="271">
        <f t="shared" si="68"/>
        <v>75.515757575757561</v>
      </c>
      <c r="T173" s="271">
        <f t="shared" si="68"/>
        <v>88.183333333333167</v>
      </c>
      <c r="U173" s="271">
        <f t="shared" si="68"/>
        <v>92.37255319148926</v>
      </c>
      <c r="V173" s="271">
        <f t="shared" si="68"/>
        <v>80.818888888888978</v>
      </c>
      <c r="W173" s="272">
        <f t="shared" si="68"/>
        <v>88.743030303030309</v>
      </c>
      <c r="X173" s="346">
        <f t="shared" si="68"/>
        <v>83</v>
      </c>
      <c r="Z173" s="227"/>
    </row>
    <row r="174" spans="1:28" s="419" customFormat="1" x14ac:dyDescent="0.2">
      <c r="A174" s="370" t="s">
        <v>51</v>
      </c>
      <c r="B174" s="274">
        <v>209</v>
      </c>
      <c r="C174" s="275">
        <v>616</v>
      </c>
      <c r="D174" s="275">
        <v>767</v>
      </c>
      <c r="E174" s="275">
        <v>891</v>
      </c>
      <c r="F174" s="275">
        <v>701</v>
      </c>
      <c r="G174" s="275">
        <v>758</v>
      </c>
      <c r="H174" s="275">
        <v>672</v>
      </c>
      <c r="I174" s="407">
        <v>515</v>
      </c>
      <c r="J174" s="274">
        <v>386</v>
      </c>
      <c r="K174" s="275">
        <v>566</v>
      </c>
      <c r="L174" s="275">
        <v>785</v>
      </c>
      <c r="M174" s="276">
        <v>526</v>
      </c>
      <c r="N174" s="373">
        <v>479</v>
      </c>
      <c r="O174" s="275">
        <v>499</v>
      </c>
      <c r="P174" s="275">
        <v>500</v>
      </c>
      <c r="Q174" s="275">
        <v>523</v>
      </c>
      <c r="R174" s="275">
        <v>523</v>
      </c>
      <c r="S174" s="275">
        <v>459</v>
      </c>
      <c r="T174" s="275">
        <v>459</v>
      </c>
      <c r="U174" s="275">
        <v>681</v>
      </c>
      <c r="V174" s="275">
        <v>478</v>
      </c>
      <c r="W174" s="276">
        <v>420</v>
      </c>
      <c r="X174" s="347">
        <f>SUM(B174:W174)</f>
        <v>12413</v>
      </c>
      <c r="Y174" s="227" t="s">
        <v>56</v>
      </c>
      <c r="Z174" s="278">
        <f>X160-X174</f>
        <v>5</v>
      </c>
      <c r="AA174" s="279">
        <f>Z174/X160</f>
        <v>4.0264132710581414E-4</v>
      </c>
      <c r="AB174" s="414" t="s">
        <v>93</v>
      </c>
    </row>
    <row r="175" spans="1:28" s="419" customFormat="1" x14ac:dyDescent="0.2">
      <c r="A175" s="371" t="s">
        <v>28</v>
      </c>
      <c r="B175" s="323">
        <v>56.5</v>
      </c>
      <c r="C175" s="240">
        <v>55.5</v>
      </c>
      <c r="D175" s="240">
        <v>55</v>
      </c>
      <c r="E175" s="240">
        <v>54.5</v>
      </c>
      <c r="F175" s="240">
        <v>54.5</v>
      </c>
      <c r="G175" s="240">
        <v>53.5</v>
      </c>
      <c r="H175" s="240">
        <v>53</v>
      </c>
      <c r="I175" s="408">
        <v>53</v>
      </c>
      <c r="J175" s="242">
        <v>58</v>
      </c>
      <c r="K175" s="240">
        <v>57</v>
      </c>
      <c r="L175" s="240">
        <v>56</v>
      </c>
      <c r="M175" s="243">
        <v>54.5</v>
      </c>
      <c r="N175" s="374">
        <v>58</v>
      </c>
      <c r="O175" s="240">
        <v>56.5</v>
      </c>
      <c r="P175" s="240">
        <v>56</v>
      </c>
      <c r="Q175" s="240">
        <v>55.5</v>
      </c>
      <c r="R175" s="240">
        <v>56</v>
      </c>
      <c r="S175" s="240">
        <v>55</v>
      </c>
      <c r="T175" s="240">
        <v>54.5</v>
      </c>
      <c r="U175" s="240">
        <v>55.5</v>
      </c>
      <c r="V175" s="240">
        <v>54.5</v>
      </c>
      <c r="W175" s="243">
        <v>54.5</v>
      </c>
      <c r="X175" s="339"/>
      <c r="Y175" s="227" t="s">
        <v>57</v>
      </c>
      <c r="Z175" s="362">
        <v>51.9</v>
      </c>
      <c r="AB175" s="420" t="s">
        <v>94</v>
      </c>
    </row>
    <row r="176" spans="1:28" s="419" customFormat="1" ht="13.5" thickBot="1" x14ac:dyDescent="0.25">
      <c r="A176" s="372" t="s">
        <v>26</v>
      </c>
      <c r="B176" s="410">
        <f t="shared" ref="B176:I176" si="69">B175-B161</f>
        <v>3</v>
      </c>
      <c r="C176" s="415">
        <f t="shared" si="69"/>
        <v>3.5</v>
      </c>
      <c r="D176" s="415">
        <f t="shared" si="69"/>
        <v>3.5</v>
      </c>
      <c r="E176" s="415">
        <f t="shared" si="69"/>
        <v>3.5</v>
      </c>
      <c r="F176" s="415">
        <f t="shared" si="69"/>
        <v>3.5</v>
      </c>
      <c r="G176" s="415">
        <f t="shared" si="69"/>
        <v>3</v>
      </c>
      <c r="H176" s="415">
        <f t="shared" si="69"/>
        <v>3</v>
      </c>
      <c r="I176" s="416">
        <f t="shared" si="69"/>
        <v>3</v>
      </c>
      <c r="J176" s="410">
        <f>J175-J164</f>
        <v>4.8999999999999986</v>
      </c>
      <c r="K176" s="415">
        <f>K175-K164</f>
        <v>3.8999999999999986</v>
      </c>
      <c r="L176" s="415">
        <f>L175-L164</f>
        <v>2.8999999999999986</v>
      </c>
      <c r="M176" s="417">
        <f>M175-M164</f>
        <v>1.3999999999999986</v>
      </c>
      <c r="N176" s="418">
        <f t="shared" ref="N176:W176" si="70">N175-N161</f>
        <v>3.5</v>
      </c>
      <c r="O176" s="415">
        <f t="shared" si="70"/>
        <v>3</v>
      </c>
      <c r="P176" s="415">
        <f t="shared" si="70"/>
        <v>3.5</v>
      </c>
      <c r="Q176" s="415">
        <f t="shared" si="70"/>
        <v>3</v>
      </c>
      <c r="R176" s="415">
        <f t="shared" si="70"/>
        <v>3.5</v>
      </c>
      <c r="S176" s="415">
        <f t="shared" si="70"/>
        <v>3.5</v>
      </c>
      <c r="T176" s="415">
        <f t="shared" si="70"/>
        <v>3</v>
      </c>
      <c r="U176" s="415">
        <f t="shared" si="70"/>
        <v>3.5</v>
      </c>
      <c r="V176" s="415">
        <f t="shared" si="70"/>
        <v>3.5</v>
      </c>
      <c r="W176" s="417">
        <f t="shared" si="70"/>
        <v>3.5</v>
      </c>
      <c r="X176" s="348"/>
      <c r="Y176" s="227" t="s">
        <v>26</v>
      </c>
      <c r="Z176" s="227">
        <f>Z175-Z161</f>
        <v>2.3399999999999963</v>
      </c>
    </row>
    <row r="177" spans="1:28" s="421" customFormat="1" x14ac:dyDescent="0.2">
      <c r="A177" s="246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1">
        <v>55.5</v>
      </c>
      <c r="V177" s="422"/>
      <c r="W177" s="422"/>
      <c r="X177" s="227"/>
      <c r="Y177" s="227"/>
      <c r="Z177" s="227"/>
    </row>
    <row r="178" spans="1:28" s="425" customFormat="1" x14ac:dyDescent="0.2">
      <c r="A178" s="246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V178" s="422"/>
      <c r="W178" s="422"/>
      <c r="X178" s="227"/>
      <c r="Y178" s="227"/>
      <c r="Z178" s="227"/>
    </row>
    <row r="179" spans="1:28" x14ac:dyDescent="0.2">
      <c r="B179" s="237">
        <v>54.4</v>
      </c>
      <c r="C179" s="421">
        <v>54.4</v>
      </c>
      <c r="D179" s="421">
        <v>54.4</v>
      </c>
      <c r="E179" s="421">
        <v>54.4</v>
      </c>
      <c r="F179" s="421">
        <v>54.4</v>
      </c>
      <c r="G179" s="421">
        <v>54.4</v>
      </c>
      <c r="H179" s="421">
        <v>54.4</v>
      </c>
      <c r="I179" s="421">
        <v>54.4</v>
      </c>
      <c r="N179" s="334">
        <v>55.6</v>
      </c>
      <c r="O179" s="237">
        <v>55.6</v>
      </c>
      <c r="P179" s="237">
        <v>55.6</v>
      </c>
      <c r="Q179" s="237">
        <v>55.6</v>
      </c>
      <c r="R179" s="237">
        <v>55.6</v>
      </c>
      <c r="S179" s="237">
        <v>55.6</v>
      </c>
      <c r="T179" s="237">
        <v>55.6</v>
      </c>
      <c r="U179" s="237">
        <v>55.6</v>
      </c>
      <c r="V179" s="237">
        <v>55.6</v>
      </c>
      <c r="W179" s="237">
        <v>55.6</v>
      </c>
      <c r="X179" s="237">
        <v>55.6</v>
      </c>
    </row>
    <row r="180" spans="1:28" ht="13.5" thickBot="1" x14ac:dyDescent="0.25">
      <c r="B180" s="237">
        <v>1244</v>
      </c>
      <c r="C180" s="237">
        <v>1244</v>
      </c>
      <c r="D180" s="237">
        <v>1244</v>
      </c>
      <c r="E180" s="237">
        <v>1244</v>
      </c>
      <c r="F180" s="237">
        <v>1244</v>
      </c>
      <c r="G180" s="237">
        <v>1244</v>
      </c>
      <c r="H180" s="237">
        <v>1244</v>
      </c>
      <c r="I180" s="237">
        <v>1244</v>
      </c>
      <c r="N180" s="334">
        <v>1254</v>
      </c>
      <c r="O180" s="237">
        <v>1254</v>
      </c>
      <c r="P180" s="237">
        <v>1254</v>
      </c>
      <c r="Q180" s="237">
        <v>1254</v>
      </c>
      <c r="R180" s="237">
        <v>1254</v>
      </c>
      <c r="S180" s="237">
        <v>1254</v>
      </c>
      <c r="T180" s="237">
        <v>1254</v>
      </c>
      <c r="U180" s="237">
        <v>1254</v>
      </c>
      <c r="V180" s="237">
        <v>1254</v>
      </c>
      <c r="W180" s="237">
        <v>1254</v>
      </c>
      <c r="X180" s="237">
        <v>1254</v>
      </c>
    </row>
    <row r="181" spans="1:28" ht="13.5" thickBot="1" x14ac:dyDescent="0.25">
      <c r="A181" s="285" t="s">
        <v>96</v>
      </c>
      <c r="B181" s="487" t="s">
        <v>53</v>
      </c>
      <c r="C181" s="488"/>
      <c r="D181" s="488"/>
      <c r="E181" s="488"/>
      <c r="F181" s="488"/>
      <c r="G181" s="488"/>
      <c r="H181" s="488"/>
      <c r="I181" s="488"/>
      <c r="J181" s="484" t="s">
        <v>72</v>
      </c>
      <c r="K181" s="485"/>
      <c r="L181" s="485"/>
      <c r="M181" s="486"/>
      <c r="N181" s="487" t="s">
        <v>63</v>
      </c>
      <c r="O181" s="488"/>
      <c r="P181" s="488"/>
      <c r="Q181" s="488"/>
      <c r="R181" s="488"/>
      <c r="S181" s="488"/>
      <c r="T181" s="488"/>
      <c r="U181" s="488"/>
      <c r="V181" s="488"/>
      <c r="W181" s="488"/>
      <c r="X181" s="489"/>
      <c r="Y181" s="338" t="s">
        <v>55</v>
      </c>
      <c r="Z181" s="421"/>
      <c r="AA181" s="421"/>
      <c r="AB181" s="421"/>
    </row>
    <row r="182" spans="1:28" x14ac:dyDescent="0.2">
      <c r="A182" s="226" t="s">
        <v>54</v>
      </c>
      <c r="B182" s="247">
        <v>1</v>
      </c>
      <c r="C182" s="248">
        <v>2</v>
      </c>
      <c r="D182" s="248">
        <v>3</v>
      </c>
      <c r="E182" s="248">
        <v>4</v>
      </c>
      <c r="F182" s="248">
        <v>5</v>
      </c>
      <c r="G182" s="248">
        <v>6</v>
      </c>
      <c r="H182" s="248">
        <v>7</v>
      </c>
      <c r="I182" s="403">
        <v>8</v>
      </c>
      <c r="J182" s="247">
        <v>1</v>
      </c>
      <c r="K182" s="248">
        <v>2</v>
      </c>
      <c r="L182" s="248">
        <v>3</v>
      </c>
      <c r="M182" s="249">
        <v>4</v>
      </c>
      <c r="N182" s="396">
        <v>1</v>
      </c>
      <c r="O182" s="248">
        <v>2</v>
      </c>
      <c r="P182" s="248">
        <v>3</v>
      </c>
      <c r="Q182" s="248">
        <v>4</v>
      </c>
      <c r="R182" s="248">
        <v>5</v>
      </c>
      <c r="S182" s="248">
        <v>6</v>
      </c>
      <c r="T182" s="248">
        <v>7</v>
      </c>
      <c r="U182" s="248">
        <v>8</v>
      </c>
      <c r="V182" s="248">
        <v>9</v>
      </c>
      <c r="W182" s="248">
        <v>10</v>
      </c>
      <c r="X182" s="249">
        <v>11</v>
      </c>
      <c r="Y182" s="339"/>
      <c r="Z182" s="421"/>
      <c r="AA182" s="421"/>
      <c r="AB182" s="421"/>
    </row>
    <row r="183" spans="1:28" x14ac:dyDescent="0.2">
      <c r="A183" s="226" t="s">
        <v>2</v>
      </c>
      <c r="B183" s="383">
        <v>1</v>
      </c>
      <c r="C183" s="384">
        <v>2</v>
      </c>
      <c r="D183" s="385">
        <v>3</v>
      </c>
      <c r="E183" s="386">
        <v>4</v>
      </c>
      <c r="F183" s="387">
        <v>5</v>
      </c>
      <c r="G183" s="388">
        <v>6</v>
      </c>
      <c r="H183" s="389">
        <v>7</v>
      </c>
      <c r="I183" s="390">
        <v>8</v>
      </c>
      <c r="J183" s="383">
        <v>1</v>
      </c>
      <c r="K183" s="384">
        <v>2</v>
      </c>
      <c r="L183" s="385">
        <v>3</v>
      </c>
      <c r="M183" s="386">
        <v>4</v>
      </c>
      <c r="N183" s="383">
        <v>1</v>
      </c>
      <c r="O183" s="384">
        <v>2</v>
      </c>
      <c r="P183" s="385">
        <v>3</v>
      </c>
      <c r="Q183" s="386">
        <v>4</v>
      </c>
      <c r="R183" s="386">
        <v>4</v>
      </c>
      <c r="S183" s="387">
        <v>5</v>
      </c>
      <c r="T183" s="387">
        <v>5</v>
      </c>
      <c r="U183" s="388">
        <v>6</v>
      </c>
      <c r="V183" s="388">
        <v>6</v>
      </c>
      <c r="W183" s="389">
        <v>7</v>
      </c>
      <c r="X183" s="390">
        <v>8</v>
      </c>
      <c r="Y183" s="391" t="s">
        <v>0</v>
      </c>
      <c r="Z183" s="421"/>
      <c r="AA183" s="421"/>
      <c r="AB183" s="421"/>
    </row>
    <row r="184" spans="1:28" x14ac:dyDescent="0.2">
      <c r="A184" s="292" t="s">
        <v>3</v>
      </c>
      <c r="B184" s="253">
        <v>1370</v>
      </c>
      <c r="C184" s="254">
        <v>1370</v>
      </c>
      <c r="D184" s="254">
        <v>1370</v>
      </c>
      <c r="E184" s="254">
        <v>1370</v>
      </c>
      <c r="F184" s="254">
        <v>1370</v>
      </c>
      <c r="G184" s="254">
        <v>1370</v>
      </c>
      <c r="H184" s="254">
        <v>1370</v>
      </c>
      <c r="I184" s="404">
        <v>1370</v>
      </c>
      <c r="J184" s="253">
        <v>1370</v>
      </c>
      <c r="K184" s="254">
        <v>1370</v>
      </c>
      <c r="L184" s="254">
        <v>1370</v>
      </c>
      <c r="M184" s="255">
        <v>1370</v>
      </c>
      <c r="N184" s="397">
        <v>1370</v>
      </c>
      <c r="O184" s="254">
        <v>1370</v>
      </c>
      <c r="P184" s="254">
        <v>1370</v>
      </c>
      <c r="Q184" s="254">
        <v>1370</v>
      </c>
      <c r="R184" s="254">
        <v>1370</v>
      </c>
      <c r="S184" s="254">
        <v>1370</v>
      </c>
      <c r="T184" s="254">
        <v>1370</v>
      </c>
      <c r="U184" s="254">
        <v>1370</v>
      </c>
      <c r="V184" s="254">
        <v>1370</v>
      </c>
      <c r="W184" s="254">
        <v>1370</v>
      </c>
      <c r="X184" s="255">
        <v>1370</v>
      </c>
      <c r="Y184" s="341">
        <v>1370</v>
      </c>
      <c r="Z184" s="421"/>
      <c r="AA184" s="421"/>
      <c r="AB184" s="421"/>
    </row>
    <row r="185" spans="1:28" x14ac:dyDescent="0.2">
      <c r="A185" s="295" t="s">
        <v>6</v>
      </c>
      <c r="B185" s="256">
        <v>1264.2105263157894</v>
      </c>
      <c r="C185" s="257">
        <v>1279.0697674418604</v>
      </c>
      <c r="D185" s="257">
        <v>1315.9259259259259</v>
      </c>
      <c r="E185" s="257">
        <v>1332.6666666666667</v>
      </c>
      <c r="F185" s="257">
        <v>1363.5185185185185</v>
      </c>
      <c r="G185" s="257">
        <v>1389.2307692307693</v>
      </c>
      <c r="H185" s="257">
        <v>1416.7272727272727</v>
      </c>
      <c r="I185" s="296">
        <v>1456.1764705882354</v>
      </c>
      <c r="J185" s="256">
        <v>1237.2727272727273</v>
      </c>
      <c r="K185" s="257">
        <v>1318.8235294117646</v>
      </c>
      <c r="L185" s="257">
        <v>1366.1666666666667</v>
      </c>
      <c r="M185" s="258">
        <v>1390</v>
      </c>
      <c r="N185" s="398">
        <v>1274.5454545454545</v>
      </c>
      <c r="O185" s="257">
        <v>1293.8888888888889</v>
      </c>
      <c r="P185" s="257">
        <v>1329.655172413793</v>
      </c>
      <c r="Q185" s="257">
        <v>1369.3548387096773</v>
      </c>
      <c r="R185" s="257">
        <v>1362.9032258064517</v>
      </c>
      <c r="S185" s="257">
        <v>1386.3636363636363</v>
      </c>
      <c r="T185" s="257">
        <v>1376.5714285714287</v>
      </c>
      <c r="U185" s="257">
        <v>1389.375</v>
      </c>
      <c r="V185" s="257">
        <v>1402.1875</v>
      </c>
      <c r="W185" s="257">
        <v>1455.2631578947369</v>
      </c>
      <c r="X185" s="258">
        <v>1484.6153846153845</v>
      </c>
      <c r="Y185" s="342">
        <v>1364.5337620578778</v>
      </c>
      <c r="Z185" s="421"/>
      <c r="AA185" s="421"/>
      <c r="AB185" s="421"/>
    </row>
    <row r="186" spans="1:28" x14ac:dyDescent="0.2">
      <c r="A186" s="226" t="s">
        <v>7</v>
      </c>
      <c r="B186" s="260">
        <v>89.473684210526315</v>
      </c>
      <c r="C186" s="261">
        <v>100</v>
      </c>
      <c r="D186" s="261">
        <v>100</v>
      </c>
      <c r="E186" s="261">
        <v>100</v>
      </c>
      <c r="F186" s="261">
        <v>100</v>
      </c>
      <c r="G186" s="261">
        <v>100</v>
      </c>
      <c r="H186" s="261">
        <v>100</v>
      </c>
      <c r="I186" s="299">
        <v>97.058823529411768</v>
      </c>
      <c r="J186" s="260">
        <v>93.939393939393938</v>
      </c>
      <c r="K186" s="261">
        <v>100</v>
      </c>
      <c r="L186" s="261">
        <v>100</v>
      </c>
      <c r="M186" s="262">
        <v>100</v>
      </c>
      <c r="N186" s="399">
        <v>90.909090909090907</v>
      </c>
      <c r="O186" s="261">
        <v>97.222222222222229</v>
      </c>
      <c r="P186" s="261">
        <v>100</v>
      </c>
      <c r="Q186" s="261">
        <v>100</v>
      </c>
      <c r="R186" s="261">
        <v>100</v>
      </c>
      <c r="S186" s="261">
        <v>100</v>
      </c>
      <c r="T186" s="261">
        <v>100</v>
      </c>
      <c r="U186" s="261">
        <v>100</v>
      </c>
      <c r="V186" s="261">
        <v>100</v>
      </c>
      <c r="W186" s="261">
        <v>100</v>
      </c>
      <c r="X186" s="262">
        <v>100</v>
      </c>
      <c r="Y186" s="343">
        <v>93.9978563772776</v>
      </c>
      <c r="Z186" s="421"/>
      <c r="AA186" s="227"/>
      <c r="AB186" s="421"/>
    </row>
    <row r="187" spans="1:28" x14ac:dyDescent="0.2">
      <c r="A187" s="226" t="s">
        <v>8</v>
      </c>
      <c r="B187" s="263">
        <v>6.1341855507383823E-2</v>
      </c>
      <c r="C187" s="264">
        <v>3.1805192153702644E-2</v>
      </c>
      <c r="D187" s="264">
        <v>2.3740630282612904E-2</v>
      </c>
      <c r="E187" s="264">
        <v>2.2296232814472745E-2</v>
      </c>
      <c r="F187" s="264">
        <v>2.9102610863203489E-2</v>
      </c>
      <c r="G187" s="264">
        <v>2.3950751665428999E-2</v>
      </c>
      <c r="H187" s="264">
        <v>2.7123116347792367E-2</v>
      </c>
      <c r="I187" s="302">
        <v>4.2431540443412359E-2</v>
      </c>
      <c r="J187" s="263">
        <v>6.181837799704773E-2</v>
      </c>
      <c r="K187" s="264">
        <v>4.0112983329023244E-2</v>
      </c>
      <c r="L187" s="264">
        <v>3.7989712074355045E-2</v>
      </c>
      <c r="M187" s="265">
        <v>3.8775576915717598E-2</v>
      </c>
      <c r="N187" s="400">
        <v>6.5333055050239286E-2</v>
      </c>
      <c r="O187" s="264">
        <v>4.0046556382208824E-2</v>
      </c>
      <c r="P187" s="264">
        <v>2.6423027106307832E-2</v>
      </c>
      <c r="Q187" s="264">
        <v>2.3749508902008023E-2</v>
      </c>
      <c r="R187" s="264">
        <v>2.1829107313929622E-2</v>
      </c>
      <c r="S187" s="264">
        <v>2.5905097645589719E-2</v>
      </c>
      <c r="T187" s="264">
        <v>2.8898633588723854E-2</v>
      </c>
      <c r="U187" s="264">
        <v>2.9453525029007385E-2</v>
      </c>
      <c r="V187" s="264">
        <v>2.5448727601067068E-2</v>
      </c>
      <c r="W187" s="264">
        <v>3.1001980458207866E-2</v>
      </c>
      <c r="X187" s="265">
        <v>3.9122888109893839E-2</v>
      </c>
      <c r="Y187" s="344">
        <v>5.4740283632685599E-2</v>
      </c>
      <c r="Z187" s="421"/>
      <c r="AA187" s="227"/>
      <c r="AB187" s="421"/>
    </row>
    <row r="188" spans="1:28" x14ac:dyDescent="0.2">
      <c r="A188" s="295" t="s">
        <v>1</v>
      </c>
      <c r="B188" s="266">
        <f>B185/B184*100-100</f>
        <v>-7.7218593930080743</v>
      </c>
      <c r="C188" s="267">
        <f t="shared" ref="C188:E188" si="71">C185/C184*100-100</f>
        <v>-6.6372432524189406</v>
      </c>
      <c r="D188" s="267">
        <f t="shared" si="71"/>
        <v>-3.9470127061368032</v>
      </c>
      <c r="E188" s="267">
        <f t="shared" si="71"/>
        <v>-2.7250608272506014</v>
      </c>
      <c r="F188" s="267">
        <f>F185/F184*100-100</f>
        <v>-0.47310083806434022</v>
      </c>
      <c r="G188" s="267">
        <f t="shared" ref="G188:L188" si="72">G185/G184*100-100</f>
        <v>1.4037057832678244</v>
      </c>
      <c r="H188" s="267">
        <f t="shared" si="72"/>
        <v>3.4107498341074916</v>
      </c>
      <c r="I188" s="405">
        <f t="shared" si="72"/>
        <v>6.2902533276084256</v>
      </c>
      <c r="J188" s="266">
        <f t="shared" si="72"/>
        <v>-9.68812209688123</v>
      </c>
      <c r="K188" s="267">
        <f t="shared" si="72"/>
        <v>-3.735508802060977</v>
      </c>
      <c r="L188" s="267">
        <f t="shared" si="72"/>
        <v>-0.27980535279804997</v>
      </c>
      <c r="M188" s="268">
        <f>M185/M184*100-100</f>
        <v>1.4598540145985339</v>
      </c>
      <c r="N188" s="401">
        <f t="shared" ref="N188:Y188" si="73">N185/N184*100-100</f>
        <v>-6.9674850696748507</v>
      </c>
      <c r="O188" s="267">
        <f t="shared" si="73"/>
        <v>-5.5555555555555571</v>
      </c>
      <c r="P188" s="267">
        <f t="shared" si="73"/>
        <v>-2.9448779260005153</v>
      </c>
      <c r="Q188" s="267">
        <f t="shared" si="73"/>
        <v>-4.7092064987054982E-2</v>
      </c>
      <c r="R188" s="267">
        <f t="shared" si="73"/>
        <v>-0.51801271485754796</v>
      </c>
      <c r="S188" s="267">
        <f t="shared" si="73"/>
        <v>1.1944260119442589</v>
      </c>
      <c r="T188" s="267">
        <f t="shared" si="73"/>
        <v>0.47966631908238355</v>
      </c>
      <c r="U188" s="267">
        <f t="shared" si="73"/>
        <v>1.4142335766423457</v>
      </c>
      <c r="V188" s="267">
        <f t="shared" ref="V188" si="74">V185/V184*100-100</f>
        <v>2.3494525547445306</v>
      </c>
      <c r="W188" s="267">
        <f t="shared" si="73"/>
        <v>6.2235881674990452</v>
      </c>
      <c r="X188" s="268">
        <f t="shared" si="73"/>
        <v>8.3660864682762366</v>
      </c>
      <c r="Y188" s="345">
        <f t="shared" si="73"/>
        <v>-0.39899547022790216</v>
      </c>
      <c r="Z188" s="421"/>
      <c r="AA188" s="227"/>
      <c r="AB188" s="421"/>
    </row>
    <row r="189" spans="1:28" ht="13.5" thickBot="1" x14ac:dyDescent="0.25">
      <c r="A189" s="349" t="s">
        <v>27</v>
      </c>
      <c r="B189" s="270">
        <f>B185-B180</f>
        <v>20.210526315789366</v>
      </c>
      <c r="C189" s="271">
        <f t="shared" ref="C189:I189" si="75">C185-C180</f>
        <v>35.069767441860449</v>
      </c>
      <c r="D189" s="271">
        <f t="shared" si="75"/>
        <v>71.925925925925867</v>
      </c>
      <c r="E189" s="271">
        <f t="shared" si="75"/>
        <v>88.666666666666742</v>
      </c>
      <c r="F189" s="271">
        <f t="shared" si="75"/>
        <v>119.51851851851848</v>
      </c>
      <c r="G189" s="271">
        <f t="shared" si="75"/>
        <v>145.23076923076928</v>
      </c>
      <c r="H189" s="271">
        <f t="shared" si="75"/>
        <v>172.72727272727275</v>
      </c>
      <c r="I189" s="406">
        <f t="shared" si="75"/>
        <v>212.17647058823536</v>
      </c>
      <c r="J189" s="270">
        <f>J185-J169</f>
        <v>157.88272727272715</v>
      </c>
      <c r="K189" s="271">
        <f>K185-K169</f>
        <v>151.72352941176473</v>
      </c>
      <c r="L189" s="271">
        <f>L185-L169</f>
        <v>115.45666666666671</v>
      </c>
      <c r="M189" s="272">
        <f>M185-M169</f>
        <v>70.509999999999991</v>
      </c>
      <c r="N189" s="402">
        <f>N185-N180</f>
        <v>20.545454545454504</v>
      </c>
      <c r="O189" s="271">
        <f t="shared" ref="O189:X189" si="76">O185-O180</f>
        <v>39.888888888888914</v>
      </c>
      <c r="P189" s="271">
        <f t="shared" si="76"/>
        <v>75.655172413793025</v>
      </c>
      <c r="Q189" s="271">
        <f t="shared" si="76"/>
        <v>115.35483870967732</v>
      </c>
      <c r="R189" s="271">
        <f t="shared" si="76"/>
        <v>108.9032258064517</v>
      </c>
      <c r="S189" s="271">
        <f t="shared" si="76"/>
        <v>132.36363636363626</v>
      </c>
      <c r="T189" s="271">
        <f t="shared" si="76"/>
        <v>122.57142857142867</v>
      </c>
      <c r="U189" s="271">
        <f t="shared" si="76"/>
        <v>135.375</v>
      </c>
      <c r="V189" s="271">
        <f t="shared" si="76"/>
        <v>148.1875</v>
      </c>
      <c r="W189" s="271">
        <f t="shared" si="76"/>
        <v>201.26315789473688</v>
      </c>
      <c r="X189" s="272">
        <f t="shared" si="76"/>
        <v>230.61538461538453</v>
      </c>
      <c r="Y189" s="346">
        <f>Y185-X169</f>
        <v>125.53376205787777</v>
      </c>
      <c r="Z189" s="421"/>
      <c r="AA189" s="227"/>
      <c r="AB189" s="421"/>
    </row>
    <row r="190" spans="1:28" x14ac:dyDescent="0.2">
      <c r="A190" s="370" t="s">
        <v>51</v>
      </c>
      <c r="B190" s="274">
        <v>255</v>
      </c>
      <c r="C190" s="275">
        <v>556</v>
      </c>
      <c r="D190" s="275">
        <v>813</v>
      </c>
      <c r="E190" s="275">
        <v>786</v>
      </c>
      <c r="F190" s="275">
        <v>785</v>
      </c>
      <c r="G190" s="275">
        <v>696</v>
      </c>
      <c r="H190" s="275">
        <v>756</v>
      </c>
      <c r="I190" s="407">
        <v>471</v>
      </c>
      <c r="J190" s="274">
        <v>384</v>
      </c>
      <c r="K190" s="275">
        <v>566</v>
      </c>
      <c r="L190" s="275">
        <v>785</v>
      </c>
      <c r="M190" s="276">
        <v>526</v>
      </c>
      <c r="N190" s="373">
        <v>165</v>
      </c>
      <c r="O190" s="275">
        <v>421</v>
      </c>
      <c r="P190" s="275">
        <v>740</v>
      </c>
      <c r="Q190" s="275">
        <v>400</v>
      </c>
      <c r="R190" s="275">
        <v>399</v>
      </c>
      <c r="S190" s="275">
        <v>414</v>
      </c>
      <c r="T190" s="275">
        <v>414</v>
      </c>
      <c r="U190" s="275">
        <v>407</v>
      </c>
      <c r="V190" s="275">
        <v>407</v>
      </c>
      <c r="W190" s="275">
        <v>734</v>
      </c>
      <c r="X190" s="276">
        <v>515</v>
      </c>
      <c r="Y190" s="347">
        <f>SUM(B190:X190)</f>
        <v>12395</v>
      </c>
      <c r="Z190" s="227" t="s">
        <v>56</v>
      </c>
      <c r="AA190" s="278">
        <f>X174-Y190</f>
        <v>18</v>
      </c>
      <c r="AB190" s="279">
        <f>AA190/X174</f>
        <v>1.4500926448078628E-3</v>
      </c>
    </row>
    <row r="191" spans="1:28" x14ac:dyDescent="0.2">
      <c r="A191" s="371" t="s">
        <v>28</v>
      </c>
      <c r="B191" s="323">
        <v>60</v>
      </c>
      <c r="C191" s="240">
        <v>59.5</v>
      </c>
      <c r="D191" s="240">
        <v>58.5</v>
      </c>
      <c r="E191" s="240">
        <v>58.5</v>
      </c>
      <c r="F191" s="240">
        <v>58</v>
      </c>
      <c r="G191" s="240">
        <v>57</v>
      </c>
      <c r="H191" s="240">
        <v>56.5</v>
      </c>
      <c r="I191" s="408">
        <v>56</v>
      </c>
      <c r="J191" s="242">
        <v>61.5</v>
      </c>
      <c r="K191" s="240">
        <v>60</v>
      </c>
      <c r="L191" s="240">
        <v>59</v>
      </c>
      <c r="M191" s="243">
        <v>58</v>
      </c>
      <c r="N191" s="374">
        <v>61.5</v>
      </c>
      <c r="O191" s="240">
        <v>61</v>
      </c>
      <c r="P191" s="240">
        <v>60</v>
      </c>
      <c r="Q191" s="240">
        <v>59.5</v>
      </c>
      <c r="R191" s="240">
        <v>59.5</v>
      </c>
      <c r="S191" s="240">
        <v>59</v>
      </c>
      <c r="T191" s="240">
        <v>59</v>
      </c>
      <c r="U191" s="240">
        <v>58.5</v>
      </c>
      <c r="V191" s="240">
        <v>58.5</v>
      </c>
      <c r="W191" s="240">
        <v>57.5</v>
      </c>
      <c r="X191" s="243">
        <v>57</v>
      </c>
      <c r="Y191" s="339"/>
      <c r="Z191" s="227" t="s">
        <v>57</v>
      </c>
      <c r="AA191" s="362">
        <v>55.25</v>
      </c>
      <c r="AB191" s="421"/>
    </row>
    <row r="192" spans="1:28" ht="13.5" thickBot="1" x14ac:dyDescent="0.25">
      <c r="A192" s="372" t="s">
        <v>26</v>
      </c>
      <c r="B192" s="410">
        <f>B191-B179</f>
        <v>5.6000000000000014</v>
      </c>
      <c r="C192" s="415">
        <f t="shared" ref="C192:I192" si="77">C191-C179</f>
        <v>5.1000000000000014</v>
      </c>
      <c r="D192" s="415">
        <f t="shared" si="77"/>
        <v>4.1000000000000014</v>
      </c>
      <c r="E192" s="415">
        <f t="shared" si="77"/>
        <v>4.1000000000000014</v>
      </c>
      <c r="F192" s="415">
        <f t="shared" si="77"/>
        <v>3.6000000000000014</v>
      </c>
      <c r="G192" s="415">
        <f t="shared" si="77"/>
        <v>2.6000000000000014</v>
      </c>
      <c r="H192" s="415">
        <f t="shared" si="77"/>
        <v>2.1000000000000014</v>
      </c>
      <c r="I192" s="416">
        <f t="shared" si="77"/>
        <v>1.6000000000000014</v>
      </c>
      <c r="J192" s="410">
        <f t="shared" ref="J192:M192" si="78">J191-J175</f>
        <v>3.5</v>
      </c>
      <c r="K192" s="415">
        <f t="shared" si="78"/>
        <v>3</v>
      </c>
      <c r="L192" s="415">
        <f t="shared" si="78"/>
        <v>3</v>
      </c>
      <c r="M192" s="417">
        <f t="shared" si="78"/>
        <v>3.5</v>
      </c>
      <c r="N192" s="418">
        <f>N191-N179</f>
        <v>5.8999999999999986</v>
      </c>
      <c r="O192" s="415">
        <f t="shared" ref="O192:X192" si="79">O191-O179</f>
        <v>5.3999999999999986</v>
      </c>
      <c r="P192" s="415">
        <f t="shared" si="79"/>
        <v>4.3999999999999986</v>
      </c>
      <c r="Q192" s="415">
        <f t="shared" si="79"/>
        <v>3.8999999999999986</v>
      </c>
      <c r="R192" s="415">
        <f t="shared" si="79"/>
        <v>3.8999999999999986</v>
      </c>
      <c r="S192" s="415">
        <f t="shared" si="79"/>
        <v>3.3999999999999986</v>
      </c>
      <c r="T192" s="415">
        <f t="shared" si="79"/>
        <v>3.3999999999999986</v>
      </c>
      <c r="U192" s="415">
        <f t="shared" si="79"/>
        <v>2.8999999999999986</v>
      </c>
      <c r="V192" s="415">
        <f t="shared" si="79"/>
        <v>2.8999999999999986</v>
      </c>
      <c r="W192" s="415">
        <f t="shared" si="79"/>
        <v>1.8999999999999986</v>
      </c>
      <c r="X192" s="417">
        <f t="shared" si="79"/>
        <v>1.3999999999999986</v>
      </c>
      <c r="Y192" s="348"/>
      <c r="Z192" s="227" t="s">
        <v>26</v>
      </c>
      <c r="AA192" s="227">
        <f>AA191-Z175</f>
        <v>3.3500000000000014</v>
      </c>
      <c r="AB192" s="421"/>
    </row>
    <row r="193" spans="1:28" x14ac:dyDescent="0.2"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spans="1:28" ht="13.5" thickBot="1" x14ac:dyDescent="0.25"/>
    <row r="195" spans="1:28" ht="13.5" thickBot="1" x14ac:dyDescent="0.25">
      <c r="A195" s="285" t="s">
        <v>97</v>
      </c>
      <c r="B195" s="487" t="s">
        <v>53</v>
      </c>
      <c r="C195" s="488"/>
      <c r="D195" s="488"/>
      <c r="E195" s="488"/>
      <c r="F195" s="488"/>
      <c r="G195" s="488"/>
      <c r="H195" s="488"/>
      <c r="I195" s="488"/>
      <c r="J195" s="484" t="s">
        <v>72</v>
      </c>
      <c r="K195" s="485"/>
      <c r="L195" s="485"/>
      <c r="M195" s="486"/>
      <c r="N195" s="487" t="s">
        <v>63</v>
      </c>
      <c r="O195" s="488"/>
      <c r="P195" s="488"/>
      <c r="Q195" s="488"/>
      <c r="R195" s="488"/>
      <c r="S195" s="488"/>
      <c r="T195" s="488"/>
      <c r="U195" s="488"/>
      <c r="V195" s="488"/>
      <c r="W195" s="488"/>
      <c r="X195" s="489"/>
      <c r="Y195" s="338" t="s">
        <v>55</v>
      </c>
      <c r="Z195" s="426"/>
      <c r="AA195" s="426"/>
      <c r="AB195" s="426"/>
    </row>
    <row r="196" spans="1:28" x14ac:dyDescent="0.2">
      <c r="A196" s="226" t="s">
        <v>54</v>
      </c>
      <c r="B196" s="247">
        <v>1</v>
      </c>
      <c r="C196" s="248">
        <v>2</v>
      </c>
      <c r="D196" s="248">
        <v>3</v>
      </c>
      <c r="E196" s="248">
        <v>4</v>
      </c>
      <c r="F196" s="248">
        <v>5</v>
      </c>
      <c r="G196" s="248">
        <v>6</v>
      </c>
      <c r="H196" s="248">
        <v>7</v>
      </c>
      <c r="I196" s="403">
        <v>8</v>
      </c>
      <c r="J196" s="247">
        <v>1</v>
      </c>
      <c r="K196" s="248">
        <v>2</v>
      </c>
      <c r="L196" s="248">
        <v>3</v>
      </c>
      <c r="M196" s="249">
        <v>4</v>
      </c>
      <c r="N196" s="396">
        <v>1</v>
      </c>
      <c r="O196" s="248">
        <v>2</v>
      </c>
      <c r="P196" s="248">
        <v>3</v>
      </c>
      <c r="Q196" s="248">
        <v>4</v>
      </c>
      <c r="R196" s="248">
        <v>5</v>
      </c>
      <c r="S196" s="248">
        <v>6</v>
      </c>
      <c r="T196" s="248">
        <v>7</v>
      </c>
      <c r="U196" s="248">
        <v>8</v>
      </c>
      <c r="V196" s="248">
        <v>9</v>
      </c>
      <c r="W196" s="248">
        <v>10</v>
      </c>
      <c r="X196" s="249">
        <v>11</v>
      </c>
      <c r="Y196" s="339"/>
      <c r="Z196" s="426"/>
      <c r="AA196" s="426"/>
      <c r="AB196" s="426"/>
    </row>
    <row r="197" spans="1:28" x14ac:dyDescent="0.2">
      <c r="A197" s="226" t="s">
        <v>2</v>
      </c>
      <c r="B197" s="383">
        <v>1</v>
      </c>
      <c r="C197" s="384">
        <v>2</v>
      </c>
      <c r="D197" s="385">
        <v>3</v>
      </c>
      <c r="E197" s="386">
        <v>4</v>
      </c>
      <c r="F197" s="387">
        <v>5</v>
      </c>
      <c r="G197" s="388">
        <v>6</v>
      </c>
      <c r="H197" s="389">
        <v>7</v>
      </c>
      <c r="I197" s="390">
        <v>8</v>
      </c>
      <c r="J197" s="383">
        <v>1</v>
      </c>
      <c r="K197" s="384">
        <v>2</v>
      </c>
      <c r="L197" s="385">
        <v>3</v>
      </c>
      <c r="M197" s="386">
        <v>4</v>
      </c>
      <c r="N197" s="383">
        <v>1</v>
      </c>
      <c r="O197" s="384">
        <v>2</v>
      </c>
      <c r="P197" s="385">
        <v>3</v>
      </c>
      <c r="Q197" s="386">
        <v>4</v>
      </c>
      <c r="R197" s="386">
        <v>4</v>
      </c>
      <c r="S197" s="387">
        <v>5</v>
      </c>
      <c r="T197" s="387">
        <v>5</v>
      </c>
      <c r="U197" s="388">
        <v>6</v>
      </c>
      <c r="V197" s="388">
        <v>6</v>
      </c>
      <c r="W197" s="389">
        <v>7</v>
      </c>
      <c r="X197" s="390">
        <v>8</v>
      </c>
      <c r="Y197" s="391" t="s">
        <v>0</v>
      </c>
      <c r="Z197" s="426"/>
      <c r="AA197" s="426"/>
      <c r="AB197" s="426"/>
    </row>
    <row r="198" spans="1:28" x14ac:dyDescent="0.2">
      <c r="A198" s="292" t="s">
        <v>3</v>
      </c>
      <c r="B198" s="253">
        <v>1480</v>
      </c>
      <c r="C198" s="254">
        <v>1480</v>
      </c>
      <c r="D198" s="254">
        <v>1480</v>
      </c>
      <c r="E198" s="254">
        <v>1480</v>
      </c>
      <c r="F198" s="254">
        <v>1480</v>
      </c>
      <c r="G198" s="254">
        <v>1480</v>
      </c>
      <c r="H198" s="254">
        <v>1480</v>
      </c>
      <c r="I198" s="404">
        <v>1480</v>
      </c>
      <c r="J198" s="253">
        <v>1480</v>
      </c>
      <c r="K198" s="254">
        <v>1480</v>
      </c>
      <c r="L198" s="254">
        <v>1480</v>
      </c>
      <c r="M198" s="255">
        <v>1480</v>
      </c>
      <c r="N198" s="397">
        <v>1480</v>
      </c>
      <c r="O198" s="254">
        <v>1480</v>
      </c>
      <c r="P198" s="254">
        <v>1480</v>
      </c>
      <c r="Q198" s="254">
        <v>1480</v>
      </c>
      <c r="R198" s="254">
        <v>1480</v>
      </c>
      <c r="S198" s="254">
        <v>1480</v>
      </c>
      <c r="T198" s="254">
        <v>1480</v>
      </c>
      <c r="U198" s="254">
        <v>1480</v>
      </c>
      <c r="V198" s="254">
        <v>1480</v>
      </c>
      <c r="W198" s="254">
        <v>1480</v>
      </c>
      <c r="X198" s="255">
        <v>1480</v>
      </c>
      <c r="Y198" s="341">
        <v>1480</v>
      </c>
      <c r="Z198" s="426"/>
      <c r="AA198" s="426"/>
      <c r="AB198" s="426"/>
    </row>
    <row r="199" spans="1:28" x14ac:dyDescent="0.2">
      <c r="A199" s="295" t="s">
        <v>6</v>
      </c>
      <c r="B199" s="256">
        <v>1356.1111111111111</v>
      </c>
      <c r="C199" s="257">
        <v>1388.2352941176471</v>
      </c>
      <c r="D199" s="257">
        <v>1421.0169491525423</v>
      </c>
      <c r="E199" s="257">
        <v>1442.0338983050847</v>
      </c>
      <c r="F199" s="257">
        <v>1446.5</v>
      </c>
      <c r="G199" s="257">
        <v>1454.3636363636363</v>
      </c>
      <c r="H199" s="257">
        <v>1492</v>
      </c>
      <c r="I199" s="296">
        <v>1518.1081081081081</v>
      </c>
      <c r="J199" s="256">
        <v>1382</v>
      </c>
      <c r="K199" s="257">
        <v>1423.7209302325582</v>
      </c>
      <c r="L199" s="257">
        <v>1451.7241379310344</v>
      </c>
      <c r="M199" s="258">
        <v>1480.7692307692307</v>
      </c>
      <c r="N199" s="398">
        <v>1392</v>
      </c>
      <c r="O199" s="257">
        <v>1428.4848484848485</v>
      </c>
      <c r="P199" s="257">
        <v>1431.3793103448277</v>
      </c>
      <c r="Q199" s="257">
        <v>1457.5862068965516</v>
      </c>
      <c r="R199" s="257">
        <v>1454.4117647058824</v>
      </c>
      <c r="S199" s="257">
        <v>1476.969696969697</v>
      </c>
      <c r="T199" s="257">
        <v>1465.3125</v>
      </c>
      <c r="U199" s="257">
        <v>1477.5</v>
      </c>
      <c r="V199" s="257">
        <v>1487.5</v>
      </c>
      <c r="W199" s="257">
        <v>1496.7307692307693</v>
      </c>
      <c r="X199" s="258">
        <v>1537.4358974358975</v>
      </c>
      <c r="Y199" s="342">
        <v>1454.6401718582169</v>
      </c>
      <c r="Z199" s="426"/>
      <c r="AA199" s="426"/>
      <c r="AB199" s="426"/>
    </row>
    <row r="200" spans="1:28" x14ac:dyDescent="0.2">
      <c r="A200" s="226" t="s">
        <v>7</v>
      </c>
      <c r="B200" s="260">
        <v>88.888888888888886</v>
      </c>
      <c r="C200" s="261">
        <v>97.058823529411768</v>
      </c>
      <c r="D200" s="261">
        <v>100</v>
      </c>
      <c r="E200" s="261">
        <v>100</v>
      </c>
      <c r="F200" s="261">
        <v>100</v>
      </c>
      <c r="G200" s="261">
        <v>100</v>
      </c>
      <c r="H200" s="261">
        <v>100</v>
      </c>
      <c r="I200" s="299">
        <v>100</v>
      </c>
      <c r="J200" s="260">
        <v>100</v>
      </c>
      <c r="K200" s="261">
        <v>100</v>
      </c>
      <c r="L200" s="261">
        <v>100</v>
      </c>
      <c r="M200" s="262">
        <v>100</v>
      </c>
      <c r="N200" s="399">
        <v>90</v>
      </c>
      <c r="O200" s="261">
        <v>100</v>
      </c>
      <c r="P200" s="261">
        <v>100</v>
      </c>
      <c r="Q200" s="261">
        <v>100</v>
      </c>
      <c r="R200" s="261">
        <v>100</v>
      </c>
      <c r="S200" s="261">
        <v>100</v>
      </c>
      <c r="T200" s="261">
        <v>100</v>
      </c>
      <c r="U200" s="261">
        <v>100</v>
      </c>
      <c r="V200" s="261">
        <v>100</v>
      </c>
      <c r="W200" s="261">
        <v>100</v>
      </c>
      <c r="X200" s="262">
        <v>100</v>
      </c>
      <c r="Y200" s="343">
        <v>97.744360902255636</v>
      </c>
      <c r="Z200" s="426"/>
      <c r="AA200" s="227"/>
      <c r="AB200" s="426"/>
    </row>
    <row r="201" spans="1:28" x14ac:dyDescent="0.2">
      <c r="A201" s="226" t="s">
        <v>8</v>
      </c>
      <c r="B201" s="263">
        <v>5.6220146605543739E-2</v>
      </c>
      <c r="C201" s="264">
        <v>3.8691800731395068E-2</v>
      </c>
      <c r="D201" s="264">
        <v>3.1808156371723413E-2</v>
      </c>
      <c r="E201" s="264">
        <v>3.0423098112955609E-2</v>
      </c>
      <c r="F201" s="264">
        <v>3.3006040005767429E-2</v>
      </c>
      <c r="G201" s="264">
        <v>2.9516398676582973E-2</v>
      </c>
      <c r="H201" s="264">
        <v>3.3043272396861306E-2</v>
      </c>
      <c r="I201" s="302">
        <v>4.5504244183598344E-2</v>
      </c>
      <c r="J201" s="263">
        <v>3.7894699813782608E-2</v>
      </c>
      <c r="K201" s="264">
        <v>3.0896885583694963E-2</v>
      </c>
      <c r="L201" s="264">
        <v>3.4681775204546531E-2</v>
      </c>
      <c r="M201" s="265">
        <v>4.2170812971641991E-2</v>
      </c>
      <c r="N201" s="400">
        <v>5.4880543835587006E-2</v>
      </c>
      <c r="O201" s="264">
        <v>3.0103610770824209E-2</v>
      </c>
      <c r="P201" s="264">
        <v>3.0630109815831013E-2</v>
      </c>
      <c r="Q201" s="264">
        <v>2.5137073970456791E-2</v>
      </c>
      <c r="R201" s="264">
        <v>2.7309289611910044E-2</v>
      </c>
      <c r="S201" s="264">
        <v>2.3482813176568459E-2</v>
      </c>
      <c r="T201" s="264">
        <v>2.9302809417715875E-2</v>
      </c>
      <c r="U201" s="264">
        <v>2.4810284769230424E-2</v>
      </c>
      <c r="V201" s="264">
        <v>2.8620817421725044E-2</v>
      </c>
      <c r="W201" s="264">
        <v>3.0157358404045889E-2</v>
      </c>
      <c r="X201" s="265">
        <v>3.6251075737821291E-2</v>
      </c>
      <c r="Y201" s="344">
        <v>4.2637647594525555E-2</v>
      </c>
      <c r="Z201" s="426"/>
      <c r="AA201" s="227"/>
      <c r="AB201" s="426"/>
    </row>
    <row r="202" spans="1:28" x14ac:dyDescent="0.2">
      <c r="A202" s="295" t="s">
        <v>1</v>
      </c>
      <c r="B202" s="266">
        <f>B199/B198*100-100</f>
        <v>-8.3708708708708741</v>
      </c>
      <c r="C202" s="267">
        <f t="shared" ref="C202:E202" si="80">C199/C198*100-100</f>
        <v>-6.2003179650238565</v>
      </c>
      <c r="D202" s="267">
        <f t="shared" si="80"/>
        <v>-3.9853412734768767</v>
      </c>
      <c r="E202" s="267">
        <f t="shared" si="80"/>
        <v>-2.5652771415483215</v>
      </c>
      <c r="F202" s="267">
        <f>F199/F198*100-100</f>
        <v>-2.2635135135135158</v>
      </c>
      <c r="G202" s="267">
        <f t="shared" ref="G202:L202" si="81">G199/G198*100-100</f>
        <v>-1.732186732186733</v>
      </c>
      <c r="H202" s="267">
        <f t="shared" si="81"/>
        <v>0.81081081081080697</v>
      </c>
      <c r="I202" s="405">
        <f t="shared" si="81"/>
        <v>2.5748721694667722</v>
      </c>
      <c r="J202" s="266">
        <f t="shared" si="81"/>
        <v>-6.6216216216216139</v>
      </c>
      <c r="K202" s="267">
        <f t="shared" si="81"/>
        <v>-3.8026398491514612</v>
      </c>
      <c r="L202" s="267">
        <f t="shared" si="81"/>
        <v>-1.9105312208760523</v>
      </c>
      <c r="M202" s="268">
        <f>M199/M198*100-100</f>
        <v>5.1975051975048814E-2</v>
      </c>
      <c r="N202" s="401">
        <f t="shared" ref="N202:Y202" si="82">N199/N198*100-100</f>
        <v>-5.9459459459459367</v>
      </c>
      <c r="O202" s="267">
        <f t="shared" si="82"/>
        <v>-3.4807534807534779</v>
      </c>
      <c r="P202" s="267">
        <f t="shared" si="82"/>
        <v>-3.2851817334575912</v>
      </c>
      <c r="Q202" s="267">
        <f t="shared" si="82"/>
        <v>-1.5144454799627169</v>
      </c>
      <c r="R202" s="267">
        <f t="shared" si="82"/>
        <v>-1.7289348171700993</v>
      </c>
      <c r="S202" s="267">
        <f t="shared" si="82"/>
        <v>-0.2047502047501979</v>
      </c>
      <c r="T202" s="267">
        <f t="shared" si="82"/>
        <v>-0.99239864864864558</v>
      </c>
      <c r="U202" s="267">
        <f t="shared" si="82"/>
        <v>-0.1689189189189193</v>
      </c>
      <c r="V202" s="267">
        <f t="shared" si="82"/>
        <v>0.50675675675675791</v>
      </c>
      <c r="W202" s="267">
        <f t="shared" si="82"/>
        <v>1.1304573804573863</v>
      </c>
      <c r="X202" s="268">
        <f t="shared" si="82"/>
        <v>3.8808038808038674</v>
      </c>
      <c r="Y202" s="345">
        <f t="shared" si="82"/>
        <v>-1.7135019014718296</v>
      </c>
      <c r="Z202" s="426"/>
      <c r="AA202" s="227"/>
      <c r="AB202" s="426"/>
    </row>
    <row r="203" spans="1:28" ht="13.5" thickBot="1" x14ac:dyDescent="0.25">
      <c r="A203" s="349" t="s">
        <v>27</v>
      </c>
      <c r="B203" s="270">
        <f>B199-B185</f>
        <v>91.90058479532172</v>
      </c>
      <c r="C203" s="271">
        <f t="shared" ref="C203:X203" si="83">C199-C185</f>
        <v>109.16552667578662</v>
      </c>
      <c r="D203" s="271">
        <f t="shared" si="83"/>
        <v>105.09102322661647</v>
      </c>
      <c r="E203" s="271">
        <f t="shared" si="83"/>
        <v>109.36723163841793</v>
      </c>
      <c r="F203" s="271">
        <f t="shared" si="83"/>
        <v>82.981481481481524</v>
      </c>
      <c r="G203" s="271">
        <f t="shared" si="83"/>
        <v>65.132867132866977</v>
      </c>
      <c r="H203" s="271">
        <f t="shared" si="83"/>
        <v>75.272727272727252</v>
      </c>
      <c r="I203" s="406">
        <f t="shared" si="83"/>
        <v>61.931637519872766</v>
      </c>
      <c r="J203" s="270">
        <f t="shared" si="83"/>
        <v>144.72727272727275</v>
      </c>
      <c r="K203" s="271">
        <f t="shared" si="83"/>
        <v>104.89740082079356</v>
      </c>
      <c r="L203" s="271">
        <f t="shared" si="83"/>
        <v>85.557471264367678</v>
      </c>
      <c r="M203" s="272">
        <f t="shared" si="83"/>
        <v>90.769230769230717</v>
      </c>
      <c r="N203" s="402">
        <f t="shared" si="83"/>
        <v>117.4545454545455</v>
      </c>
      <c r="O203" s="271">
        <f t="shared" si="83"/>
        <v>134.59595959595958</v>
      </c>
      <c r="P203" s="271">
        <f t="shared" si="83"/>
        <v>101.72413793103465</v>
      </c>
      <c r="Q203" s="271">
        <f t="shared" si="83"/>
        <v>88.231368186874306</v>
      </c>
      <c r="R203" s="271">
        <f t="shared" si="83"/>
        <v>91.508538899430732</v>
      </c>
      <c r="S203" s="271">
        <f t="shared" si="83"/>
        <v>90.606060606060737</v>
      </c>
      <c r="T203" s="271">
        <f t="shared" si="83"/>
        <v>88.741071428571331</v>
      </c>
      <c r="U203" s="271">
        <f t="shared" si="83"/>
        <v>88.125</v>
      </c>
      <c r="V203" s="271">
        <f t="shared" si="83"/>
        <v>85.3125</v>
      </c>
      <c r="W203" s="271">
        <f t="shared" si="83"/>
        <v>41.467611336032405</v>
      </c>
      <c r="X203" s="272">
        <f t="shared" si="83"/>
        <v>52.820512820512931</v>
      </c>
      <c r="Y203" s="346">
        <f>Y199-Y185</f>
        <v>90.106409800339179</v>
      </c>
      <c r="Z203" s="426"/>
      <c r="AA203" s="227"/>
      <c r="AB203" s="426"/>
    </row>
    <row r="204" spans="1:28" x14ac:dyDescent="0.2">
      <c r="A204" s="370" t="s">
        <v>51</v>
      </c>
      <c r="B204" s="274">
        <v>253</v>
      </c>
      <c r="C204" s="275">
        <v>556</v>
      </c>
      <c r="D204" s="275">
        <v>813</v>
      </c>
      <c r="E204" s="275">
        <v>786</v>
      </c>
      <c r="F204" s="275">
        <v>785</v>
      </c>
      <c r="G204" s="275">
        <v>696</v>
      </c>
      <c r="H204" s="275">
        <v>756</v>
      </c>
      <c r="I204" s="407">
        <v>471</v>
      </c>
      <c r="J204" s="274">
        <v>383</v>
      </c>
      <c r="K204" s="275">
        <v>566</v>
      </c>
      <c r="L204" s="275">
        <v>785</v>
      </c>
      <c r="M204" s="276">
        <v>525</v>
      </c>
      <c r="N204" s="373">
        <v>164</v>
      </c>
      <c r="O204" s="275">
        <v>421</v>
      </c>
      <c r="P204" s="275">
        <v>740</v>
      </c>
      <c r="Q204" s="275">
        <v>400</v>
      </c>
      <c r="R204" s="275">
        <v>399</v>
      </c>
      <c r="S204" s="275">
        <v>414</v>
      </c>
      <c r="T204" s="275">
        <v>414</v>
      </c>
      <c r="U204" s="275">
        <v>407</v>
      </c>
      <c r="V204" s="275">
        <v>407</v>
      </c>
      <c r="W204" s="275">
        <v>734</v>
      </c>
      <c r="X204" s="276">
        <v>515</v>
      </c>
      <c r="Y204" s="347">
        <f>SUM(B204:X204)</f>
        <v>12390</v>
      </c>
      <c r="Z204" s="227" t="s">
        <v>56</v>
      </c>
      <c r="AA204" s="278">
        <f>Y190-Y204</f>
        <v>5</v>
      </c>
      <c r="AB204" s="279">
        <f>AA204/Y190</f>
        <v>4.0338846308995562E-4</v>
      </c>
    </row>
    <row r="205" spans="1:28" x14ac:dyDescent="0.2">
      <c r="A205" s="371" t="s">
        <v>28</v>
      </c>
      <c r="B205" s="323">
        <v>66</v>
      </c>
      <c r="C205" s="240">
        <v>65</v>
      </c>
      <c r="D205" s="240">
        <v>64</v>
      </c>
      <c r="E205" s="240">
        <v>64</v>
      </c>
      <c r="F205" s="240">
        <v>64</v>
      </c>
      <c r="G205" s="240">
        <v>62.5</v>
      </c>
      <c r="H205" s="240">
        <v>62</v>
      </c>
      <c r="I205" s="408">
        <v>61.5</v>
      </c>
      <c r="J205" s="242">
        <v>67</v>
      </c>
      <c r="K205" s="240">
        <v>65.5</v>
      </c>
      <c r="L205" s="240">
        <v>64.5</v>
      </c>
      <c r="M205" s="243">
        <v>63.5</v>
      </c>
      <c r="N205" s="374">
        <v>67</v>
      </c>
      <c r="O205" s="240">
        <v>66.5</v>
      </c>
      <c r="P205" s="240">
        <v>65.5</v>
      </c>
      <c r="Q205" s="240">
        <v>65</v>
      </c>
      <c r="R205" s="240">
        <v>65</v>
      </c>
      <c r="S205" s="240">
        <v>64.5</v>
      </c>
      <c r="T205" s="240">
        <v>64.5</v>
      </c>
      <c r="U205" s="240">
        <v>64</v>
      </c>
      <c r="V205" s="240">
        <v>64</v>
      </c>
      <c r="W205" s="240">
        <v>63</v>
      </c>
      <c r="X205" s="243">
        <v>62.5</v>
      </c>
      <c r="Y205" s="339"/>
      <c r="Z205" s="227" t="s">
        <v>57</v>
      </c>
      <c r="AA205" s="362">
        <v>58.63</v>
      </c>
      <c r="AB205" s="426"/>
    </row>
    <row r="206" spans="1:28" ht="13.5" thickBot="1" x14ac:dyDescent="0.25">
      <c r="A206" s="372" t="s">
        <v>26</v>
      </c>
      <c r="B206" s="410">
        <f>B205-B191</f>
        <v>6</v>
      </c>
      <c r="C206" s="415">
        <f t="shared" ref="C206:X206" si="84">C205-C191</f>
        <v>5.5</v>
      </c>
      <c r="D206" s="415">
        <f t="shared" si="84"/>
        <v>5.5</v>
      </c>
      <c r="E206" s="415">
        <f t="shared" si="84"/>
        <v>5.5</v>
      </c>
      <c r="F206" s="415">
        <f t="shared" si="84"/>
        <v>6</v>
      </c>
      <c r="G206" s="415">
        <f t="shared" si="84"/>
        <v>5.5</v>
      </c>
      <c r="H206" s="415">
        <f t="shared" si="84"/>
        <v>5.5</v>
      </c>
      <c r="I206" s="416">
        <f t="shared" si="84"/>
        <v>5.5</v>
      </c>
      <c r="J206" s="410">
        <f t="shared" si="84"/>
        <v>5.5</v>
      </c>
      <c r="K206" s="415">
        <f t="shared" si="84"/>
        <v>5.5</v>
      </c>
      <c r="L206" s="415">
        <f t="shared" si="84"/>
        <v>5.5</v>
      </c>
      <c r="M206" s="417">
        <f t="shared" si="84"/>
        <v>5.5</v>
      </c>
      <c r="N206" s="418">
        <f t="shared" si="84"/>
        <v>5.5</v>
      </c>
      <c r="O206" s="415">
        <f t="shared" si="84"/>
        <v>5.5</v>
      </c>
      <c r="P206" s="415">
        <f t="shared" si="84"/>
        <v>5.5</v>
      </c>
      <c r="Q206" s="415">
        <f t="shared" si="84"/>
        <v>5.5</v>
      </c>
      <c r="R206" s="415">
        <f t="shared" si="84"/>
        <v>5.5</v>
      </c>
      <c r="S206" s="415">
        <f t="shared" si="84"/>
        <v>5.5</v>
      </c>
      <c r="T206" s="415">
        <f t="shared" si="84"/>
        <v>5.5</v>
      </c>
      <c r="U206" s="415">
        <f t="shared" si="84"/>
        <v>5.5</v>
      </c>
      <c r="V206" s="415">
        <f t="shared" si="84"/>
        <v>5.5</v>
      </c>
      <c r="W206" s="415">
        <f t="shared" si="84"/>
        <v>5.5</v>
      </c>
      <c r="X206" s="417">
        <f t="shared" si="84"/>
        <v>5.5</v>
      </c>
      <c r="Y206" s="348"/>
      <c r="Z206" s="227" t="s">
        <v>26</v>
      </c>
      <c r="AA206" s="227">
        <f>AA205-AA191</f>
        <v>3.3800000000000026</v>
      </c>
      <c r="AB206" s="426"/>
    </row>
    <row r="207" spans="1:28" x14ac:dyDescent="0.2">
      <c r="F207" s="237">
        <v>64</v>
      </c>
    </row>
    <row r="208" spans="1:28" ht="13.5" thickBot="1" x14ac:dyDescent="0.25"/>
    <row r="209" spans="1:28" s="428" customFormat="1" ht="13.5" thickBot="1" x14ac:dyDescent="0.25">
      <c r="A209" s="285" t="s">
        <v>98</v>
      </c>
      <c r="B209" s="487" t="s">
        <v>53</v>
      </c>
      <c r="C209" s="488"/>
      <c r="D209" s="488"/>
      <c r="E209" s="488"/>
      <c r="F209" s="488"/>
      <c r="G209" s="488"/>
      <c r="H209" s="488"/>
      <c r="I209" s="488"/>
      <c r="J209" s="484" t="s">
        <v>72</v>
      </c>
      <c r="K209" s="485"/>
      <c r="L209" s="485"/>
      <c r="M209" s="486"/>
      <c r="N209" s="487" t="s">
        <v>63</v>
      </c>
      <c r="O209" s="488"/>
      <c r="P209" s="488"/>
      <c r="Q209" s="488"/>
      <c r="R209" s="488"/>
      <c r="S209" s="488"/>
      <c r="T209" s="488"/>
      <c r="U209" s="488"/>
      <c r="V209" s="488"/>
      <c r="W209" s="488"/>
      <c r="X209" s="489"/>
      <c r="Y209" s="338" t="s">
        <v>55</v>
      </c>
    </row>
    <row r="210" spans="1:28" s="428" customFormat="1" x14ac:dyDescent="0.2">
      <c r="A210" s="226" t="s">
        <v>54</v>
      </c>
      <c r="B210" s="247">
        <v>1</v>
      </c>
      <c r="C210" s="248">
        <v>2</v>
      </c>
      <c r="D210" s="248">
        <v>3</v>
      </c>
      <c r="E210" s="248">
        <v>4</v>
      </c>
      <c r="F210" s="248">
        <v>5</v>
      </c>
      <c r="G210" s="248">
        <v>6</v>
      </c>
      <c r="H210" s="248">
        <v>7</v>
      </c>
      <c r="I210" s="403">
        <v>8</v>
      </c>
      <c r="J210" s="247">
        <v>1</v>
      </c>
      <c r="K210" s="248">
        <v>2</v>
      </c>
      <c r="L210" s="248">
        <v>3</v>
      </c>
      <c r="M210" s="249">
        <v>4</v>
      </c>
      <c r="N210" s="396">
        <v>1</v>
      </c>
      <c r="O210" s="248">
        <v>2</v>
      </c>
      <c r="P210" s="248">
        <v>3</v>
      </c>
      <c r="Q210" s="248">
        <v>4</v>
      </c>
      <c r="R210" s="248">
        <v>5</v>
      </c>
      <c r="S210" s="248">
        <v>6</v>
      </c>
      <c r="T210" s="248">
        <v>7</v>
      </c>
      <c r="U210" s="248">
        <v>8</v>
      </c>
      <c r="V210" s="248">
        <v>9</v>
      </c>
      <c r="W210" s="248">
        <v>10</v>
      </c>
      <c r="X210" s="249">
        <v>11</v>
      </c>
      <c r="Y210" s="339"/>
    </row>
    <row r="211" spans="1:28" s="428" customFormat="1" x14ac:dyDescent="0.2">
      <c r="A211" s="226" t="s">
        <v>2</v>
      </c>
      <c r="B211" s="383">
        <v>1</v>
      </c>
      <c r="C211" s="384">
        <v>2</v>
      </c>
      <c r="D211" s="385">
        <v>3</v>
      </c>
      <c r="E211" s="386">
        <v>4</v>
      </c>
      <c r="F211" s="387">
        <v>5</v>
      </c>
      <c r="G211" s="388">
        <v>6</v>
      </c>
      <c r="H211" s="389">
        <v>7</v>
      </c>
      <c r="I211" s="390">
        <v>8</v>
      </c>
      <c r="J211" s="383">
        <v>1</v>
      </c>
      <c r="K211" s="384">
        <v>2</v>
      </c>
      <c r="L211" s="385">
        <v>3</v>
      </c>
      <c r="M211" s="386">
        <v>4</v>
      </c>
      <c r="N211" s="383">
        <v>1</v>
      </c>
      <c r="O211" s="384">
        <v>2</v>
      </c>
      <c r="P211" s="385">
        <v>3</v>
      </c>
      <c r="Q211" s="386">
        <v>4</v>
      </c>
      <c r="R211" s="386">
        <v>4</v>
      </c>
      <c r="S211" s="387">
        <v>5</v>
      </c>
      <c r="T211" s="387">
        <v>5</v>
      </c>
      <c r="U211" s="388">
        <v>6</v>
      </c>
      <c r="V211" s="388">
        <v>6</v>
      </c>
      <c r="W211" s="389">
        <v>7</v>
      </c>
      <c r="X211" s="390">
        <v>8</v>
      </c>
      <c r="Y211" s="391" t="s">
        <v>0</v>
      </c>
    </row>
    <row r="212" spans="1:28" s="428" customFormat="1" x14ac:dyDescent="0.2">
      <c r="A212" s="292" t="s">
        <v>3</v>
      </c>
      <c r="B212" s="253">
        <v>1590</v>
      </c>
      <c r="C212" s="254">
        <v>1590</v>
      </c>
      <c r="D212" s="254">
        <v>1590</v>
      </c>
      <c r="E212" s="254">
        <v>1590</v>
      </c>
      <c r="F212" s="254">
        <v>1590</v>
      </c>
      <c r="G212" s="254">
        <v>1590</v>
      </c>
      <c r="H212" s="254">
        <v>1590</v>
      </c>
      <c r="I212" s="404">
        <v>1590</v>
      </c>
      <c r="J212" s="253">
        <v>1590</v>
      </c>
      <c r="K212" s="254">
        <v>1590</v>
      </c>
      <c r="L212" s="254">
        <v>1590</v>
      </c>
      <c r="M212" s="255">
        <v>1590</v>
      </c>
      <c r="N212" s="397">
        <v>1590</v>
      </c>
      <c r="O212" s="254">
        <v>1590</v>
      </c>
      <c r="P212" s="254">
        <v>1590</v>
      </c>
      <c r="Q212" s="254">
        <v>1590</v>
      </c>
      <c r="R212" s="254">
        <v>1590</v>
      </c>
      <c r="S212" s="254">
        <v>1590</v>
      </c>
      <c r="T212" s="254">
        <v>1590</v>
      </c>
      <c r="U212" s="254">
        <v>1590</v>
      </c>
      <c r="V212" s="254">
        <v>1590</v>
      </c>
      <c r="W212" s="254">
        <v>1590</v>
      </c>
      <c r="X212" s="255">
        <v>1590</v>
      </c>
      <c r="Y212" s="341">
        <v>1590</v>
      </c>
    </row>
    <row r="213" spans="1:28" s="428" customFormat="1" x14ac:dyDescent="0.2">
      <c r="A213" s="295" t="s">
        <v>6</v>
      </c>
      <c r="B213" s="256">
        <v>1508</v>
      </c>
      <c r="C213" s="257">
        <v>1517.25</v>
      </c>
      <c r="D213" s="257">
        <v>1546.09375</v>
      </c>
      <c r="E213" s="257">
        <v>1594.9350649350649</v>
      </c>
      <c r="F213" s="257">
        <v>1598</v>
      </c>
      <c r="G213" s="257">
        <v>1610.1818181818182</v>
      </c>
      <c r="H213" s="257">
        <v>1622.280701754386</v>
      </c>
      <c r="I213" s="296">
        <v>1643.939393939394</v>
      </c>
      <c r="J213" s="256">
        <v>1480.3571428571429</v>
      </c>
      <c r="K213" s="257">
        <v>1547.8048780487804</v>
      </c>
      <c r="L213" s="257">
        <v>1566.0377358490566</v>
      </c>
      <c r="M213" s="258">
        <v>1668.6842105263158</v>
      </c>
      <c r="N213" s="398">
        <v>1513.5714285714287</v>
      </c>
      <c r="O213" s="257">
        <v>1521.7647058823529</v>
      </c>
      <c r="P213" s="257">
        <v>1547.5471698113208</v>
      </c>
      <c r="Q213" s="257">
        <v>1574.8387096774193</v>
      </c>
      <c r="R213" s="257">
        <v>1577.0967741935483</v>
      </c>
      <c r="S213" s="257">
        <v>1583.5483870967741</v>
      </c>
      <c r="T213" s="257">
        <v>1581.6129032258063</v>
      </c>
      <c r="U213" s="257">
        <v>1607.4193548387098</v>
      </c>
      <c r="V213" s="257">
        <v>1628.0645161290322</v>
      </c>
      <c r="W213" s="257">
        <v>1620</v>
      </c>
      <c r="X213" s="258">
        <v>1636.4864864864865</v>
      </c>
      <c r="Y213" s="342">
        <v>1582.6808510638298</v>
      </c>
    </row>
    <row r="214" spans="1:28" s="428" customFormat="1" x14ac:dyDescent="0.2">
      <c r="A214" s="226" t="s">
        <v>7</v>
      </c>
      <c r="B214" s="260">
        <v>100</v>
      </c>
      <c r="C214" s="261">
        <v>100</v>
      </c>
      <c r="D214" s="261">
        <v>100</v>
      </c>
      <c r="E214" s="261">
        <v>100</v>
      </c>
      <c r="F214" s="261">
        <v>100</v>
      </c>
      <c r="G214" s="261">
        <v>100</v>
      </c>
      <c r="H214" s="261">
        <v>100</v>
      </c>
      <c r="I214" s="299">
        <v>96.969696969696969</v>
      </c>
      <c r="J214" s="260">
        <v>82.142857142857139</v>
      </c>
      <c r="K214" s="261">
        <v>100</v>
      </c>
      <c r="L214" s="261">
        <v>100</v>
      </c>
      <c r="M214" s="262">
        <v>94.736842105263165</v>
      </c>
      <c r="N214" s="399">
        <v>71.428571428571431</v>
      </c>
      <c r="O214" s="261">
        <v>100</v>
      </c>
      <c r="P214" s="261">
        <v>100</v>
      </c>
      <c r="Q214" s="261">
        <v>100</v>
      </c>
      <c r="R214" s="261">
        <v>100</v>
      </c>
      <c r="S214" s="261">
        <v>100</v>
      </c>
      <c r="T214" s="261">
        <v>100</v>
      </c>
      <c r="U214" s="261">
        <v>100</v>
      </c>
      <c r="V214" s="261">
        <v>100</v>
      </c>
      <c r="W214" s="261">
        <v>100</v>
      </c>
      <c r="X214" s="262">
        <v>100</v>
      </c>
      <c r="Y214" s="343">
        <v>96.38297872340425</v>
      </c>
      <c r="AA214" s="227"/>
    </row>
    <row r="215" spans="1:28" s="428" customFormat="1" x14ac:dyDescent="0.2">
      <c r="A215" s="226" t="s">
        <v>8</v>
      </c>
      <c r="B215" s="263">
        <v>4.411683654769203E-2</v>
      </c>
      <c r="C215" s="264">
        <v>2.8991876407539065E-2</v>
      </c>
      <c r="D215" s="264">
        <v>3.3600816027381956E-2</v>
      </c>
      <c r="E215" s="264">
        <v>3.5748964121024879E-2</v>
      </c>
      <c r="F215" s="264">
        <v>3.6646126418018773E-2</v>
      </c>
      <c r="G215" s="264">
        <v>3.3318212995794808E-2</v>
      </c>
      <c r="H215" s="264">
        <v>3.6330637066290201E-2</v>
      </c>
      <c r="I215" s="302">
        <v>4.5666691442438699E-2</v>
      </c>
      <c r="J215" s="263">
        <v>6.9324897679706649E-2</v>
      </c>
      <c r="K215" s="264">
        <v>3.3051917303433799E-2</v>
      </c>
      <c r="L215" s="264">
        <v>3.8500338859821522E-2</v>
      </c>
      <c r="M215" s="265">
        <v>4.6585669323552861E-2</v>
      </c>
      <c r="N215" s="400">
        <v>7.3681621026300409E-2</v>
      </c>
      <c r="O215" s="264">
        <v>4.2451714031051621E-2</v>
      </c>
      <c r="P215" s="264">
        <v>3.8463087804864876E-2</v>
      </c>
      <c r="Q215" s="264">
        <v>4.0925829557531823E-2</v>
      </c>
      <c r="R215" s="264">
        <v>3.7948796984212302E-2</v>
      </c>
      <c r="S215" s="264">
        <v>3.7908204401030904E-2</v>
      </c>
      <c r="T215" s="264">
        <v>4.063093072832244E-2</v>
      </c>
      <c r="U215" s="264">
        <v>4.1716829704457885E-2</v>
      </c>
      <c r="V215" s="264">
        <v>3.202725952237323E-2</v>
      </c>
      <c r="W215" s="264">
        <v>4.5895383445533594E-2</v>
      </c>
      <c r="X215" s="265">
        <v>4.3839894363104162E-2</v>
      </c>
      <c r="Y215" s="344">
        <v>4.8959607847143712E-2</v>
      </c>
      <c r="AA215" s="227"/>
    </row>
    <row r="216" spans="1:28" s="428" customFormat="1" x14ac:dyDescent="0.2">
      <c r="A216" s="295" t="s">
        <v>1</v>
      </c>
      <c r="B216" s="266">
        <f>B213/B212*100-100</f>
        <v>-5.1572327044025172</v>
      </c>
      <c r="C216" s="267">
        <f t="shared" ref="C216:E216" si="85">C213/C212*100-100</f>
        <v>-4.5754716981132049</v>
      </c>
      <c r="D216" s="267">
        <f t="shared" si="85"/>
        <v>-2.7613993710691886</v>
      </c>
      <c r="E216" s="267">
        <f t="shared" si="85"/>
        <v>0.31038144245691512</v>
      </c>
      <c r="F216" s="267">
        <f>F213/F212*100-100</f>
        <v>0.50314465408804665</v>
      </c>
      <c r="G216" s="267">
        <f t="shared" ref="G216:L216" si="86">G213/G212*100-100</f>
        <v>1.2692967409948466</v>
      </c>
      <c r="H216" s="267">
        <f t="shared" si="86"/>
        <v>2.030232814741268</v>
      </c>
      <c r="I216" s="405">
        <f t="shared" si="86"/>
        <v>3.3924147131694156</v>
      </c>
      <c r="J216" s="266">
        <f t="shared" si="86"/>
        <v>-6.8957771787960525</v>
      </c>
      <c r="K216" s="267">
        <f t="shared" si="86"/>
        <v>-2.6537812547936852</v>
      </c>
      <c r="L216" s="267">
        <f t="shared" si="86"/>
        <v>-1.5070606384241074</v>
      </c>
      <c r="M216" s="268">
        <f>M213/M212*100-100</f>
        <v>4.9486924859318151</v>
      </c>
      <c r="N216" s="401">
        <f t="shared" ref="N216:Y216" si="87">N213/N212*100-100</f>
        <v>-4.8068283917340437</v>
      </c>
      <c r="O216" s="267">
        <f t="shared" si="87"/>
        <v>-4.2915279319274902</v>
      </c>
      <c r="P216" s="267">
        <f t="shared" si="87"/>
        <v>-2.6699893200427169</v>
      </c>
      <c r="Q216" s="267">
        <f t="shared" si="87"/>
        <v>-0.9535402718604189</v>
      </c>
      <c r="R216" s="267">
        <f t="shared" si="87"/>
        <v>-0.81152363562588903</v>
      </c>
      <c r="S216" s="267">
        <f t="shared" si="87"/>
        <v>-0.40576181781294451</v>
      </c>
      <c r="T216" s="267">
        <f t="shared" si="87"/>
        <v>-0.52749036315682929</v>
      </c>
      <c r="U216" s="267">
        <f t="shared" si="87"/>
        <v>1.0955569080949488</v>
      </c>
      <c r="V216" s="267">
        <f t="shared" si="87"/>
        <v>2.3939947250963627</v>
      </c>
      <c r="W216" s="267">
        <f t="shared" si="87"/>
        <v>1.8867924528301927</v>
      </c>
      <c r="X216" s="268">
        <f t="shared" si="87"/>
        <v>2.9236783953764984</v>
      </c>
      <c r="Y216" s="345">
        <f t="shared" si="87"/>
        <v>-0.46032383246354414</v>
      </c>
      <c r="AA216" s="227"/>
    </row>
    <row r="217" spans="1:28" s="428" customFormat="1" ht="13.5" thickBot="1" x14ac:dyDescent="0.25">
      <c r="A217" s="349" t="s">
        <v>27</v>
      </c>
      <c r="B217" s="270">
        <f>B213-B199</f>
        <v>151.88888888888891</v>
      </c>
      <c r="C217" s="271">
        <f t="shared" ref="C217:X217" si="88">C213-C199</f>
        <v>129.01470588235293</v>
      </c>
      <c r="D217" s="271">
        <f t="shared" si="88"/>
        <v>125.07680084745766</v>
      </c>
      <c r="E217" s="271">
        <f t="shared" si="88"/>
        <v>152.90116662998025</v>
      </c>
      <c r="F217" s="271">
        <f t="shared" si="88"/>
        <v>151.5</v>
      </c>
      <c r="G217" s="271">
        <f t="shared" si="88"/>
        <v>155.81818181818198</v>
      </c>
      <c r="H217" s="271">
        <f t="shared" si="88"/>
        <v>130.28070175438597</v>
      </c>
      <c r="I217" s="406">
        <f t="shared" si="88"/>
        <v>125.83128583128587</v>
      </c>
      <c r="J217" s="270">
        <f t="shared" si="88"/>
        <v>98.35714285714289</v>
      </c>
      <c r="K217" s="271">
        <f t="shared" si="88"/>
        <v>124.08394781622223</v>
      </c>
      <c r="L217" s="271">
        <f t="shared" si="88"/>
        <v>114.3135979180222</v>
      </c>
      <c r="M217" s="272">
        <f t="shared" si="88"/>
        <v>187.91497975708512</v>
      </c>
      <c r="N217" s="402">
        <f t="shared" si="88"/>
        <v>121.57142857142867</v>
      </c>
      <c r="O217" s="271">
        <f t="shared" si="88"/>
        <v>93.279857397504429</v>
      </c>
      <c r="P217" s="271">
        <f t="shared" si="88"/>
        <v>116.16785946649316</v>
      </c>
      <c r="Q217" s="271">
        <f t="shared" si="88"/>
        <v>117.25250278086764</v>
      </c>
      <c r="R217" s="271">
        <f t="shared" si="88"/>
        <v>122.68500948766587</v>
      </c>
      <c r="S217" s="271">
        <f t="shared" si="88"/>
        <v>106.57869012707715</v>
      </c>
      <c r="T217" s="271">
        <f t="shared" si="88"/>
        <v>116.30040322580635</v>
      </c>
      <c r="U217" s="271">
        <f t="shared" si="88"/>
        <v>129.91935483870975</v>
      </c>
      <c r="V217" s="271">
        <f t="shared" si="88"/>
        <v>140.5645161290322</v>
      </c>
      <c r="W217" s="271">
        <f t="shared" si="88"/>
        <v>123.26923076923072</v>
      </c>
      <c r="X217" s="272">
        <f t="shared" si="88"/>
        <v>99.050589050588997</v>
      </c>
      <c r="Y217" s="346">
        <f>Y213-Y199</f>
        <v>128.04067920561283</v>
      </c>
      <c r="AA217" s="227"/>
    </row>
    <row r="218" spans="1:28" s="428" customFormat="1" x14ac:dyDescent="0.2">
      <c r="A218" s="370" t="s">
        <v>51</v>
      </c>
      <c r="B218" s="274">
        <v>252</v>
      </c>
      <c r="C218" s="275">
        <v>555</v>
      </c>
      <c r="D218" s="275">
        <v>813</v>
      </c>
      <c r="E218" s="275">
        <v>786</v>
      </c>
      <c r="F218" s="275">
        <v>785</v>
      </c>
      <c r="G218" s="275">
        <v>695</v>
      </c>
      <c r="H218" s="275">
        <v>756</v>
      </c>
      <c r="I218" s="407">
        <v>471</v>
      </c>
      <c r="J218" s="274">
        <v>383</v>
      </c>
      <c r="K218" s="275">
        <v>566</v>
      </c>
      <c r="L218" s="275">
        <v>785</v>
      </c>
      <c r="M218" s="276">
        <v>525</v>
      </c>
      <c r="N218" s="373">
        <v>163</v>
      </c>
      <c r="O218" s="275">
        <v>421</v>
      </c>
      <c r="P218" s="275">
        <v>740</v>
      </c>
      <c r="Q218" s="275">
        <v>400</v>
      </c>
      <c r="R218" s="275">
        <v>399</v>
      </c>
      <c r="S218" s="275">
        <v>414</v>
      </c>
      <c r="T218" s="275">
        <v>414</v>
      </c>
      <c r="U218" s="275">
        <v>407</v>
      </c>
      <c r="V218" s="275">
        <v>407</v>
      </c>
      <c r="W218" s="275">
        <v>731</v>
      </c>
      <c r="X218" s="276">
        <v>515</v>
      </c>
      <c r="Y218" s="347">
        <f>SUM(B218:X218)</f>
        <v>12383</v>
      </c>
      <c r="Z218" s="227" t="s">
        <v>56</v>
      </c>
      <c r="AA218" s="278">
        <f>Y204-Y218</f>
        <v>7</v>
      </c>
      <c r="AB218" s="279">
        <f>AA218/Y204</f>
        <v>5.649717514124294E-4</v>
      </c>
    </row>
    <row r="219" spans="1:28" s="428" customFormat="1" x14ac:dyDescent="0.2">
      <c r="A219" s="371" t="s">
        <v>28</v>
      </c>
      <c r="B219" s="323">
        <v>72.5</v>
      </c>
      <c r="C219" s="240">
        <v>71</v>
      </c>
      <c r="D219" s="240">
        <v>70</v>
      </c>
      <c r="E219" s="240">
        <v>70</v>
      </c>
      <c r="F219" s="240">
        <v>70</v>
      </c>
      <c r="G219" s="240">
        <v>68.5</v>
      </c>
      <c r="H219" s="240">
        <v>68</v>
      </c>
      <c r="I219" s="408">
        <v>67.5</v>
      </c>
      <c r="J219" s="242">
        <v>73.5</v>
      </c>
      <c r="K219" s="240">
        <v>72</v>
      </c>
      <c r="L219" s="240">
        <v>71</v>
      </c>
      <c r="M219" s="243">
        <v>69.5</v>
      </c>
      <c r="N219" s="374">
        <v>73.5</v>
      </c>
      <c r="O219" s="240">
        <v>73</v>
      </c>
      <c r="P219" s="240">
        <v>72</v>
      </c>
      <c r="Q219" s="240">
        <v>71</v>
      </c>
      <c r="R219" s="240">
        <v>71</v>
      </c>
      <c r="S219" s="240">
        <v>70.5</v>
      </c>
      <c r="T219" s="240">
        <v>70.5</v>
      </c>
      <c r="U219" s="240">
        <v>70</v>
      </c>
      <c r="V219" s="240">
        <v>70</v>
      </c>
      <c r="W219" s="240">
        <v>69</v>
      </c>
      <c r="X219" s="243">
        <v>69</v>
      </c>
      <c r="Y219" s="339"/>
      <c r="Z219" s="227" t="s">
        <v>57</v>
      </c>
      <c r="AA219" s="362">
        <v>64.180000000000007</v>
      </c>
    </row>
    <row r="220" spans="1:28" s="428" customFormat="1" ht="13.5" thickBot="1" x14ac:dyDescent="0.25">
      <c r="A220" s="372" t="s">
        <v>26</v>
      </c>
      <c r="B220" s="410">
        <f>B219-B205</f>
        <v>6.5</v>
      </c>
      <c r="C220" s="415">
        <f t="shared" ref="C220:X220" si="89">C219-C205</f>
        <v>6</v>
      </c>
      <c r="D220" s="415">
        <f t="shared" si="89"/>
        <v>6</v>
      </c>
      <c r="E220" s="415">
        <f t="shared" si="89"/>
        <v>6</v>
      </c>
      <c r="F220" s="415">
        <f t="shared" si="89"/>
        <v>6</v>
      </c>
      <c r="G220" s="415">
        <f t="shared" si="89"/>
        <v>6</v>
      </c>
      <c r="H220" s="415">
        <f t="shared" si="89"/>
        <v>6</v>
      </c>
      <c r="I220" s="416">
        <f t="shared" si="89"/>
        <v>6</v>
      </c>
      <c r="J220" s="410">
        <f t="shared" si="89"/>
        <v>6.5</v>
      </c>
      <c r="K220" s="415">
        <f t="shared" si="89"/>
        <v>6.5</v>
      </c>
      <c r="L220" s="415">
        <f t="shared" si="89"/>
        <v>6.5</v>
      </c>
      <c r="M220" s="417">
        <f t="shared" si="89"/>
        <v>6</v>
      </c>
      <c r="N220" s="418">
        <f t="shared" si="89"/>
        <v>6.5</v>
      </c>
      <c r="O220" s="415">
        <f t="shared" si="89"/>
        <v>6.5</v>
      </c>
      <c r="P220" s="415">
        <f t="shared" si="89"/>
        <v>6.5</v>
      </c>
      <c r="Q220" s="415">
        <f t="shared" si="89"/>
        <v>6</v>
      </c>
      <c r="R220" s="415">
        <f t="shared" si="89"/>
        <v>6</v>
      </c>
      <c r="S220" s="415">
        <f t="shared" si="89"/>
        <v>6</v>
      </c>
      <c r="T220" s="415">
        <f t="shared" si="89"/>
        <v>6</v>
      </c>
      <c r="U220" s="415">
        <f t="shared" si="89"/>
        <v>6</v>
      </c>
      <c r="V220" s="415">
        <f t="shared" si="89"/>
        <v>6</v>
      </c>
      <c r="W220" s="415">
        <f t="shared" si="89"/>
        <v>6</v>
      </c>
      <c r="X220" s="417">
        <f t="shared" si="89"/>
        <v>6.5</v>
      </c>
      <c r="Y220" s="348"/>
      <c r="Z220" s="227" t="s">
        <v>26</v>
      </c>
      <c r="AA220" s="227">
        <f>AA219-AA205</f>
        <v>5.5500000000000043</v>
      </c>
    </row>
    <row r="221" spans="1:28" x14ac:dyDescent="0.2">
      <c r="B221" s="237">
        <v>72.5</v>
      </c>
      <c r="D221" s="237">
        <v>70</v>
      </c>
    </row>
    <row r="222" spans="1:28" ht="13.5" thickBot="1" x14ac:dyDescent="0.25"/>
    <row r="223" spans="1:28" s="429" customFormat="1" ht="13.5" thickBot="1" x14ac:dyDescent="0.25">
      <c r="A223" s="285" t="s">
        <v>99</v>
      </c>
      <c r="B223" s="487" t="s">
        <v>53</v>
      </c>
      <c r="C223" s="488"/>
      <c r="D223" s="488"/>
      <c r="E223" s="488"/>
      <c r="F223" s="488"/>
      <c r="G223" s="488"/>
      <c r="H223" s="488"/>
      <c r="I223" s="488"/>
      <c r="J223" s="484" t="s">
        <v>72</v>
      </c>
      <c r="K223" s="485"/>
      <c r="L223" s="485"/>
      <c r="M223" s="486"/>
      <c r="N223" s="487" t="s">
        <v>63</v>
      </c>
      <c r="O223" s="488"/>
      <c r="P223" s="488"/>
      <c r="Q223" s="488"/>
      <c r="R223" s="488"/>
      <c r="S223" s="488"/>
      <c r="T223" s="488"/>
      <c r="U223" s="488"/>
      <c r="V223" s="488"/>
      <c r="W223" s="488"/>
      <c r="X223" s="489"/>
      <c r="Y223" s="338" t="s">
        <v>55</v>
      </c>
    </row>
    <row r="224" spans="1:28" s="429" customFormat="1" x14ac:dyDescent="0.2">
      <c r="A224" s="226" t="s">
        <v>54</v>
      </c>
      <c r="B224" s="247">
        <v>1</v>
      </c>
      <c r="C224" s="248">
        <v>2</v>
      </c>
      <c r="D224" s="248">
        <v>3</v>
      </c>
      <c r="E224" s="248">
        <v>4</v>
      </c>
      <c r="F224" s="248">
        <v>5</v>
      </c>
      <c r="G224" s="248">
        <v>6</v>
      </c>
      <c r="H224" s="248">
        <v>7</v>
      </c>
      <c r="I224" s="403">
        <v>8</v>
      </c>
      <c r="J224" s="247">
        <v>1</v>
      </c>
      <c r="K224" s="248">
        <v>2</v>
      </c>
      <c r="L224" s="248">
        <v>3</v>
      </c>
      <c r="M224" s="249">
        <v>4</v>
      </c>
      <c r="N224" s="396">
        <v>1</v>
      </c>
      <c r="O224" s="248">
        <v>2</v>
      </c>
      <c r="P224" s="248">
        <v>3</v>
      </c>
      <c r="Q224" s="248">
        <v>4</v>
      </c>
      <c r="R224" s="248">
        <v>5</v>
      </c>
      <c r="S224" s="248">
        <v>6</v>
      </c>
      <c r="T224" s="248">
        <v>7</v>
      </c>
      <c r="U224" s="248">
        <v>8</v>
      </c>
      <c r="V224" s="248">
        <v>9</v>
      </c>
      <c r="W224" s="248">
        <v>10</v>
      </c>
      <c r="X224" s="249">
        <v>11</v>
      </c>
      <c r="Y224" s="339"/>
    </row>
    <row r="225" spans="1:28" s="429" customFormat="1" x14ac:dyDescent="0.2">
      <c r="A225" s="226" t="s">
        <v>2</v>
      </c>
      <c r="B225" s="383">
        <v>1</v>
      </c>
      <c r="C225" s="384">
        <v>2</v>
      </c>
      <c r="D225" s="385">
        <v>3</v>
      </c>
      <c r="E225" s="386">
        <v>4</v>
      </c>
      <c r="F225" s="387">
        <v>5</v>
      </c>
      <c r="G225" s="388">
        <v>6</v>
      </c>
      <c r="H225" s="389">
        <v>7</v>
      </c>
      <c r="I225" s="390">
        <v>8</v>
      </c>
      <c r="J225" s="383">
        <v>1</v>
      </c>
      <c r="K225" s="384">
        <v>2</v>
      </c>
      <c r="L225" s="385">
        <v>3</v>
      </c>
      <c r="M225" s="386">
        <v>4</v>
      </c>
      <c r="N225" s="383">
        <v>1</v>
      </c>
      <c r="O225" s="384">
        <v>2</v>
      </c>
      <c r="P225" s="385">
        <v>3</v>
      </c>
      <c r="Q225" s="386">
        <v>4</v>
      </c>
      <c r="R225" s="386">
        <v>4</v>
      </c>
      <c r="S225" s="387">
        <v>5</v>
      </c>
      <c r="T225" s="387">
        <v>5</v>
      </c>
      <c r="U225" s="388">
        <v>6</v>
      </c>
      <c r="V225" s="388">
        <v>6</v>
      </c>
      <c r="W225" s="389">
        <v>7</v>
      </c>
      <c r="X225" s="390">
        <v>8</v>
      </c>
      <c r="Y225" s="391" t="s">
        <v>0</v>
      </c>
    </row>
    <row r="226" spans="1:28" s="429" customFormat="1" x14ac:dyDescent="0.2">
      <c r="A226" s="292" t="s">
        <v>3</v>
      </c>
      <c r="B226" s="253">
        <v>1710</v>
      </c>
      <c r="C226" s="254">
        <v>1710</v>
      </c>
      <c r="D226" s="254">
        <v>1710</v>
      </c>
      <c r="E226" s="254">
        <v>1710</v>
      </c>
      <c r="F226" s="254">
        <v>1710</v>
      </c>
      <c r="G226" s="254">
        <v>1710</v>
      </c>
      <c r="H226" s="254">
        <v>1710</v>
      </c>
      <c r="I226" s="404">
        <v>1710</v>
      </c>
      <c r="J226" s="253">
        <v>1710</v>
      </c>
      <c r="K226" s="254">
        <v>1710</v>
      </c>
      <c r="L226" s="254">
        <v>1710</v>
      </c>
      <c r="M226" s="255">
        <v>1710</v>
      </c>
      <c r="N226" s="397">
        <v>1710</v>
      </c>
      <c r="O226" s="254">
        <v>1710</v>
      </c>
      <c r="P226" s="254">
        <v>1710</v>
      </c>
      <c r="Q226" s="254">
        <v>1710</v>
      </c>
      <c r="R226" s="254">
        <v>1710</v>
      </c>
      <c r="S226" s="254">
        <v>1710</v>
      </c>
      <c r="T226" s="254">
        <v>1710</v>
      </c>
      <c r="U226" s="254">
        <v>1710</v>
      </c>
      <c r="V226" s="254">
        <v>1710</v>
      </c>
      <c r="W226" s="254">
        <v>1710</v>
      </c>
      <c r="X226" s="255">
        <v>1710</v>
      </c>
      <c r="Y226" s="341">
        <v>1710</v>
      </c>
    </row>
    <row r="227" spans="1:28" s="429" customFormat="1" x14ac:dyDescent="0.2">
      <c r="A227" s="295" t="s">
        <v>6</v>
      </c>
      <c r="B227" s="256">
        <v>1642.6315789473683</v>
      </c>
      <c r="C227" s="257">
        <v>1671.3636363636363</v>
      </c>
      <c r="D227" s="257">
        <v>1728.8709677419354</v>
      </c>
      <c r="E227" s="257">
        <v>1724.0740740740741</v>
      </c>
      <c r="F227" s="257">
        <v>1745.9322033898304</v>
      </c>
      <c r="G227" s="257">
        <v>1744.1818181818182</v>
      </c>
      <c r="H227" s="257">
        <v>1782.1568627450981</v>
      </c>
      <c r="I227" s="296">
        <v>1831.4285714285713</v>
      </c>
      <c r="J227" s="256">
        <v>1688.2758620689656</v>
      </c>
      <c r="K227" s="257">
        <v>1737.1428571428571</v>
      </c>
      <c r="L227" s="257">
        <v>1733.2203389830509</v>
      </c>
      <c r="M227" s="258">
        <v>1770.2439024390244</v>
      </c>
      <c r="N227" s="398">
        <v>1676.6666666666667</v>
      </c>
      <c r="O227" s="257">
        <v>1739.375</v>
      </c>
      <c r="P227" s="257">
        <v>1720.3571428571429</v>
      </c>
      <c r="Q227" s="257">
        <v>1787.3333333333333</v>
      </c>
      <c r="R227" s="257">
        <v>1748.5294117647059</v>
      </c>
      <c r="S227" s="257">
        <v>1770.6060606060605</v>
      </c>
      <c r="T227" s="257">
        <v>1777.3529411764705</v>
      </c>
      <c r="U227" s="257">
        <v>1761.6129032258063</v>
      </c>
      <c r="V227" s="257">
        <v>1774.1935483870968</v>
      </c>
      <c r="W227" s="257">
        <v>1772.3529411764705</v>
      </c>
      <c r="X227" s="258">
        <v>1775</v>
      </c>
      <c r="Y227" s="342">
        <v>1745.7326203208556</v>
      </c>
    </row>
    <row r="228" spans="1:28" s="429" customFormat="1" x14ac:dyDescent="0.2">
      <c r="A228" s="226" t="s">
        <v>7</v>
      </c>
      <c r="B228" s="260">
        <v>84.21052631578948</v>
      </c>
      <c r="C228" s="261">
        <v>93.181818181818187</v>
      </c>
      <c r="D228" s="261">
        <v>98.387096774193552</v>
      </c>
      <c r="E228" s="261">
        <v>100</v>
      </c>
      <c r="F228" s="261">
        <v>96.610169491525426</v>
      </c>
      <c r="G228" s="261">
        <v>100</v>
      </c>
      <c r="H228" s="261">
        <v>100</v>
      </c>
      <c r="I228" s="299">
        <v>82.857142857142861</v>
      </c>
      <c r="J228" s="260">
        <v>86.206896551724142</v>
      </c>
      <c r="K228" s="261">
        <v>92.857142857142861</v>
      </c>
      <c r="L228" s="261">
        <v>96.610169491525426</v>
      </c>
      <c r="M228" s="262">
        <v>87.804878048780495</v>
      </c>
      <c r="N228" s="399">
        <v>100</v>
      </c>
      <c r="O228" s="261">
        <v>87.5</v>
      </c>
      <c r="P228" s="261">
        <v>98.214285714285708</v>
      </c>
      <c r="Q228" s="261">
        <v>96.666666666666671</v>
      </c>
      <c r="R228" s="261">
        <v>100</v>
      </c>
      <c r="S228" s="261">
        <v>100</v>
      </c>
      <c r="T228" s="261">
        <v>97.058823529411768</v>
      </c>
      <c r="U228" s="261">
        <v>93.548387096774192</v>
      </c>
      <c r="V228" s="261">
        <v>96.774193548387103</v>
      </c>
      <c r="W228" s="261">
        <v>94.117647058823536</v>
      </c>
      <c r="X228" s="262">
        <v>92.10526315789474</v>
      </c>
      <c r="Y228" s="343">
        <v>92.727272727272734</v>
      </c>
      <c r="AA228" s="227"/>
    </row>
    <row r="229" spans="1:28" s="429" customFormat="1" x14ac:dyDescent="0.2">
      <c r="A229" s="226" t="s">
        <v>8</v>
      </c>
      <c r="B229" s="263">
        <v>8.0976963788177578E-2</v>
      </c>
      <c r="C229" s="264">
        <v>5.158875588430057E-2</v>
      </c>
      <c r="D229" s="264">
        <v>4.1994897892848354E-2</v>
      </c>
      <c r="E229" s="264">
        <v>3.9928728871389353E-2</v>
      </c>
      <c r="F229" s="264">
        <v>3.9048030567833104E-2</v>
      </c>
      <c r="G229" s="264">
        <v>3.936952102623649E-2</v>
      </c>
      <c r="H229" s="264">
        <v>3.9259598632480686E-2</v>
      </c>
      <c r="I229" s="302">
        <v>6.9951013171436122E-2</v>
      </c>
      <c r="J229" s="263">
        <v>7.2894636554147338E-2</v>
      </c>
      <c r="K229" s="264">
        <v>5.1031036307983377E-2</v>
      </c>
      <c r="L229" s="264">
        <v>5.239095850484491E-2</v>
      </c>
      <c r="M229" s="265">
        <v>6.2150701502476396E-2</v>
      </c>
      <c r="N229" s="400">
        <v>5.0919477037239931E-2</v>
      </c>
      <c r="O229" s="264">
        <v>6.3158367134027824E-2</v>
      </c>
      <c r="P229" s="264">
        <v>4.9199871404018936E-2</v>
      </c>
      <c r="Q229" s="264">
        <v>4.0369725452888194E-2</v>
      </c>
      <c r="R229" s="264">
        <v>4.7811790554636746E-2</v>
      </c>
      <c r="S229" s="264">
        <v>4.2559040793537589E-2</v>
      </c>
      <c r="T229" s="264">
        <v>4.5978930882433391E-2</v>
      </c>
      <c r="U229" s="264">
        <v>4.6879291774546236E-2</v>
      </c>
      <c r="V229" s="264">
        <v>4.7520330577363067E-2</v>
      </c>
      <c r="W229" s="264">
        <v>5.3615188865073958E-2</v>
      </c>
      <c r="X229" s="265">
        <v>6.245181063327563E-2</v>
      </c>
      <c r="Y229" s="344">
        <v>5.5201158939387776E-2</v>
      </c>
      <c r="AA229" s="227"/>
    </row>
    <row r="230" spans="1:28" s="429" customFormat="1" x14ac:dyDescent="0.2">
      <c r="A230" s="295" t="s">
        <v>1</v>
      </c>
      <c r="B230" s="266">
        <f>B227/B226*100-100</f>
        <v>-3.9396737457679336</v>
      </c>
      <c r="C230" s="267">
        <f t="shared" ref="C230:E230" si="90">C227/C226*100-100</f>
        <v>-2.2594364699627931</v>
      </c>
      <c r="D230" s="267">
        <f t="shared" si="90"/>
        <v>1.103565365025446</v>
      </c>
      <c r="E230" s="267">
        <f t="shared" si="90"/>
        <v>0.82304526748970375</v>
      </c>
      <c r="F230" s="267">
        <f>F227/F226*100-100</f>
        <v>2.1012984438497426</v>
      </c>
      <c r="G230" s="267">
        <f t="shared" ref="G230:L230" si="91">G227/G226*100-100</f>
        <v>1.998936735778841</v>
      </c>
      <c r="H230" s="267">
        <f t="shared" si="91"/>
        <v>4.2196995757367404</v>
      </c>
      <c r="I230" s="405">
        <f t="shared" si="91"/>
        <v>7.1010860484544764</v>
      </c>
      <c r="J230" s="266">
        <f t="shared" si="91"/>
        <v>-1.27041742286751</v>
      </c>
      <c r="K230" s="267">
        <f t="shared" si="91"/>
        <v>1.5873015873015817</v>
      </c>
      <c r="L230" s="267">
        <f t="shared" si="91"/>
        <v>1.3579145604123255</v>
      </c>
      <c r="M230" s="268">
        <f>M227/M226*100-100</f>
        <v>3.5230352303523063</v>
      </c>
      <c r="N230" s="401">
        <f t="shared" ref="N230:Y230" si="92">N227/N226*100-100</f>
        <v>-1.9493177387914216</v>
      </c>
      <c r="O230" s="267">
        <f t="shared" si="92"/>
        <v>1.7178362573099406</v>
      </c>
      <c r="P230" s="267">
        <f t="shared" si="92"/>
        <v>0.60568086883876049</v>
      </c>
      <c r="Q230" s="267">
        <f t="shared" si="92"/>
        <v>4.522417153996102</v>
      </c>
      <c r="R230" s="267">
        <f t="shared" si="92"/>
        <v>2.253181974544205</v>
      </c>
      <c r="S230" s="267">
        <f t="shared" si="92"/>
        <v>3.544214070529847</v>
      </c>
      <c r="T230" s="267">
        <f t="shared" si="92"/>
        <v>3.9387684898520803</v>
      </c>
      <c r="U230" s="267">
        <f t="shared" si="92"/>
        <v>3.0182984342576731</v>
      </c>
      <c r="V230" s="267">
        <f t="shared" si="92"/>
        <v>3.7540086776079988</v>
      </c>
      <c r="W230" s="267">
        <f t="shared" si="92"/>
        <v>3.6463708290333585</v>
      </c>
      <c r="X230" s="268">
        <f t="shared" si="92"/>
        <v>3.8011695906432692</v>
      </c>
      <c r="Y230" s="345">
        <f t="shared" si="92"/>
        <v>2.0896269193482908</v>
      </c>
      <c r="AA230" s="227"/>
    </row>
    <row r="231" spans="1:28" s="429" customFormat="1" ht="13.5" thickBot="1" x14ac:dyDescent="0.25">
      <c r="A231" s="349" t="s">
        <v>27</v>
      </c>
      <c r="B231" s="270">
        <f>B227-B213</f>
        <v>134.63157894736833</v>
      </c>
      <c r="C231" s="271">
        <f t="shared" ref="C231:X231" si="93">C227-C213</f>
        <v>154.11363636363626</v>
      </c>
      <c r="D231" s="271">
        <f t="shared" si="93"/>
        <v>182.77721774193537</v>
      </c>
      <c r="E231" s="271">
        <f t="shared" si="93"/>
        <v>129.1390091390092</v>
      </c>
      <c r="F231" s="271">
        <f t="shared" si="93"/>
        <v>147.93220338983042</v>
      </c>
      <c r="G231" s="271">
        <f t="shared" si="93"/>
        <v>134</v>
      </c>
      <c r="H231" s="271">
        <f t="shared" si="93"/>
        <v>159.87616099071215</v>
      </c>
      <c r="I231" s="406">
        <f t="shared" si="93"/>
        <v>187.48917748917734</v>
      </c>
      <c r="J231" s="270">
        <f t="shared" si="93"/>
        <v>207.91871921182269</v>
      </c>
      <c r="K231" s="271">
        <f t="shared" si="93"/>
        <v>189.33797909407667</v>
      </c>
      <c r="L231" s="271">
        <f t="shared" si="93"/>
        <v>167.18260313399423</v>
      </c>
      <c r="M231" s="272">
        <f t="shared" si="93"/>
        <v>101.55969191270856</v>
      </c>
      <c r="N231" s="402">
        <f t="shared" si="93"/>
        <v>163.09523809523807</v>
      </c>
      <c r="O231" s="271">
        <f t="shared" si="93"/>
        <v>217.61029411764707</v>
      </c>
      <c r="P231" s="271">
        <f t="shared" si="93"/>
        <v>172.80997304582206</v>
      </c>
      <c r="Q231" s="271">
        <f t="shared" si="93"/>
        <v>212.49462365591398</v>
      </c>
      <c r="R231" s="271">
        <f t="shared" si="93"/>
        <v>171.43263757115756</v>
      </c>
      <c r="S231" s="271">
        <f t="shared" si="93"/>
        <v>187.05767350928636</v>
      </c>
      <c r="T231" s="271">
        <f t="shared" si="93"/>
        <v>195.74003795066415</v>
      </c>
      <c r="U231" s="271">
        <f t="shared" si="93"/>
        <v>154.1935483870966</v>
      </c>
      <c r="V231" s="271">
        <f t="shared" si="93"/>
        <v>146.12903225806463</v>
      </c>
      <c r="W231" s="271">
        <f t="shared" si="93"/>
        <v>152.35294117647049</v>
      </c>
      <c r="X231" s="272">
        <f t="shared" si="93"/>
        <v>138.51351351351354</v>
      </c>
      <c r="Y231" s="346">
        <f>Y227-Y213</f>
        <v>163.05176925702585</v>
      </c>
      <c r="AA231" s="227"/>
    </row>
    <row r="232" spans="1:28" s="429" customFormat="1" x14ac:dyDescent="0.2">
      <c r="A232" s="370" t="s">
        <v>51</v>
      </c>
      <c r="B232" s="274">
        <v>252</v>
      </c>
      <c r="C232" s="275">
        <v>555</v>
      </c>
      <c r="D232" s="275">
        <v>811</v>
      </c>
      <c r="E232" s="275">
        <v>786</v>
      </c>
      <c r="F232" s="275">
        <v>785</v>
      </c>
      <c r="G232" s="275">
        <v>695</v>
      </c>
      <c r="H232" s="275">
        <v>756</v>
      </c>
      <c r="I232" s="407">
        <v>470</v>
      </c>
      <c r="J232" s="274">
        <v>383</v>
      </c>
      <c r="K232" s="275">
        <v>566</v>
      </c>
      <c r="L232" s="275">
        <v>785</v>
      </c>
      <c r="M232" s="276">
        <v>525</v>
      </c>
      <c r="N232" s="373">
        <v>163</v>
      </c>
      <c r="O232" s="275">
        <v>421</v>
      </c>
      <c r="P232" s="275">
        <v>740</v>
      </c>
      <c r="Q232" s="275">
        <v>400</v>
      </c>
      <c r="R232" s="275">
        <v>399</v>
      </c>
      <c r="S232" s="275">
        <v>414</v>
      </c>
      <c r="T232" s="275">
        <v>414</v>
      </c>
      <c r="U232" s="275">
        <v>407</v>
      </c>
      <c r="V232" s="275">
        <v>407</v>
      </c>
      <c r="W232" s="275">
        <v>731</v>
      </c>
      <c r="X232" s="276">
        <v>515</v>
      </c>
      <c r="Y232" s="347">
        <f>SUM(B232:X232)</f>
        <v>12380</v>
      </c>
      <c r="Z232" s="227" t="s">
        <v>56</v>
      </c>
      <c r="AA232" s="278">
        <f>Y218-Y232</f>
        <v>3</v>
      </c>
      <c r="AB232" s="279">
        <f>AA232/Y218</f>
        <v>2.4226762496971655E-4</v>
      </c>
    </row>
    <row r="233" spans="1:28" s="429" customFormat="1" x14ac:dyDescent="0.2">
      <c r="A233" s="371" t="s">
        <v>28</v>
      </c>
      <c r="B233" s="323">
        <v>79.5</v>
      </c>
      <c r="C233" s="240">
        <v>78</v>
      </c>
      <c r="D233" s="240">
        <v>76.5</v>
      </c>
      <c r="E233" s="240">
        <v>77</v>
      </c>
      <c r="F233" s="240">
        <v>76.5</v>
      </c>
      <c r="G233" s="240">
        <v>75</v>
      </c>
      <c r="H233" s="240">
        <v>74.5</v>
      </c>
      <c r="I233" s="408">
        <v>74</v>
      </c>
      <c r="J233" s="242">
        <v>80</v>
      </c>
      <c r="K233" s="240">
        <v>78.5</v>
      </c>
      <c r="L233" s="240">
        <v>77.5</v>
      </c>
      <c r="M233" s="243">
        <v>76.5</v>
      </c>
      <c r="N233" s="374">
        <v>80</v>
      </c>
      <c r="O233" s="240">
        <v>79.5</v>
      </c>
      <c r="P233" s="240">
        <v>79</v>
      </c>
      <c r="Q233" s="240">
        <v>77.5</v>
      </c>
      <c r="R233" s="240">
        <v>77.5</v>
      </c>
      <c r="S233" s="240">
        <v>77</v>
      </c>
      <c r="T233" s="240">
        <v>77</v>
      </c>
      <c r="U233" s="240">
        <v>76.5</v>
      </c>
      <c r="V233" s="240">
        <v>76.5</v>
      </c>
      <c r="W233" s="240">
        <v>76</v>
      </c>
      <c r="X233" s="243">
        <v>76</v>
      </c>
      <c r="Y233" s="339"/>
      <c r="Z233" s="227" t="s">
        <v>57</v>
      </c>
      <c r="AA233" s="362">
        <v>70.319999999999993</v>
      </c>
    </row>
    <row r="234" spans="1:28" s="429" customFormat="1" ht="13.5" thickBot="1" x14ac:dyDescent="0.25">
      <c r="A234" s="372" t="s">
        <v>26</v>
      </c>
      <c r="B234" s="410">
        <f>B233-B219</f>
        <v>7</v>
      </c>
      <c r="C234" s="415">
        <f t="shared" ref="C234:X234" si="94">C233-C219</f>
        <v>7</v>
      </c>
      <c r="D234" s="415">
        <f t="shared" si="94"/>
        <v>6.5</v>
      </c>
      <c r="E234" s="415">
        <f t="shared" si="94"/>
        <v>7</v>
      </c>
      <c r="F234" s="415">
        <f t="shared" si="94"/>
        <v>6.5</v>
      </c>
      <c r="G234" s="415">
        <f t="shared" si="94"/>
        <v>6.5</v>
      </c>
      <c r="H234" s="415">
        <f t="shared" si="94"/>
        <v>6.5</v>
      </c>
      <c r="I234" s="416">
        <f t="shared" si="94"/>
        <v>6.5</v>
      </c>
      <c r="J234" s="410">
        <f t="shared" si="94"/>
        <v>6.5</v>
      </c>
      <c r="K234" s="415">
        <f t="shared" si="94"/>
        <v>6.5</v>
      </c>
      <c r="L234" s="415">
        <f t="shared" si="94"/>
        <v>6.5</v>
      </c>
      <c r="M234" s="417">
        <f t="shared" si="94"/>
        <v>7</v>
      </c>
      <c r="N234" s="418">
        <f t="shared" si="94"/>
        <v>6.5</v>
      </c>
      <c r="O234" s="415">
        <f t="shared" si="94"/>
        <v>6.5</v>
      </c>
      <c r="P234" s="415">
        <f t="shared" si="94"/>
        <v>7</v>
      </c>
      <c r="Q234" s="415">
        <f t="shared" si="94"/>
        <v>6.5</v>
      </c>
      <c r="R234" s="415">
        <f t="shared" si="94"/>
        <v>6.5</v>
      </c>
      <c r="S234" s="415">
        <f t="shared" si="94"/>
        <v>6.5</v>
      </c>
      <c r="T234" s="415">
        <f t="shared" si="94"/>
        <v>6.5</v>
      </c>
      <c r="U234" s="415">
        <f t="shared" si="94"/>
        <v>6.5</v>
      </c>
      <c r="V234" s="415">
        <f t="shared" si="94"/>
        <v>6.5</v>
      </c>
      <c r="W234" s="415">
        <f t="shared" si="94"/>
        <v>7</v>
      </c>
      <c r="X234" s="417">
        <f t="shared" si="94"/>
        <v>7</v>
      </c>
      <c r="Y234" s="348"/>
      <c r="Z234" s="227" t="s">
        <v>26</v>
      </c>
      <c r="AA234" s="227">
        <f>AA233-AA219</f>
        <v>6.1399999999999864</v>
      </c>
    </row>
    <row r="235" spans="1:28" x14ac:dyDescent="0.2">
      <c r="R235" s="237" t="s">
        <v>68</v>
      </c>
    </row>
    <row r="236" spans="1:28" ht="13.5" thickBot="1" x14ac:dyDescent="0.25"/>
    <row r="237" spans="1:28" ht="13.5" thickBot="1" x14ac:dyDescent="0.25">
      <c r="A237" s="285" t="s">
        <v>100</v>
      </c>
      <c r="B237" s="487" t="s">
        <v>53</v>
      </c>
      <c r="C237" s="488"/>
      <c r="D237" s="488"/>
      <c r="E237" s="488"/>
      <c r="F237" s="488"/>
      <c r="G237" s="488"/>
      <c r="H237" s="488"/>
      <c r="I237" s="488"/>
      <c r="J237" s="484" t="s">
        <v>72</v>
      </c>
      <c r="K237" s="485"/>
      <c r="L237" s="485"/>
      <c r="M237" s="486"/>
      <c r="N237" s="487" t="s">
        <v>63</v>
      </c>
      <c r="O237" s="488"/>
      <c r="P237" s="488"/>
      <c r="Q237" s="488"/>
      <c r="R237" s="488"/>
      <c r="S237" s="488"/>
      <c r="T237" s="488"/>
      <c r="U237" s="488"/>
      <c r="V237" s="488"/>
      <c r="W237" s="488"/>
      <c r="X237" s="489"/>
      <c r="Y237" s="338" t="s">
        <v>55</v>
      </c>
      <c r="Z237" s="430"/>
      <c r="AA237" s="430"/>
      <c r="AB237" s="430"/>
    </row>
    <row r="238" spans="1:28" x14ac:dyDescent="0.2">
      <c r="A238" s="226" t="s">
        <v>54</v>
      </c>
      <c r="B238" s="247">
        <v>1</v>
      </c>
      <c r="C238" s="248">
        <v>2</v>
      </c>
      <c r="D238" s="248">
        <v>3</v>
      </c>
      <c r="E238" s="248">
        <v>4</v>
      </c>
      <c r="F238" s="248">
        <v>5</v>
      </c>
      <c r="G238" s="248">
        <v>6</v>
      </c>
      <c r="H238" s="248">
        <v>7</v>
      </c>
      <c r="I238" s="403">
        <v>8</v>
      </c>
      <c r="J238" s="247">
        <v>1</v>
      </c>
      <c r="K238" s="248">
        <v>2</v>
      </c>
      <c r="L238" s="248">
        <v>3</v>
      </c>
      <c r="M238" s="249">
        <v>4</v>
      </c>
      <c r="N238" s="396">
        <v>1</v>
      </c>
      <c r="O238" s="248">
        <v>2</v>
      </c>
      <c r="P238" s="248">
        <v>3</v>
      </c>
      <c r="Q238" s="248">
        <v>4</v>
      </c>
      <c r="R238" s="248">
        <v>5</v>
      </c>
      <c r="S238" s="248">
        <v>6</v>
      </c>
      <c r="T238" s="248">
        <v>7</v>
      </c>
      <c r="U238" s="248">
        <v>8</v>
      </c>
      <c r="V238" s="248">
        <v>9</v>
      </c>
      <c r="W238" s="248">
        <v>10</v>
      </c>
      <c r="X238" s="249">
        <v>11</v>
      </c>
      <c r="Y238" s="339"/>
      <c r="Z238" s="430"/>
      <c r="AA238" s="430"/>
      <c r="AB238" s="430"/>
    </row>
    <row r="239" spans="1:28" x14ac:dyDescent="0.2">
      <c r="A239" s="226" t="s">
        <v>2</v>
      </c>
      <c r="B239" s="383">
        <v>1</v>
      </c>
      <c r="C239" s="384">
        <v>2</v>
      </c>
      <c r="D239" s="385">
        <v>3</v>
      </c>
      <c r="E239" s="386">
        <v>4</v>
      </c>
      <c r="F239" s="387">
        <v>5</v>
      </c>
      <c r="G239" s="388">
        <v>6</v>
      </c>
      <c r="H239" s="389">
        <v>7</v>
      </c>
      <c r="I239" s="390">
        <v>8</v>
      </c>
      <c r="J239" s="383">
        <v>1</v>
      </c>
      <c r="K239" s="384">
        <v>2</v>
      </c>
      <c r="L239" s="385">
        <v>3</v>
      </c>
      <c r="M239" s="386">
        <v>4</v>
      </c>
      <c r="N239" s="383">
        <v>1</v>
      </c>
      <c r="O239" s="384">
        <v>2</v>
      </c>
      <c r="P239" s="385">
        <v>3</v>
      </c>
      <c r="Q239" s="386">
        <v>4</v>
      </c>
      <c r="R239" s="386">
        <v>4</v>
      </c>
      <c r="S239" s="387">
        <v>5</v>
      </c>
      <c r="T239" s="387">
        <v>5</v>
      </c>
      <c r="U239" s="388">
        <v>6</v>
      </c>
      <c r="V239" s="388">
        <v>6</v>
      </c>
      <c r="W239" s="389">
        <v>7</v>
      </c>
      <c r="X239" s="390">
        <v>8</v>
      </c>
      <c r="Y239" s="391" t="s">
        <v>0</v>
      </c>
      <c r="Z239" s="430"/>
      <c r="AA239" s="430"/>
      <c r="AB239" s="430"/>
    </row>
    <row r="240" spans="1:28" x14ac:dyDescent="0.2">
      <c r="A240" s="292" t="s">
        <v>3</v>
      </c>
      <c r="B240" s="253">
        <v>1840</v>
      </c>
      <c r="C240" s="254">
        <v>1840</v>
      </c>
      <c r="D240" s="254">
        <v>1840</v>
      </c>
      <c r="E240" s="254">
        <v>1840</v>
      </c>
      <c r="F240" s="254">
        <v>1840</v>
      </c>
      <c r="G240" s="254">
        <v>1840</v>
      </c>
      <c r="H240" s="254">
        <v>1840</v>
      </c>
      <c r="I240" s="404">
        <v>1840</v>
      </c>
      <c r="J240" s="253">
        <v>1840</v>
      </c>
      <c r="K240" s="254">
        <v>1840</v>
      </c>
      <c r="L240" s="254">
        <v>1840</v>
      </c>
      <c r="M240" s="255">
        <v>1840</v>
      </c>
      <c r="N240" s="397">
        <v>1840</v>
      </c>
      <c r="O240" s="254">
        <v>1840</v>
      </c>
      <c r="P240" s="254">
        <v>1840</v>
      </c>
      <c r="Q240" s="254">
        <v>1840</v>
      </c>
      <c r="R240" s="254">
        <v>1840</v>
      </c>
      <c r="S240" s="254">
        <v>1840</v>
      </c>
      <c r="T240" s="254">
        <v>1840</v>
      </c>
      <c r="U240" s="254">
        <v>1840</v>
      </c>
      <c r="V240" s="254">
        <v>1840</v>
      </c>
      <c r="W240" s="254">
        <v>1840</v>
      </c>
      <c r="X240" s="255">
        <v>1840</v>
      </c>
      <c r="Y240" s="341">
        <v>1840</v>
      </c>
      <c r="Z240" s="430"/>
      <c r="AA240" s="430"/>
      <c r="AB240" s="430"/>
    </row>
    <row r="241" spans="1:28" x14ac:dyDescent="0.2">
      <c r="A241" s="295" t="s">
        <v>6</v>
      </c>
      <c r="B241" s="256">
        <v>1763.125</v>
      </c>
      <c r="C241" s="257">
        <v>1784.1860465116279</v>
      </c>
      <c r="D241" s="257">
        <v>1817.5</v>
      </c>
      <c r="E241" s="257">
        <v>1843.7288135593221</v>
      </c>
      <c r="F241" s="257">
        <v>1871.2068965517242</v>
      </c>
      <c r="G241" s="257">
        <v>1867.4545454545455</v>
      </c>
      <c r="H241" s="257">
        <v>1880.8928571428571</v>
      </c>
      <c r="I241" s="296">
        <v>1892.7027027027027</v>
      </c>
      <c r="J241" s="256">
        <v>1877.9310344827586</v>
      </c>
      <c r="K241" s="257">
        <v>1880</v>
      </c>
      <c r="L241" s="257">
        <v>1897.3333333333333</v>
      </c>
      <c r="M241" s="258">
        <v>1894.6153846153845</v>
      </c>
      <c r="N241" s="398">
        <v>1883.8461538461538</v>
      </c>
      <c r="O241" s="257">
        <v>1867.1875</v>
      </c>
      <c r="P241" s="257">
        <v>1856.6071428571429</v>
      </c>
      <c r="Q241" s="257">
        <v>1908.7096774193549</v>
      </c>
      <c r="R241" s="257">
        <v>1862.8125</v>
      </c>
      <c r="S241" s="257">
        <v>1872.8125</v>
      </c>
      <c r="T241" s="257">
        <v>1865.3333333333333</v>
      </c>
      <c r="U241" s="257">
        <v>1890.3125</v>
      </c>
      <c r="V241" s="257">
        <v>1930.6896551724137</v>
      </c>
      <c r="W241" s="257">
        <v>1925.4901960784314</v>
      </c>
      <c r="X241" s="258">
        <v>1931.8918918918919</v>
      </c>
      <c r="Y241" s="342">
        <v>1872.4648648648649</v>
      </c>
      <c r="Z241" s="430"/>
      <c r="AA241" s="430"/>
      <c r="AB241" s="430"/>
    </row>
    <row r="242" spans="1:28" x14ac:dyDescent="0.2">
      <c r="A242" s="226" t="s">
        <v>7</v>
      </c>
      <c r="B242" s="260">
        <v>81.25</v>
      </c>
      <c r="C242" s="261">
        <v>93.023255813953483</v>
      </c>
      <c r="D242" s="261">
        <v>96.666666666666671</v>
      </c>
      <c r="E242" s="261">
        <v>98.305084745762713</v>
      </c>
      <c r="F242" s="261">
        <v>93.103448275862064</v>
      </c>
      <c r="G242" s="261">
        <v>98.181818181818187</v>
      </c>
      <c r="H242" s="261">
        <v>92.857142857142861</v>
      </c>
      <c r="I242" s="299">
        <v>94.594594594594597</v>
      </c>
      <c r="J242" s="260">
        <v>89.65517241379311</v>
      </c>
      <c r="K242" s="261">
        <v>94.736842105263165</v>
      </c>
      <c r="L242" s="261">
        <v>96.666666666666671</v>
      </c>
      <c r="M242" s="262">
        <v>97.435897435897431</v>
      </c>
      <c r="N242" s="399">
        <v>84.615384615384613</v>
      </c>
      <c r="O242" s="261">
        <v>84.375</v>
      </c>
      <c r="P242" s="261">
        <v>96.428571428571431</v>
      </c>
      <c r="Q242" s="261">
        <v>93.548387096774192</v>
      </c>
      <c r="R242" s="261">
        <v>100</v>
      </c>
      <c r="S242" s="261">
        <v>90.625</v>
      </c>
      <c r="T242" s="261">
        <v>96.666666666666671</v>
      </c>
      <c r="U242" s="261">
        <v>93.75</v>
      </c>
      <c r="V242" s="261">
        <v>100</v>
      </c>
      <c r="W242" s="261">
        <v>96.078431372549019</v>
      </c>
      <c r="X242" s="262">
        <v>97.297297297297291</v>
      </c>
      <c r="Y242" s="343">
        <v>92.21621621621621</v>
      </c>
      <c r="Z242" s="430"/>
      <c r="AA242" s="227"/>
      <c r="AB242" s="430"/>
    </row>
    <row r="243" spans="1:28" x14ac:dyDescent="0.2">
      <c r="A243" s="226" t="s">
        <v>8</v>
      </c>
      <c r="B243" s="263">
        <v>6.9340412790561634E-2</v>
      </c>
      <c r="C243" s="264">
        <v>5.1499945292842679E-2</v>
      </c>
      <c r="D243" s="264">
        <v>4.287404328412954E-2</v>
      </c>
      <c r="E243" s="264">
        <v>4.8838611096819917E-2</v>
      </c>
      <c r="F243" s="264">
        <v>4.2279202673970985E-2</v>
      </c>
      <c r="G243" s="264">
        <v>3.8725407882366517E-2</v>
      </c>
      <c r="H243" s="264">
        <v>5.6554671585091615E-2</v>
      </c>
      <c r="I243" s="302">
        <v>5.693960313401919E-2</v>
      </c>
      <c r="J243" s="263">
        <v>5.8187871557787298E-2</v>
      </c>
      <c r="K243" s="264">
        <v>5.5332068437090466E-2</v>
      </c>
      <c r="L243" s="264">
        <v>4.9543841545502093E-2</v>
      </c>
      <c r="M243" s="265">
        <v>5.5881934337263447E-2</v>
      </c>
      <c r="N243" s="400">
        <v>6.4360880241352877E-2</v>
      </c>
      <c r="O243" s="264">
        <v>6.41733528721323E-2</v>
      </c>
      <c r="P243" s="264">
        <v>4.5158972567742019E-2</v>
      </c>
      <c r="Q243" s="264">
        <v>6.1729017898321796E-2</v>
      </c>
      <c r="R243" s="264">
        <v>4.0154963922839147E-2</v>
      </c>
      <c r="S243" s="264">
        <v>5.4194497399780404E-2</v>
      </c>
      <c r="T243" s="264">
        <v>5.4911523249810731E-2</v>
      </c>
      <c r="U243" s="264">
        <v>5.199226192206631E-2</v>
      </c>
      <c r="V243" s="264">
        <v>3.8782015986084856E-2</v>
      </c>
      <c r="W243" s="264">
        <v>4.8917585559738914E-2</v>
      </c>
      <c r="X243" s="265">
        <v>4.5665488434051202E-2</v>
      </c>
      <c r="Y243" s="344">
        <v>5.4617462460277176E-2</v>
      </c>
      <c r="Z243" s="430"/>
      <c r="AA243" s="227"/>
      <c r="AB243" s="430"/>
    </row>
    <row r="244" spans="1:28" x14ac:dyDescent="0.2">
      <c r="A244" s="295" t="s">
        <v>1</v>
      </c>
      <c r="B244" s="266">
        <f>B241/B240*100-100</f>
        <v>-4.1779891304347814</v>
      </c>
      <c r="C244" s="267">
        <f t="shared" ref="C244:E244" si="95">C241/C240*100-100</f>
        <v>-3.0333670374115229</v>
      </c>
      <c r="D244" s="267">
        <f t="shared" si="95"/>
        <v>-1.2228260869565162</v>
      </c>
      <c r="E244" s="267">
        <f t="shared" si="95"/>
        <v>0.2026529108327253</v>
      </c>
      <c r="F244" s="267">
        <f>F241/F240*100-100</f>
        <v>1.6960269865067517</v>
      </c>
      <c r="G244" s="267">
        <f t="shared" ref="G244:L244" si="96">G241/G240*100-100</f>
        <v>1.4920948616600924</v>
      </c>
      <c r="H244" s="267">
        <f t="shared" si="96"/>
        <v>2.2224378881987548</v>
      </c>
      <c r="I244" s="405">
        <f t="shared" si="96"/>
        <v>2.8642773207990615</v>
      </c>
      <c r="J244" s="266">
        <f t="shared" si="96"/>
        <v>2.0614692653673217</v>
      </c>
      <c r="K244" s="267">
        <f t="shared" si="96"/>
        <v>2.1739130434782652</v>
      </c>
      <c r="L244" s="267">
        <f t="shared" si="96"/>
        <v>3.1159420289855007</v>
      </c>
      <c r="M244" s="268">
        <f>M241/M240*100-100</f>
        <v>2.9682274247491591</v>
      </c>
      <c r="N244" s="401">
        <f t="shared" ref="N244:Y244" si="97">N241/N240*100-100</f>
        <v>2.3829431438127102</v>
      </c>
      <c r="O244" s="267">
        <f t="shared" si="97"/>
        <v>1.4775815217391397</v>
      </c>
      <c r="P244" s="267">
        <f t="shared" si="97"/>
        <v>0.90256211180124524</v>
      </c>
      <c r="Q244" s="267">
        <f t="shared" si="97"/>
        <v>3.7342215988779799</v>
      </c>
      <c r="R244" s="267">
        <f t="shared" si="97"/>
        <v>1.2398097826086882</v>
      </c>
      <c r="S244" s="267">
        <f t="shared" si="97"/>
        <v>1.7832880434782652</v>
      </c>
      <c r="T244" s="267">
        <f t="shared" si="97"/>
        <v>1.3768115942028913</v>
      </c>
      <c r="U244" s="267">
        <f t="shared" si="97"/>
        <v>2.734375</v>
      </c>
      <c r="V244" s="267">
        <f t="shared" si="97"/>
        <v>4.9287856071964029</v>
      </c>
      <c r="W244" s="267">
        <f t="shared" si="97"/>
        <v>4.6462063086104166</v>
      </c>
      <c r="X244" s="268">
        <f t="shared" si="97"/>
        <v>4.994124559341941</v>
      </c>
      <c r="Y244" s="345">
        <f t="shared" si="97"/>
        <v>1.7643948296122147</v>
      </c>
      <c r="Z244" s="430"/>
      <c r="AA244" s="227"/>
      <c r="AB244" s="430"/>
    </row>
    <row r="245" spans="1:28" ht="13.5" thickBot="1" x14ac:dyDescent="0.25">
      <c r="A245" s="349" t="s">
        <v>27</v>
      </c>
      <c r="B245" s="270">
        <f>B241-B227</f>
        <v>120.49342105263167</v>
      </c>
      <c r="C245" s="271">
        <f t="shared" ref="C245:X245" si="98">C241-C227</f>
        <v>112.8224101479916</v>
      </c>
      <c r="D245" s="271">
        <f t="shared" si="98"/>
        <v>88.629032258064626</v>
      </c>
      <c r="E245" s="271">
        <f t="shared" si="98"/>
        <v>119.654739485248</v>
      </c>
      <c r="F245" s="271">
        <f t="shared" si="98"/>
        <v>125.27469316189377</v>
      </c>
      <c r="G245" s="271">
        <f t="shared" si="98"/>
        <v>123.27272727272725</v>
      </c>
      <c r="H245" s="271">
        <f t="shared" si="98"/>
        <v>98.735994397758986</v>
      </c>
      <c r="I245" s="406">
        <f t="shared" si="98"/>
        <v>61.274131274131378</v>
      </c>
      <c r="J245" s="270">
        <f t="shared" si="98"/>
        <v>189.65517241379303</v>
      </c>
      <c r="K245" s="271">
        <f t="shared" si="98"/>
        <v>142.85714285714289</v>
      </c>
      <c r="L245" s="271">
        <f t="shared" si="98"/>
        <v>164.11299435028241</v>
      </c>
      <c r="M245" s="272">
        <f t="shared" si="98"/>
        <v>124.37148217636013</v>
      </c>
      <c r="N245" s="402">
        <f t="shared" si="98"/>
        <v>207.17948717948707</v>
      </c>
      <c r="O245" s="271">
        <f t="shared" si="98"/>
        <v>127.8125</v>
      </c>
      <c r="P245" s="271">
        <f t="shared" si="98"/>
        <v>136.25</v>
      </c>
      <c r="Q245" s="271">
        <f t="shared" si="98"/>
        <v>121.37634408602162</v>
      </c>
      <c r="R245" s="271">
        <f t="shared" si="98"/>
        <v>114.28308823529414</v>
      </c>
      <c r="S245" s="271">
        <f t="shared" si="98"/>
        <v>102.20643939393949</v>
      </c>
      <c r="T245" s="271">
        <f t="shared" si="98"/>
        <v>87.980392156862763</v>
      </c>
      <c r="U245" s="271">
        <f t="shared" si="98"/>
        <v>128.69959677419365</v>
      </c>
      <c r="V245" s="271">
        <f t="shared" si="98"/>
        <v>156.4961067853169</v>
      </c>
      <c r="W245" s="271">
        <f t="shared" si="98"/>
        <v>153.13725490196089</v>
      </c>
      <c r="X245" s="272">
        <f t="shared" si="98"/>
        <v>156.89189189189187</v>
      </c>
      <c r="Y245" s="346">
        <f>Y241-Y227</f>
        <v>126.73224454400929</v>
      </c>
      <c r="Z245" s="430"/>
      <c r="AA245" s="227"/>
      <c r="AB245" s="430"/>
    </row>
    <row r="246" spans="1:28" x14ac:dyDescent="0.2">
      <c r="A246" s="370" t="s">
        <v>51</v>
      </c>
      <c r="B246" s="274">
        <v>251</v>
      </c>
      <c r="C246" s="275">
        <v>555</v>
      </c>
      <c r="D246" s="275">
        <v>811</v>
      </c>
      <c r="E246" s="275">
        <v>786</v>
      </c>
      <c r="F246" s="275">
        <v>785</v>
      </c>
      <c r="G246" s="275">
        <v>695</v>
      </c>
      <c r="H246" s="275">
        <v>755</v>
      </c>
      <c r="I246" s="407">
        <v>470</v>
      </c>
      <c r="J246" s="274">
        <v>381</v>
      </c>
      <c r="K246" s="275">
        <v>566</v>
      </c>
      <c r="L246" s="275">
        <v>785</v>
      </c>
      <c r="M246" s="276">
        <v>525</v>
      </c>
      <c r="N246" s="373">
        <v>161</v>
      </c>
      <c r="O246" s="275">
        <v>421</v>
      </c>
      <c r="P246" s="275">
        <v>739</v>
      </c>
      <c r="Q246" s="275">
        <v>400</v>
      </c>
      <c r="R246" s="275">
        <v>399</v>
      </c>
      <c r="S246" s="275">
        <v>414</v>
      </c>
      <c r="T246" s="275">
        <v>414</v>
      </c>
      <c r="U246" s="275">
        <v>407</v>
      </c>
      <c r="V246" s="275">
        <v>407</v>
      </c>
      <c r="W246" s="275">
        <v>730</v>
      </c>
      <c r="X246" s="276">
        <v>515</v>
      </c>
      <c r="Y246" s="347">
        <f>SUM(B246:X246)</f>
        <v>12372</v>
      </c>
      <c r="Z246" s="227" t="s">
        <v>56</v>
      </c>
      <c r="AA246" s="278">
        <f>Y232-Y246</f>
        <v>8</v>
      </c>
      <c r="AB246" s="279">
        <f>AA246/Y232</f>
        <v>6.462035541195477E-4</v>
      </c>
    </row>
    <row r="247" spans="1:28" x14ac:dyDescent="0.2">
      <c r="A247" s="371" t="s">
        <v>28</v>
      </c>
      <c r="B247" s="323">
        <v>87.5</v>
      </c>
      <c r="C247" s="240">
        <v>86</v>
      </c>
      <c r="D247" s="240">
        <v>84.5</v>
      </c>
      <c r="E247" s="240">
        <v>84.5</v>
      </c>
      <c r="F247" s="240">
        <v>84</v>
      </c>
      <c r="G247" s="240">
        <v>82.5</v>
      </c>
      <c r="H247" s="240">
        <v>82</v>
      </c>
      <c r="I247" s="408">
        <v>82</v>
      </c>
      <c r="J247" s="242">
        <v>87.5</v>
      </c>
      <c r="K247" s="240">
        <v>86</v>
      </c>
      <c r="L247" s="240">
        <v>85</v>
      </c>
      <c r="M247" s="243">
        <v>84.5</v>
      </c>
      <c r="N247" s="374">
        <v>87.5</v>
      </c>
      <c r="O247" s="240">
        <v>87</v>
      </c>
      <c r="P247" s="240">
        <v>86.5</v>
      </c>
      <c r="Q247" s="240">
        <v>85</v>
      </c>
      <c r="R247" s="240">
        <v>85</v>
      </c>
      <c r="S247" s="240">
        <v>85</v>
      </c>
      <c r="T247" s="240">
        <v>85</v>
      </c>
      <c r="U247" s="240">
        <v>84</v>
      </c>
      <c r="V247" s="240">
        <v>84</v>
      </c>
      <c r="W247" s="240">
        <v>83.5</v>
      </c>
      <c r="X247" s="243">
        <v>83.5</v>
      </c>
      <c r="Y247" s="339"/>
      <c r="Z247" s="227" t="s">
        <v>57</v>
      </c>
      <c r="AA247" s="362">
        <v>77.010000000000005</v>
      </c>
      <c r="AB247" s="430"/>
    </row>
    <row r="248" spans="1:28" ht="13.5" thickBot="1" x14ac:dyDescent="0.25">
      <c r="A248" s="372" t="s">
        <v>26</v>
      </c>
      <c r="B248" s="410">
        <f>B247-B233</f>
        <v>8</v>
      </c>
      <c r="C248" s="415">
        <f t="shared" ref="C248:X248" si="99">C247-C233</f>
        <v>8</v>
      </c>
      <c r="D248" s="415">
        <f t="shared" si="99"/>
        <v>8</v>
      </c>
      <c r="E248" s="415">
        <f t="shared" si="99"/>
        <v>7.5</v>
      </c>
      <c r="F248" s="415">
        <f t="shared" si="99"/>
        <v>7.5</v>
      </c>
      <c r="G248" s="415">
        <f t="shared" si="99"/>
        <v>7.5</v>
      </c>
      <c r="H248" s="415">
        <f t="shared" si="99"/>
        <v>7.5</v>
      </c>
      <c r="I248" s="416">
        <f t="shared" si="99"/>
        <v>8</v>
      </c>
      <c r="J248" s="410">
        <f t="shared" si="99"/>
        <v>7.5</v>
      </c>
      <c r="K248" s="415">
        <f t="shared" si="99"/>
        <v>7.5</v>
      </c>
      <c r="L248" s="415">
        <f t="shared" si="99"/>
        <v>7.5</v>
      </c>
      <c r="M248" s="417">
        <f t="shared" si="99"/>
        <v>8</v>
      </c>
      <c r="N248" s="418">
        <f t="shared" si="99"/>
        <v>7.5</v>
      </c>
      <c r="O248" s="415">
        <f t="shared" si="99"/>
        <v>7.5</v>
      </c>
      <c r="P248" s="415">
        <f t="shared" si="99"/>
        <v>7.5</v>
      </c>
      <c r="Q248" s="415">
        <f t="shared" si="99"/>
        <v>7.5</v>
      </c>
      <c r="R248" s="415">
        <f t="shared" si="99"/>
        <v>7.5</v>
      </c>
      <c r="S248" s="415">
        <f t="shared" si="99"/>
        <v>8</v>
      </c>
      <c r="T248" s="415">
        <f t="shared" si="99"/>
        <v>8</v>
      </c>
      <c r="U248" s="415">
        <f t="shared" si="99"/>
        <v>7.5</v>
      </c>
      <c r="V248" s="415">
        <f t="shared" si="99"/>
        <v>7.5</v>
      </c>
      <c r="W248" s="415">
        <f t="shared" si="99"/>
        <v>7.5</v>
      </c>
      <c r="X248" s="417">
        <f t="shared" si="99"/>
        <v>7.5</v>
      </c>
      <c r="Y248" s="348"/>
      <c r="Z248" s="227" t="s">
        <v>26</v>
      </c>
      <c r="AA248" s="227">
        <f>AA247-AA233</f>
        <v>6.6900000000000119</v>
      </c>
      <c r="AB248" s="430"/>
    </row>
    <row r="249" spans="1:28" x14ac:dyDescent="0.2">
      <c r="M249" s="237">
        <v>84.5</v>
      </c>
    </row>
    <row r="250" spans="1:28" ht="13.5" thickBot="1" x14ac:dyDescent="0.25"/>
    <row r="251" spans="1:28" ht="13.5" thickBot="1" x14ac:dyDescent="0.25">
      <c r="A251" s="285" t="s">
        <v>106</v>
      </c>
      <c r="B251" s="487" t="s">
        <v>53</v>
      </c>
      <c r="C251" s="488"/>
      <c r="D251" s="488"/>
      <c r="E251" s="488"/>
      <c r="F251" s="488"/>
      <c r="G251" s="488"/>
      <c r="H251" s="488"/>
      <c r="I251" s="488"/>
      <c r="J251" s="484" t="s">
        <v>72</v>
      </c>
      <c r="K251" s="485"/>
      <c r="L251" s="485"/>
      <c r="M251" s="486"/>
      <c r="N251" s="487" t="s">
        <v>63</v>
      </c>
      <c r="O251" s="488"/>
      <c r="P251" s="488"/>
      <c r="Q251" s="488"/>
      <c r="R251" s="488"/>
      <c r="S251" s="488"/>
      <c r="T251" s="488"/>
      <c r="U251" s="488"/>
      <c r="V251" s="488"/>
      <c r="W251" s="488"/>
      <c r="X251" s="489"/>
      <c r="Y251" s="338" t="s">
        <v>55</v>
      </c>
      <c r="Z251" s="434"/>
      <c r="AA251" s="434"/>
      <c r="AB251" s="434"/>
    </row>
    <row r="252" spans="1:28" x14ac:dyDescent="0.2">
      <c r="A252" s="226" t="s">
        <v>54</v>
      </c>
      <c r="B252" s="444">
        <v>1</v>
      </c>
      <c r="C252" s="445">
        <v>2</v>
      </c>
      <c r="D252" s="248">
        <v>3</v>
      </c>
      <c r="E252" s="248">
        <v>4</v>
      </c>
      <c r="F252" s="248">
        <v>5</v>
      </c>
      <c r="G252" s="248">
        <v>6</v>
      </c>
      <c r="H252" s="442">
        <v>7</v>
      </c>
      <c r="I252" s="443">
        <v>8</v>
      </c>
      <c r="J252" s="247">
        <v>1</v>
      </c>
      <c r="K252" s="248">
        <v>2</v>
      </c>
      <c r="L252" s="248">
        <v>3</v>
      </c>
      <c r="M252" s="249">
        <v>4</v>
      </c>
      <c r="N252" s="396">
        <v>1</v>
      </c>
      <c r="O252" s="445">
        <v>2</v>
      </c>
      <c r="P252" s="445">
        <v>3</v>
      </c>
      <c r="Q252" s="248">
        <v>4</v>
      </c>
      <c r="R252" s="248">
        <v>5</v>
      </c>
      <c r="S252" s="248">
        <v>6</v>
      </c>
      <c r="T252" s="248">
        <v>7</v>
      </c>
      <c r="U252" s="248">
        <v>8</v>
      </c>
      <c r="V252" s="248">
        <v>9</v>
      </c>
      <c r="W252" s="442">
        <v>10</v>
      </c>
      <c r="X252" s="446">
        <v>11</v>
      </c>
      <c r="Y252" s="339"/>
      <c r="Z252" s="434"/>
      <c r="AA252" s="434"/>
      <c r="AB252" s="434"/>
    </row>
    <row r="253" spans="1:28" x14ac:dyDescent="0.2">
      <c r="A253" s="226" t="s">
        <v>2</v>
      </c>
      <c r="B253" s="383">
        <v>1</v>
      </c>
      <c r="C253" s="384">
        <v>2</v>
      </c>
      <c r="D253" s="385">
        <v>3</v>
      </c>
      <c r="E253" s="386">
        <v>4</v>
      </c>
      <c r="F253" s="387">
        <v>5</v>
      </c>
      <c r="G253" s="388">
        <v>6</v>
      </c>
      <c r="H253" s="389">
        <v>7</v>
      </c>
      <c r="I253" s="390">
        <v>8</v>
      </c>
      <c r="J253" s="383">
        <v>1</v>
      </c>
      <c r="K253" s="384">
        <v>2</v>
      </c>
      <c r="L253" s="385">
        <v>3</v>
      </c>
      <c r="M253" s="386">
        <v>4</v>
      </c>
      <c r="N253" s="383">
        <v>1</v>
      </c>
      <c r="O253" s="384">
        <v>2</v>
      </c>
      <c r="P253" s="385">
        <v>3</v>
      </c>
      <c r="Q253" s="386">
        <v>4</v>
      </c>
      <c r="R253" s="386">
        <v>4</v>
      </c>
      <c r="S253" s="387">
        <v>5</v>
      </c>
      <c r="T253" s="387">
        <v>5</v>
      </c>
      <c r="U253" s="388">
        <v>6</v>
      </c>
      <c r="V253" s="388">
        <v>6</v>
      </c>
      <c r="W253" s="389">
        <v>7</v>
      </c>
      <c r="X253" s="390">
        <v>8</v>
      </c>
      <c r="Y253" s="391" t="s">
        <v>0</v>
      </c>
      <c r="Z253" s="434"/>
      <c r="AA253" s="434"/>
      <c r="AB253" s="434"/>
    </row>
    <row r="254" spans="1:28" x14ac:dyDescent="0.2">
      <c r="A254" s="292" t="s">
        <v>3</v>
      </c>
      <c r="B254" s="441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254">
        <v>1980</v>
      </c>
      <c r="I254" s="404">
        <v>1980</v>
      </c>
      <c r="J254" s="253">
        <v>1980</v>
      </c>
      <c r="K254" s="254">
        <v>1980</v>
      </c>
      <c r="L254" s="254">
        <v>1980</v>
      </c>
      <c r="M254" s="255">
        <v>1980</v>
      </c>
      <c r="N254" s="397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4">
        <v>1980</v>
      </c>
      <c r="U254" s="254">
        <v>1980</v>
      </c>
      <c r="V254" s="254">
        <v>1980</v>
      </c>
      <c r="W254" s="254">
        <v>1980</v>
      </c>
      <c r="X254" s="255">
        <v>1980</v>
      </c>
      <c r="Y254" s="341">
        <v>1980</v>
      </c>
      <c r="Z254" s="434"/>
      <c r="AA254" s="434"/>
      <c r="AB254" s="434"/>
    </row>
    <row r="255" spans="1:28" x14ac:dyDescent="0.2">
      <c r="A255" s="295" t="s">
        <v>6</v>
      </c>
      <c r="B255" s="256">
        <v>1918.5</v>
      </c>
      <c r="C255" s="257">
        <v>1973</v>
      </c>
      <c r="D255" s="257">
        <v>2017.1428571428571</v>
      </c>
      <c r="E255" s="257">
        <v>2013.6666666666667</v>
      </c>
      <c r="F255" s="257">
        <v>2032.0338983050847</v>
      </c>
      <c r="G255" s="257">
        <v>2017.5</v>
      </c>
      <c r="H255" s="257">
        <v>2039.8275862068965</v>
      </c>
      <c r="I255" s="296">
        <v>2065.5882352941176</v>
      </c>
      <c r="J255" s="256">
        <v>2051.0344827586205</v>
      </c>
      <c r="K255" s="257">
        <v>2035.8695652173913</v>
      </c>
      <c r="L255" s="257">
        <v>2072.5757575757575</v>
      </c>
      <c r="M255" s="258">
        <v>2080.9523809523807</v>
      </c>
      <c r="N255" s="398">
        <v>1990.8333333333333</v>
      </c>
      <c r="O255" s="257">
        <v>2053.2258064516127</v>
      </c>
      <c r="P255" s="257">
        <v>2020.3773584905659</v>
      </c>
      <c r="Q255" s="257">
        <v>2069.6666666666665</v>
      </c>
      <c r="R255" s="257">
        <v>1994.1935483870968</v>
      </c>
      <c r="S255" s="257">
        <v>2053.75</v>
      </c>
      <c r="T255" s="257">
        <v>2019.6969696969697</v>
      </c>
      <c r="U255" s="257">
        <v>2059.375</v>
      </c>
      <c r="V255" s="257">
        <v>2080.9375</v>
      </c>
      <c r="W255" s="257">
        <v>2051.6981132075471</v>
      </c>
      <c r="X255" s="258">
        <v>2053.6585365853657</v>
      </c>
      <c r="Y255" s="342">
        <v>2036.0168598524763</v>
      </c>
      <c r="Z255" s="434"/>
      <c r="AA255" s="434"/>
      <c r="AB255" s="434"/>
    </row>
    <row r="256" spans="1:28" x14ac:dyDescent="0.2">
      <c r="A256" s="226" t="s">
        <v>7</v>
      </c>
      <c r="B256" s="260">
        <v>60</v>
      </c>
      <c r="C256" s="261">
        <v>90</v>
      </c>
      <c r="D256" s="261">
        <v>88.888888888888886</v>
      </c>
      <c r="E256" s="261">
        <v>91.666666666666671</v>
      </c>
      <c r="F256" s="261">
        <v>88.13559322033899</v>
      </c>
      <c r="G256" s="261">
        <v>94.230769230769226</v>
      </c>
      <c r="H256" s="261">
        <v>91.379310344827587</v>
      </c>
      <c r="I256" s="299">
        <v>97.058823529411768</v>
      </c>
      <c r="J256" s="260">
        <v>68.965517241379317</v>
      </c>
      <c r="K256" s="261">
        <v>84.782608695652172</v>
      </c>
      <c r="L256" s="261">
        <v>93.939393939393938</v>
      </c>
      <c r="M256" s="262">
        <v>78.571428571428569</v>
      </c>
      <c r="N256" s="399">
        <v>100</v>
      </c>
      <c r="O256" s="261">
        <v>87.096774193548384</v>
      </c>
      <c r="P256" s="261">
        <v>86.79245283018868</v>
      </c>
      <c r="Q256" s="261">
        <v>90</v>
      </c>
      <c r="R256" s="261">
        <v>100</v>
      </c>
      <c r="S256" s="261">
        <v>90.625</v>
      </c>
      <c r="T256" s="261">
        <v>93.939393939393938</v>
      </c>
      <c r="U256" s="261">
        <v>96.875</v>
      </c>
      <c r="V256" s="261">
        <v>93.75</v>
      </c>
      <c r="W256" s="261">
        <v>92.452830188679243</v>
      </c>
      <c r="X256" s="262">
        <v>82.926829268292678</v>
      </c>
      <c r="Y256" s="343">
        <v>87.144362486828243</v>
      </c>
      <c r="Z256" s="434"/>
      <c r="AA256" s="227"/>
      <c r="AB256" s="434"/>
    </row>
    <row r="257" spans="1:29" x14ac:dyDescent="0.2">
      <c r="A257" s="226" t="s">
        <v>8</v>
      </c>
      <c r="B257" s="263">
        <v>0.10470677053281993</v>
      </c>
      <c r="C257" s="264">
        <v>6.9385591524729881E-2</v>
      </c>
      <c r="D257" s="264">
        <v>6.3544976866713357E-2</v>
      </c>
      <c r="E257" s="264">
        <v>5.491164849152607E-2</v>
      </c>
      <c r="F257" s="264">
        <v>5.7281337068601806E-2</v>
      </c>
      <c r="G257" s="264">
        <v>5.4720787243350423E-2</v>
      </c>
      <c r="H257" s="264">
        <v>5.5624371470348002E-2</v>
      </c>
      <c r="I257" s="302">
        <v>5.0682788054178751E-2</v>
      </c>
      <c r="J257" s="263">
        <v>9.7000549875512654E-2</v>
      </c>
      <c r="K257" s="264">
        <v>6.2590264663663492E-2</v>
      </c>
      <c r="L257" s="264">
        <v>5.1470163515608923E-2</v>
      </c>
      <c r="M257" s="265">
        <v>7.5413564939299002E-2</v>
      </c>
      <c r="N257" s="400">
        <v>4.4948720769262887E-2</v>
      </c>
      <c r="O257" s="264">
        <v>6.4558305770005986E-2</v>
      </c>
      <c r="P257" s="264">
        <v>6.2496541892566343E-2</v>
      </c>
      <c r="Q257" s="264">
        <v>5.2299745189459297E-2</v>
      </c>
      <c r="R257" s="264">
        <v>4.4973920331471941E-2</v>
      </c>
      <c r="S257" s="264">
        <v>5.3418585694282421E-2</v>
      </c>
      <c r="T257" s="264">
        <v>5.4244733031190359E-2</v>
      </c>
      <c r="U257" s="264">
        <v>4.3667790908154265E-2</v>
      </c>
      <c r="V257" s="264">
        <v>5.6558914100238611E-2</v>
      </c>
      <c r="W257" s="264">
        <v>5.5368133645812591E-2</v>
      </c>
      <c r="X257" s="265">
        <v>7.2812440034431172E-2</v>
      </c>
      <c r="Y257" s="344">
        <v>6.3186723757909999E-2</v>
      </c>
      <c r="Z257" s="434"/>
      <c r="AA257" s="227"/>
      <c r="AB257" s="434"/>
    </row>
    <row r="258" spans="1:29" x14ac:dyDescent="0.2">
      <c r="A258" s="295" t="s">
        <v>1</v>
      </c>
      <c r="B258" s="266">
        <f>B255/H254*100-100</f>
        <v>-3.1060606060605949</v>
      </c>
      <c r="C258" s="267">
        <f t="shared" ref="C258:E258" si="100">C255/C254*100-100</f>
        <v>-0.35353535353534937</v>
      </c>
      <c r="D258" s="267">
        <f t="shared" si="100"/>
        <v>1.8759018759018744</v>
      </c>
      <c r="E258" s="267">
        <f t="shared" si="100"/>
        <v>1.7003367003367202</v>
      </c>
      <c r="F258" s="267">
        <f>F255/F254*100-100</f>
        <v>2.6279746618729689</v>
      </c>
      <c r="G258" s="267">
        <f t="shared" ref="G258:L258" si="101">G255/G254*100-100</f>
        <v>1.8939393939394051</v>
      </c>
      <c r="H258" s="267">
        <f t="shared" si="101"/>
        <v>3.0215952629745573</v>
      </c>
      <c r="I258" s="405">
        <f t="shared" si="101"/>
        <v>4.3226381461675629</v>
      </c>
      <c r="J258" s="266">
        <f t="shared" si="101"/>
        <v>3.587600139324266</v>
      </c>
      <c r="K258" s="267">
        <f t="shared" si="101"/>
        <v>2.8216952129995576</v>
      </c>
      <c r="L258" s="267">
        <f t="shared" si="101"/>
        <v>4.6755433119069352</v>
      </c>
      <c r="M258" s="268">
        <f>M255/M254*100-100</f>
        <v>5.0986050986050913</v>
      </c>
      <c r="N258" s="401">
        <f t="shared" ref="N258:Y258" si="102">N255/N254*100-100</f>
        <v>0.54713804713803427</v>
      </c>
      <c r="O258" s="267">
        <f t="shared" si="102"/>
        <v>3.6982730531117483</v>
      </c>
      <c r="P258" s="267">
        <f t="shared" si="102"/>
        <v>2.0392605298265636</v>
      </c>
      <c r="Q258" s="267">
        <f t="shared" si="102"/>
        <v>4.5286195286195152</v>
      </c>
      <c r="R258" s="267">
        <f t="shared" si="102"/>
        <v>0.71684587813621192</v>
      </c>
      <c r="S258" s="267">
        <f t="shared" si="102"/>
        <v>3.724747474747474</v>
      </c>
      <c r="T258" s="267">
        <f t="shared" si="102"/>
        <v>2.0048974594429296</v>
      </c>
      <c r="U258" s="267">
        <f t="shared" si="102"/>
        <v>4.0088383838383805</v>
      </c>
      <c r="V258" s="267">
        <f t="shared" si="102"/>
        <v>5.0978535353535221</v>
      </c>
      <c r="W258" s="267">
        <f t="shared" si="102"/>
        <v>3.6211168286640003</v>
      </c>
      <c r="X258" s="268">
        <f t="shared" si="102"/>
        <v>3.7201281103720163</v>
      </c>
      <c r="Y258" s="345">
        <f t="shared" si="102"/>
        <v>2.8291343359836389</v>
      </c>
      <c r="Z258" s="434"/>
      <c r="AA258" s="227"/>
      <c r="AB258" s="434"/>
    </row>
    <row r="259" spans="1:29" ht="13.5" thickBot="1" x14ac:dyDescent="0.25">
      <c r="A259" s="349" t="s">
        <v>27</v>
      </c>
      <c r="B259" s="270">
        <f>B255-B241</f>
        <v>155.375</v>
      </c>
      <c r="C259" s="271">
        <f t="shared" ref="C259:X259" si="103">C255-C241</f>
        <v>188.81395348837214</v>
      </c>
      <c r="D259" s="271">
        <f t="shared" si="103"/>
        <v>199.64285714285711</v>
      </c>
      <c r="E259" s="271">
        <f t="shared" si="103"/>
        <v>169.93785310734461</v>
      </c>
      <c r="F259" s="271">
        <f t="shared" si="103"/>
        <v>160.82700175336049</v>
      </c>
      <c r="G259" s="271">
        <f t="shared" si="103"/>
        <v>150.0454545454545</v>
      </c>
      <c r="H259" s="271">
        <f t="shared" si="103"/>
        <v>158.9347290640394</v>
      </c>
      <c r="I259" s="406">
        <f t="shared" si="103"/>
        <v>172.88553259141486</v>
      </c>
      <c r="J259" s="270">
        <f t="shared" si="103"/>
        <v>173.10344827586187</v>
      </c>
      <c r="K259" s="271">
        <f t="shared" si="103"/>
        <v>155.86956521739125</v>
      </c>
      <c r="L259" s="271">
        <f t="shared" si="103"/>
        <v>175.24242424242425</v>
      </c>
      <c r="M259" s="272">
        <f t="shared" si="103"/>
        <v>186.33699633699621</v>
      </c>
      <c r="N259" s="402">
        <f t="shared" si="103"/>
        <v>106.98717948717945</v>
      </c>
      <c r="O259" s="271">
        <f t="shared" si="103"/>
        <v>186.0383064516127</v>
      </c>
      <c r="P259" s="271">
        <f t="shared" si="103"/>
        <v>163.77021563342305</v>
      </c>
      <c r="Q259" s="271">
        <f t="shared" si="103"/>
        <v>160.95698924731164</v>
      </c>
      <c r="R259" s="271">
        <f t="shared" si="103"/>
        <v>131.38104838709683</v>
      </c>
      <c r="S259" s="271">
        <f t="shared" si="103"/>
        <v>180.9375</v>
      </c>
      <c r="T259" s="271">
        <f t="shared" si="103"/>
        <v>154.36363636363649</v>
      </c>
      <c r="U259" s="271">
        <f t="shared" si="103"/>
        <v>169.0625</v>
      </c>
      <c r="V259" s="271">
        <f t="shared" si="103"/>
        <v>150.24784482758628</v>
      </c>
      <c r="W259" s="271">
        <f t="shared" si="103"/>
        <v>126.20791712911569</v>
      </c>
      <c r="X259" s="272">
        <f t="shared" si="103"/>
        <v>121.76664469347384</v>
      </c>
      <c r="Y259" s="346">
        <f>Y255-Y241</f>
        <v>163.55199498761135</v>
      </c>
      <c r="Z259" s="434"/>
      <c r="AA259" s="227"/>
      <c r="AB259" s="434"/>
    </row>
    <row r="260" spans="1:29" x14ac:dyDescent="0.2">
      <c r="A260" s="370" t="s">
        <v>51</v>
      </c>
      <c r="B260" s="274">
        <v>249</v>
      </c>
      <c r="C260" s="275">
        <v>555</v>
      </c>
      <c r="D260" s="275">
        <v>811</v>
      </c>
      <c r="E260" s="275">
        <v>786</v>
      </c>
      <c r="F260" s="275">
        <v>785</v>
      </c>
      <c r="G260" s="275">
        <v>695</v>
      </c>
      <c r="H260" s="275">
        <v>755</v>
      </c>
      <c r="I260" s="407">
        <v>424</v>
      </c>
      <c r="J260" s="274">
        <v>379</v>
      </c>
      <c r="K260" s="275">
        <v>566</v>
      </c>
      <c r="L260" s="275">
        <v>785</v>
      </c>
      <c r="M260" s="276">
        <v>512</v>
      </c>
      <c r="N260" s="373">
        <v>161</v>
      </c>
      <c r="O260" s="275">
        <v>421</v>
      </c>
      <c r="P260" s="275">
        <v>739</v>
      </c>
      <c r="Q260" s="275">
        <v>400</v>
      </c>
      <c r="R260" s="275">
        <v>399</v>
      </c>
      <c r="S260" s="275">
        <v>414</v>
      </c>
      <c r="T260" s="275">
        <v>414</v>
      </c>
      <c r="U260" s="275">
        <v>407</v>
      </c>
      <c r="V260" s="275">
        <v>407</v>
      </c>
      <c r="W260" s="275">
        <v>730</v>
      </c>
      <c r="X260" s="276">
        <v>459</v>
      </c>
      <c r="Y260" s="347">
        <f>SUM(B260:X260)</f>
        <v>12253</v>
      </c>
      <c r="Z260" s="227" t="s">
        <v>56</v>
      </c>
      <c r="AA260" s="278">
        <f>Y246-Y260</f>
        <v>119</v>
      </c>
      <c r="AB260" s="279">
        <f>AA260/Y246</f>
        <v>9.6184933721306168E-3</v>
      </c>
      <c r="AC260" s="433" t="s">
        <v>109</v>
      </c>
    </row>
    <row r="261" spans="1:29" x14ac:dyDescent="0.2">
      <c r="A261" s="371" t="s">
        <v>28</v>
      </c>
      <c r="B261" s="323">
        <v>95</v>
      </c>
      <c r="C261" s="240">
        <v>93.5</v>
      </c>
      <c r="D261" s="240">
        <v>92</v>
      </c>
      <c r="E261" s="240">
        <v>92</v>
      </c>
      <c r="F261" s="240">
        <v>91.5</v>
      </c>
      <c r="G261" s="240">
        <v>90</v>
      </c>
      <c r="H261" s="240">
        <v>89.5</v>
      </c>
      <c r="I261" s="408">
        <v>89.5</v>
      </c>
      <c r="J261" s="242">
        <v>94.5</v>
      </c>
      <c r="K261" s="240">
        <v>93.5</v>
      </c>
      <c r="L261" s="240">
        <v>92.5</v>
      </c>
      <c r="M261" s="243">
        <v>92</v>
      </c>
      <c r="N261" s="374">
        <v>95</v>
      </c>
      <c r="O261" s="240">
        <v>94.5</v>
      </c>
      <c r="P261" s="240">
        <v>94</v>
      </c>
      <c r="Q261" s="240">
        <v>92</v>
      </c>
      <c r="R261" s="240">
        <v>93</v>
      </c>
      <c r="S261" s="240">
        <v>92.5</v>
      </c>
      <c r="T261" s="240">
        <v>92.5</v>
      </c>
      <c r="U261" s="240">
        <v>91.5</v>
      </c>
      <c r="V261" s="240">
        <v>91.5</v>
      </c>
      <c r="W261" s="240">
        <v>91.5</v>
      </c>
      <c r="X261" s="243">
        <v>91.5</v>
      </c>
      <c r="Y261" s="339"/>
      <c r="Z261" s="227" t="s">
        <v>57</v>
      </c>
      <c r="AA261" s="362">
        <v>84.63</v>
      </c>
      <c r="AB261" s="434"/>
      <c r="AC261" s="433" t="s">
        <v>113</v>
      </c>
    </row>
    <row r="262" spans="1:29" ht="13.5" thickBot="1" x14ac:dyDescent="0.25">
      <c r="A262" s="372" t="s">
        <v>26</v>
      </c>
      <c r="B262" s="410">
        <f>B261-B247</f>
        <v>7.5</v>
      </c>
      <c r="C262" s="415">
        <f t="shared" ref="C262:X262" si="104">C261-C247</f>
        <v>7.5</v>
      </c>
      <c r="D262" s="415">
        <f t="shared" si="104"/>
        <v>7.5</v>
      </c>
      <c r="E262" s="415">
        <f t="shared" si="104"/>
        <v>7.5</v>
      </c>
      <c r="F262" s="415">
        <f t="shared" si="104"/>
        <v>7.5</v>
      </c>
      <c r="G262" s="415">
        <f t="shared" si="104"/>
        <v>7.5</v>
      </c>
      <c r="H262" s="415">
        <f t="shared" si="104"/>
        <v>7.5</v>
      </c>
      <c r="I262" s="416">
        <f t="shared" si="104"/>
        <v>7.5</v>
      </c>
      <c r="J262" s="410">
        <f t="shared" si="104"/>
        <v>7</v>
      </c>
      <c r="K262" s="415">
        <f t="shared" si="104"/>
        <v>7.5</v>
      </c>
      <c r="L262" s="415">
        <f t="shared" si="104"/>
        <v>7.5</v>
      </c>
      <c r="M262" s="417">
        <f t="shared" si="104"/>
        <v>7.5</v>
      </c>
      <c r="N262" s="418">
        <f t="shared" si="104"/>
        <v>7.5</v>
      </c>
      <c r="O262" s="415">
        <f t="shared" si="104"/>
        <v>7.5</v>
      </c>
      <c r="P262" s="415">
        <f t="shared" si="104"/>
        <v>7.5</v>
      </c>
      <c r="Q262" s="415">
        <f t="shared" si="104"/>
        <v>7</v>
      </c>
      <c r="R262" s="415">
        <f t="shared" si="104"/>
        <v>8</v>
      </c>
      <c r="S262" s="415">
        <f t="shared" si="104"/>
        <v>7.5</v>
      </c>
      <c r="T262" s="415">
        <f t="shared" si="104"/>
        <v>7.5</v>
      </c>
      <c r="U262" s="415">
        <f t="shared" si="104"/>
        <v>7.5</v>
      </c>
      <c r="V262" s="415">
        <f t="shared" si="104"/>
        <v>7.5</v>
      </c>
      <c r="W262" s="415">
        <f t="shared" si="104"/>
        <v>8</v>
      </c>
      <c r="X262" s="417">
        <f t="shared" si="104"/>
        <v>8</v>
      </c>
      <c r="Y262" s="348"/>
      <c r="Z262" s="227" t="s">
        <v>26</v>
      </c>
      <c r="AA262" s="227">
        <f>AA261-AA247</f>
        <v>7.6199999999999903</v>
      </c>
      <c r="AB262" s="434"/>
    </row>
    <row r="263" spans="1:29" x14ac:dyDescent="0.2">
      <c r="P263" s="237" t="s">
        <v>68</v>
      </c>
      <c r="R263" s="237">
        <v>93</v>
      </c>
    </row>
    <row r="264" spans="1:29" s="440" customFormat="1" x14ac:dyDescent="0.2">
      <c r="N264" s="440">
        <v>95</v>
      </c>
      <c r="O264" s="440">
        <v>94</v>
      </c>
      <c r="P264" s="440">
        <v>94</v>
      </c>
      <c r="W264" s="440">
        <v>92</v>
      </c>
      <c r="X264" s="440">
        <v>91</v>
      </c>
    </row>
    <row r="265" spans="1:29" ht="13.5" thickBot="1" x14ac:dyDescent="0.25">
      <c r="B265" s="237">
        <v>1946</v>
      </c>
      <c r="C265" s="237">
        <v>1946</v>
      </c>
      <c r="H265" s="440">
        <v>2053</v>
      </c>
      <c r="I265" s="237">
        <v>2053</v>
      </c>
      <c r="J265" s="237">
        <v>2046</v>
      </c>
      <c r="K265" s="237">
        <v>2046</v>
      </c>
      <c r="L265" s="237">
        <v>2046</v>
      </c>
      <c r="M265" s="237">
        <v>2046</v>
      </c>
      <c r="N265" s="334">
        <v>2037</v>
      </c>
      <c r="O265" s="237">
        <v>2037</v>
      </c>
      <c r="P265" s="237">
        <v>2037</v>
      </c>
      <c r="W265" s="237">
        <v>2053</v>
      </c>
      <c r="X265" s="237">
        <v>2053</v>
      </c>
    </row>
    <row r="266" spans="1:29" s="440" customFormat="1" ht="13.5" thickBot="1" x14ac:dyDescent="0.25">
      <c r="A266" s="285" t="s">
        <v>108</v>
      </c>
      <c r="B266" s="487" t="s">
        <v>53</v>
      </c>
      <c r="C266" s="488"/>
      <c r="D266" s="488"/>
      <c r="E266" s="488"/>
      <c r="F266" s="488"/>
      <c r="G266" s="488"/>
      <c r="H266" s="488"/>
      <c r="I266" s="488"/>
      <c r="J266" s="484" t="s">
        <v>72</v>
      </c>
      <c r="K266" s="485"/>
      <c r="L266" s="485"/>
      <c r="M266" s="486"/>
      <c r="N266" s="487" t="s">
        <v>63</v>
      </c>
      <c r="O266" s="488"/>
      <c r="P266" s="488"/>
      <c r="Q266" s="488"/>
      <c r="R266" s="488"/>
      <c r="S266" s="488"/>
      <c r="T266" s="488"/>
      <c r="U266" s="488"/>
      <c r="V266" s="488"/>
      <c r="W266" s="488"/>
      <c r="X266" s="489"/>
      <c r="Y266" s="338" t="s">
        <v>55</v>
      </c>
    </row>
    <row r="267" spans="1:29" s="440" customFormat="1" x14ac:dyDescent="0.2">
      <c r="A267" s="226" t="s">
        <v>54</v>
      </c>
      <c r="B267" s="247">
        <v>1</v>
      </c>
      <c r="C267" s="248">
        <v>2</v>
      </c>
      <c r="D267" s="248">
        <v>3</v>
      </c>
      <c r="E267" s="248">
        <v>4</v>
      </c>
      <c r="F267" s="248">
        <v>5</v>
      </c>
      <c r="G267" s="248">
        <v>6</v>
      </c>
      <c r="H267" s="248">
        <v>7</v>
      </c>
      <c r="I267" s="403">
        <v>8</v>
      </c>
      <c r="J267" s="247">
        <v>1</v>
      </c>
      <c r="K267" s="248">
        <v>2</v>
      </c>
      <c r="L267" s="248">
        <v>3</v>
      </c>
      <c r="M267" s="249">
        <v>4</v>
      </c>
      <c r="N267" s="396">
        <v>1</v>
      </c>
      <c r="O267" s="248">
        <v>2</v>
      </c>
      <c r="P267" s="248">
        <v>3</v>
      </c>
      <c r="Q267" s="248">
        <v>4</v>
      </c>
      <c r="R267" s="248">
        <v>5</v>
      </c>
      <c r="S267" s="248">
        <v>6</v>
      </c>
      <c r="T267" s="248">
        <v>7</v>
      </c>
      <c r="U267" s="248">
        <v>8</v>
      </c>
      <c r="V267" s="248">
        <v>9</v>
      </c>
      <c r="W267" s="248">
        <v>10</v>
      </c>
      <c r="X267" s="249">
        <v>11</v>
      </c>
      <c r="Y267" s="339"/>
    </row>
    <row r="268" spans="1:29" s="440" customFormat="1" x14ac:dyDescent="0.2">
      <c r="A268" s="226" t="s">
        <v>2</v>
      </c>
      <c r="B268" s="383">
        <v>1</v>
      </c>
      <c r="C268" s="384">
        <v>2</v>
      </c>
      <c r="D268" s="385">
        <v>3</v>
      </c>
      <c r="E268" s="386">
        <v>4</v>
      </c>
      <c r="F268" s="387">
        <v>5</v>
      </c>
      <c r="G268" s="388">
        <v>6</v>
      </c>
      <c r="H268" s="389">
        <v>7</v>
      </c>
      <c r="I268" s="390">
        <v>8</v>
      </c>
      <c r="J268" s="383">
        <v>1</v>
      </c>
      <c r="K268" s="384">
        <v>2</v>
      </c>
      <c r="L268" s="385">
        <v>3</v>
      </c>
      <c r="M268" s="386">
        <v>4</v>
      </c>
      <c r="N268" s="383">
        <v>1</v>
      </c>
      <c r="O268" s="384">
        <v>2</v>
      </c>
      <c r="P268" s="385">
        <v>3</v>
      </c>
      <c r="Q268" s="386">
        <v>4</v>
      </c>
      <c r="R268" s="386">
        <v>4</v>
      </c>
      <c r="S268" s="387">
        <v>5</v>
      </c>
      <c r="T268" s="387">
        <v>5</v>
      </c>
      <c r="U268" s="388">
        <v>6</v>
      </c>
      <c r="V268" s="388">
        <v>6</v>
      </c>
      <c r="W268" s="389">
        <v>7</v>
      </c>
      <c r="X268" s="390">
        <v>8</v>
      </c>
      <c r="Y268" s="391" t="s">
        <v>0</v>
      </c>
    </row>
    <row r="269" spans="1:29" s="440" customFormat="1" x14ac:dyDescent="0.2">
      <c r="A269" s="292" t="s">
        <v>3</v>
      </c>
      <c r="B269" s="253">
        <v>2130</v>
      </c>
      <c r="C269" s="254">
        <v>2130</v>
      </c>
      <c r="D269" s="254">
        <v>2130</v>
      </c>
      <c r="E269" s="254">
        <v>2130</v>
      </c>
      <c r="F269" s="254">
        <v>2130</v>
      </c>
      <c r="G269" s="254">
        <v>2130</v>
      </c>
      <c r="H269" s="254">
        <v>2130</v>
      </c>
      <c r="I269" s="404">
        <v>2130</v>
      </c>
      <c r="J269" s="253">
        <v>2130</v>
      </c>
      <c r="K269" s="254">
        <v>2130</v>
      </c>
      <c r="L269" s="254">
        <v>2130</v>
      </c>
      <c r="M269" s="255">
        <v>2130</v>
      </c>
      <c r="N269" s="397">
        <v>2130</v>
      </c>
      <c r="O269" s="254">
        <v>2130</v>
      </c>
      <c r="P269" s="254">
        <v>2130</v>
      </c>
      <c r="Q269" s="254">
        <v>2130</v>
      </c>
      <c r="R269" s="254">
        <v>2130</v>
      </c>
      <c r="S269" s="254">
        <v>2130</v>
      </c>
      <c r="T269" s="254">
        <v>2130</v>
      </c>
      <c r="U269" s="254">
        <v>2130</v>
      </c>
      <c r="V269" s="254">
        <v>2130</v>
      </c>
      <c r="W269" s="254">
        <v>2130</v>
      </c>
      <c r="X269" s="255">
        <v>2130</v>
      </c>
      <c r="Y269" s="341">
        <v>2130</v>
      </c>
    </row>
    <row r="270" spans="1:29" s="440" customFormat="1" x14ac:dyDescent="0.2">
      <c r="A270" s="295" t="s">
        <v>6</v>
      </c>
      <c r="B270" s="256">
        <v>2034.4444444444443</v>
      </c>
      <c r="C270" s="257">
        <v>2258.5714285714284</v>
      </c>
      <c r="D270" s="257">
        <v>2216.2711864406779</v>
      </c>
      <c r="E270" s="257">
        <v>2284.9180327868853</v>
      </c>
      <c r="F270" s="257">
        <v>2246.5</v>
      </c>
      <c r="G270" s="257">
        <v>2250.4</v>
      </c>
      <c r="H270" s="257">
        <v>2117.2413793103447</v>
      </c>
      <c r="I270" s="296">
        <v>2310.7272727272725</v>
      </c>
      <c r="J270" s="256">
        <v>2044.2857142857142</v>
      </c>
      <c r="K270" s="257">
        <v>2205.5813953488373</v>
      </c>
      <c r="L270" s="257">
        <v>2323.8775510204082</v>
      </c>
      <c r="M270" s="258">
        <v>2428.3333333333335</v>
      </c>
      <c r="N270" s="398">
        <v>2061.5384615384614</v>
      </c>
      <c r="O270" s="257">
        <v>2212.25</v>
      </c>
      <c r="P270" s="257">
        <v>2342.3529411764707</v>
      </c>
      <c r="Q270" s="257">
        <v>2200.3333333333335</v>
      </c>
      <c r="R270" s="257">
        <v>2232.6666666666665</v>
      </c>
      <c r="S270" s="257">
        <v>2275.3333333333335</v>
      </c>
      <c r="T270" s="257">
        <v>2256.1111111111113</v>
      </c>
      <c r="U270" s="257">
        <v>2260</v>
      </c>
      <c r="V270" s="257">
        <v>2205.3125</v>
      </c>
      <c r="W270" s="257">
        <v>2114.2857142857142</v>
      </c>
      <c r="X270" s="258">
        <v>2284.8888888888887</v>
      </c>
      <c r="Y270" s="342">
        <v>2242.7917121046894</v>
      </c>
    </row>
    <row r="271" spans="1:29" s="440" customFormat="1" x14ac:dyDescent="0.2">
      <c r="A271" s="226" t="s">
        <v>7</v>
      </c>
      <c r="B271" s="260">
        <v>94.444444444444443</v>
      </c>
      <c r="C271" s="261">
        <v>97.61904761904762</v>
      </c>
      <c r="D271" s="261">
        <v>86.440677966101688</v>
      </c>
      <c r="E271" s="261">
        <v>91.803278688524586</v>
      </c>
      <c r="F271" s="261">
        <v>91.666666666666671</v>
      </c>
      <c r="G271" s="261">
        <v>98</v>
      </c>
      <c r="H271" s="261">
        <v>89.65517241379311</v>
      </c>
      <c r="I271" s="299">
        <v>100</v>
      </c>
      <c r="J271" s="260">
        <v>85.714285714285708</v>
      </c>
      <c r="K271" s="261">
        <v>100</v>
      </c>
      <c r="L271" s="261">
        <v>97.959183673469383</v>
      </c>
      <c r="M271" s="262">
        <v>92.592592592592595</v>
      </c>
      <c r="N271" s="399">
        <v>100</v>
      </c>
      <c r="O271" s="261">
        <v>100</v>
      </c>
      <c r="P271" s="261">
        <v>97.058823529411768</v>
      </c>
      <c r="Q271" s="261">
        <v>86.666666666666671</v>
      </c>
      <c r="R271" s="261">
        <v>90</v>
      </c>
      <c r="S271" s="261">
        <v>93.333333333333329</v>
      </c>
      <c r="T271" s="261">
        <v>88.888888888888886</v>
      </c>
      <c r="U271" s="261">
        <v>90.322580645161295</v>
      </c>
      <c r="V271" s="261">
        <v>84.375</v>
      </c>
      <c r="W271" s="261">
        <v>92.857142857142861</v>
      </c>
      <c r="X271" s="262">
        <v>95.555555555555557</v>
      </c>
      <c r="Y271" s="343">
        <v>87.350054525627044</v>
      </c>
      <c r="AA271" s="227"/>
    </row>
    <row r="272" spans="1:29" s="440" customFormat="1" x14ac:dyDescent="0.2">
      <c r="A272" s="226" t="s">
        <v>8</v>
      </c>
      <c r="B272" s="263">
        <v>4.6406653820312879E-2</v>
      </c>
      <c r="C272" s="264">
        <v>4.7897141706444678E-2</v>
      </c>
      <c r="D272" s="264">
        <v>6.7356200724214055E-2</v>
      </c>
      <c r="E272" s="264">
        <v>5.7739151214932907E-2</v>
      </c>
      <c r="F272" s="264">
        <v>5.8185508911826153E-2</v>
      </c>
      <c r="G272" s="264">
        <v>4.8302830594654865E-2</v>
      </c>
      <c r="H272" s="264">
        <v>4.7764039990537854E-2</v>
      </c>
      <c r="I272" s="302">
        <v>4.4653932500807902E-2</v>
      </c>
      <c r="J272" s="263">
        <v>6.3718475472004668E-2</v>
      </c>
      <c r="K272" s="264">
        <v>3.0677639236559768E-2</v>
      </c>
      <c r="L272" s="264">
        <v>3.4794457948097657E-2</v>
      </c>
      <c r="M272" s="265">
        <v>5.9103819612362135E-2</v>
      </c>
      <c r="N272" s="400">
        <v>4.5795303758037836E-2</v>
      </c>
      <c r="O272" s="264">
        <v>3.3240040975538551E-2</v>
      </c>
      <c r="P272" s="264">
        <v>4.6364626345897129E-2</v>
      </c>
      <c r="Q272" s="264">
        <v>6.4853702098021757E-2</v>
      </c>
      <c r="R272" s="264">
        <v>5.9677501034836697E-2</v>
      </c>
      <c r="S272" s="264">
        <v>6.2234184882573915E-2</v>
      </c>
      <c r="T272" s="264">
        <v>6.6216953247256738E-2</v>
      </c>
      <c r="U272" s="264">
        <v>5.904460924441185E-2</v>
      </c>
      <c r="V272" s="264">
        <v>7.7593250044141013E-2</v>
      </c>
      <c r="W272" s="264">
        <v>5.4566824620459163E-2</v>
      </c>
      <c r="X272" s="265">
        <v>5.1937242390917751E-2</v>
      </c>
      <c r="Y272" s="344">
        <v>6.6612892587064432E-2</v>
      </c>
      <c r="AA272" s="227"/>
    </row>
    <row r="273" spans="1:29" s="440" customFormat="1" x14ac:dyDescent="0.2">
      <c r="A273" s="295" t="s">
        <v>1</v>
      </c>
      <c r="B273" s="266">
        <f>B270/H269*100-100</f>
        <v>-4.4861763171622329</v>
      </c>
      <c r="C273" s="267">
        <f t="shared" ref="C273:E273" si="105">C270/C269*100-100</f>
        <v>6.0362173038229372</v>
      </c>
      <c r="D273" s="267">
        <f t="shared" si="105"/>
        <v>4.0502904432243128</v>
      </c>
      <c r="E273" s="267">
        <f t="shared" si="105"/>
        <v>7.2731470791964909</v>
      </c>
      <c r="F273" s="267">
        <f>F270/F269*100-100</f>
        <v>5.4694835680751055</v>
      </c>
      <c r="G273" s="267">
        <f t="shared" ref="G273:L273" si="106">G270/G269*100-100</f>
        <v>5.6525821596244157</v>
      </c>
      <c r="H273" s="267">
        <f t="shared" si="106"/>
        <v>-0.59899627650963794</v>
      </c>
      <c r="I273" s="405">
        <f t="shared" si="106"/>
        <v>8.4848484848484702</v>
      </c>
      <c r="J273" s="266">
        <f t="shared" si="106"/>
        <v>-4.0241448692152915</v>
      </c>
      <c r="K273" s="267">
        <f t="shared" si="106"/>
        <v>3.5484223168468247</v>
      </c>
      <c r="L273" s="267">
        <f t="shared" si="106"/>
        <v>9.1022324422726797</v>
      </c>
      <c r="M273" s="268">
        <f>M270/M269*100-100</f>
        <v>14.006259780907683</v>
      </c>
      <c r="N273" s="401">
        <f t="shared" ref="N273:Y273" si="107">N270/N269*100-100</f>
        <v>-3.2141567352834954</v>
      </c>
      <c r="O273" s="267">
        <f t="shared" si="107"/>
        <v>3.86150234741784</v>
      </c>
      <c r="P273" s="267">
        <f t="shared" si="107"/>
        <v>9.969621651477496</v>
      </c>
      <c r="Q273" s="267">
        <f t="shared" si="107"/>
        <v>3.3020344287949968</v>
      </c>
      <c r="R273" s="267">
        <f t="shared" si="107"/>
        <v>4.8200312989045386</v>
      </c>
      <c r="S273" s="267">
        <f t="shared" si="107"/>
        <v>6.8231611893583732</v>
      </c>
      <c r="T273" s="267">
        <f t="shared" si="107"/>
        <v>5.920709441836209</v>
      </c>
      <c r="U273" s="267">
        <f t="shared" si="107"/>
        <v>6.1032863849765278</v>
      </c>
      <c r="V273" s="267">
        <f t="shared" si="107"/>
        <v>3.535798122065728</v>
      </c>
      <c r="W273" s="267">
        <f t="shared" si="107"/>
        <v>-0.73775989268946773</v>
      </c>
      <c r="X273" s="268">
        <f t="shared" si="107"/>
        <v>7.2717788210745908</v>
      </c>
      <c r="Y273" s="345">
        <f t="shared" si="107"/>
        <v>5.2953855448211016</v>
      </c>
      <c r="AA273" s="227"/>
    </row>
    <row r="274" spans="1:29" s="440" customFormat="1" ht="13.5" thickBot="1" x14ac:dyDescent="0.25">
      <c r="A274" s="349" t="s">
        <v>27</v>
      </c>
      <c r="B274" s="270">
        <f>B270-B265</f>
        <v>88.444444444444343</v>
      </c>
      <c r="C274" s="271">
        <f>C270-C265</f>
        <v>312.57142857142844</v>
      </c>
      <c r="D274" s="271">
        <f>D270-D255</f>
        <v>199.12832929782076</v>
      </c>
      <c r="E274" s="271">
        <f>E270-E255</f>
        <v>271.25136612021856</v>
      </c>
      <c r="F274" s="271">
        <f>F270-F255</f>
        <v>214.46610169491532</v>
      </c>
      <c r="G274" s="271">
        <f>G270-G255</f>
        <v>232.90000000000009</v>
      </c>
      <c r="H274" s="271">
        <f t="shared" ref="H274:P274" si="108">H270-H265</f>
        <v>64.241379310344655</v>
      </c>
      <c r="I274" s="406">
        <f t="shared" si="108"/>
        <v>257.72727272727252</v>
      </c>
      <c r="J274" s="270">
        <f t="shared" si="108"/>
        <v>-1.7142857142857792</v>
      </c>
      <c r="K274" s="271">
        <f t="shared" si="108"/>
        <v>159.5813953488373</v>
      </c>
      <c r="L274" s="271">
        <f t="shared" si="108"/>
        <v>277.87755102040819</v>
      </c>
      <c r="M274" s="272">
        <f t="shared" si="108"/>
        <v>382.33333333333348</v>
      </c>
      <c r="N274" s="402">
        <f t="shared" si="108"/>
        <v>24.538461538461434</v>
      </c>
      <c r="O274" s="271">
        <f t="shared" si="108"/>
        <v>175.25</v>
      </c>
      <c r="P274" s="271">
        <f t="shared" si="108"/>
        <v>305.35294117647072</v>
      </c>
      <c r="Q274" s="271">
        <f t="shared" ref="Q274:V274" si="109">Q270-Q255</f>
        <v>130.66666666666697</v>
      </c>
      <c r="R274" s="271">
        <f t="shared" si="109"/>
        <v>238.47311827956969</v>
      </c>
      <c r="S274" s="271">
        <f t="shared" si="109"/>
        <v>221.58333333333348</v>
      </c>
      <c r="T274" s="271">
        <f t="shared" si="109"/>
        <v>236.41414141414157</v>
      </c>
      <c r="U274" s="271">
        <f t="shared" si="109"/>
        <v>200.625</v>
      </c>
      <c r="V274" s="271">
        <f t="shared" si="109"/>
        <v>124.375</v>
      </c>
      <c r="W274" s="271">
        <f t="shared" ref="W274:X274" si="110">W270-W265</f>
        <v>61.285714285714221</v>
      </c>
      <c r="X274" s="272">
        <f t="shared" si="110"/>
        <v>231.88888888888869</v>
      </c>
      <c r="Y274" s="346">
        <f>Y270-Y255</f>
        <v>206.77485225221312</v>
      </c>
      <c r="AA274" s="227"/>
      <c r="AC274" s="433" t="s">
        <v>112</v>
      </c>
    </row>
    <row r="275" spans="1:29" s="440" customFormat="1" x14ac:dyDescent="0.2">
      <c r="A275" s="370" t="s">
        <v>51</v>
      </c>
      <c r="B275" s="274">
        <v>232</v>
      </c>
      <c r="C275" s="275">
        <v>550</v>
      </c>
      <c r="D275" s="275">
        <v>811</v>
      </c>
      <c r="E275" s="275">
        <v>785</v>
      </c>
      <c r="F275" s="275">
        <v>785</v>
      </c>
      <c r="G275" s="275">
        <v>695</v>
      </c>
      <c r="H275" s="275">
        <v>417</v>
      </c>
      <c r="I275" s="407">
        <v>760</v>
      </c>
      <c r="J275" s="274">
        <v>323</v>
      </c>
      <c r="K275" s="275">
        <v>629</v>
      </c>
      <c r="L275" s="275">
        <v>699</v>
      </c>
      <c r="M275" s="276">
        <v>723</v>
      </c>
      <c r="N275" s="373">
        <v>217</v>
      </c>
      <c r="O275" s="275">
        <v>488</v>
      </c>
      <c r="P275" s="275">
        <v>452</v>
      </c>
      <c r="Q275" s="275">
        <v>400</v>
      </c>
      <c r="R275" s="275">
        <v>399</v>
      </c>
      <c r="S275" s="275">
        <v>414</v>
      </c>
      <c r="T275" s="275">
        <v>414</v>
      </c>
      <c r="U275" s="275">
        <v>407</v>
      </c>
      <c r="V275" s="275">
        <v>407</v>
      </c>
      <c r="W275" s="275">
        <v>536</v>
      </c>
      <c r="X275" s="276">
        <v>648</v>
      </c>
      <c r="Y275" s="347">
        <f>SUM(B275:X275)</f>
        <v>12191</v>
      </c>
      <c r="Z275" s="227" t="s">
        <v>56</v>
      </c>
      <c r="AA275" s="278">
        <f>Y260-Y275</f>
        <v>62</v>
      </c>
      <c r="AB275" s="279">
        <f>AA275/Y260</f>
        <v>5.0599853097200685E-3</v>
      </c>
      <c r="AC275" s="433" t="s">
        <v>110</v>
      </c>
    </row>
    <row r="276" spans="1:29" s="440" customFormat="1" x14ac:dyDescent="0.2">
      <c r="A276" s="371" t="s">
        <v>28</v>
      </c>
      <c r="B276" s="323">
        <v>102.5</v>
      </c>
      <c r="C276" s="240">
        <v>99.5</v>
      </c>
      <c r="D276" s="240">
        <v>98.5</v>
      </c>
      <c r="E276" s="240">
        <v>98</v>
      </c>
      <c r="F276" s="240">
        <v>98</v>
      </c>
      <c r="G276" s="240">
        <v>96.5</v>
      </c>
      <c r="H276" s="240">
        <v>97</v>
      </c>
      <c r="I276" s="408">
        <v>96</v>
      </c>
      <c r="J276" s="242">
        <v>102</v>
      </c>
      <c r="K276" s="240">
        <v>100</v>
      </c>
      <c r="L276" s="240">
        <v>99</v>
      </c>
      <c r="M276" s="243">
        <v>98</v>
      </c>
      <c r="N276" s="374">
        <v>102.5</v>
      </c>
      <c r="O276" s="240">
        <v>100.5</v>
      </c>
      <c r="P276" s="240">
        <v>100</v>
      </c>
      <c r="Q276" s="240">
        <v>99</v>
      </c>
      <c r="R276" s="240">
        <v>99.5</v>
      </c>
      <c r="S276" s="240">
        <v>99</v>
      </c>
      <c r="T276" s="240">
        <v>99</v>
      </c>
      <c r="U276" s="240">
        <v>98</v>
      </c>
      <c r="V276" s="240">
        <v>98.5</v>
      </c>
      <c r="W276" s="240">
        <v>99.5</v>
      </c>
      <c r="X276" s="243">
        <v>97.5</v>
      </c>
      <c r="Y276" s="339"/>
      <c r="Z276" s="227" t="s">
        <v>57</v>
      </c>
      <c r="AA276" s="362">
        <v>92.39</v>
      </c>
      <c r="AC276" s="433" t="s">
        <v>111</v>
      </c>
    </row>
    <row r="277" spans="1:29" s="440" customFormat="1" ht="13.5" thickBot="1" x14ac:dyDescent="0.25">
      <c r="A277" s="372" t="s">
        <v>26</v>
      </c>
      <c r="B277" s="410">
        <f t="shared" ref="B277:M277" si="111">B276-B261</f>
        <v>7.5</v>
      </c>
      <c r="C277" s="415">
        <f t="shared" si="111"/>
        <v>6</v>
      </c>
      <c r="D277" s="415">
        <f t="shared" si="111"/>
        <v>6.5</v>
      </c>
      <c r="E277" s="415">
        <f t="shared" si="111"/>
        <v>6</v>
      </c>
      <c r="F277" s="415">
        <f t="shared" si="111"/>
        <v>6.5</v>
      </c>
      <c r="G277" s="415">
        <f t="shared" si="111"/>
        <v>6.5</v>
      </c>
      <c r="H277" s="415">
        <f t="shared" si="111"/>
        <v>7.5</v>
      </c>
      <c r="I277" s="416">
        <f t="shared" si="111"/>
        <v>6.5</v>
      </c>
      <c r="J277" s="410">
        <f t="shared" si="111"/>
        <v>7.5</v>
      </c>
      <c r="K277" s="415">
        <f t="shared" si="111"/>
        <v>6.5</v>
      </c>
      <c r="L277" s="415">
        <f t="shared" si="111"/>
        <v>6.5</v>
      </c>
      <c r="M277" s="417">
        <f t="shared" si="111"/>
        <v>6</v>
      </c>
      <c r="N277" s="418">
        <f>N276-N264</f>
        <v>7.5</v>
      </c>
      <c r="O277" s="415">
        <f t="shared" ref="O277:P277" si="112">O276-O264</f>
        <v>6.5</v>
      </c>
      <c r="P277" s="415">
        <f t="shared" si="112"/>
        <v>6</v>
      </c>
      <c r="Q277" s="415">
        <f t="shared" ref="Q277:V277" si="113">Q276-Q261</f>
        <v>7</v>
      </c>
      <c r="R277" s="415">
        <f t="shared" si="113"/>
        <v>6.5</v>
      </c>
      <c r="S277" s="415">
        <f t="shared" si="113"/>
        <v>6.5</v>
      </c>
      <c r="T277" s="415">
        <f t="shared" si="113"/>
        <v>6.5</v>
      </c>
      <c r="U277" s="415">
        <f t="shared" si="113"/>
        <v>6.5</v>
      </c>
      <c r="V277" s="415">
        <f t="shared" si="113"/>
        <v>7</v>
      </c>
      <c r="W277" s="415">
        <f t="shared" ref="W277" si="114">W276-W264</f>
        <v>7.5</v>
      </c>
      <c r="X277" s="417">
        <f t="shared" ref="X277" si="115">X276-X264</f>
        <v>6.5</v>
      </c>
      <c r="Y277" s="348"/>
      <c r="Z277" s="227" t="s">
        <v>26</v>
      </c>
      <c r="AA277" s="227">
        <f>AA276-AA261</f>
        <v>7.7600000000000051</v>
      </c>
    </row>
    <row r="278" spans="1:29" x14ac:dyDescent="0.2">
      <c r="Q278" s="237">
        <v>99</v>
      </c>
    </row>
    <row r="279" spans="1:29" s="447" customFormat="1" ht="13.5" thickBot="1" x14ac:dyDescent="0.25"/>
    <row r="280" spans="1:29" s="447" customFormat="1" ht="13.5" thickBot="1" x14ac:dyDescent="0.25">
      <c r="A280" s="285" t="s">
        <v>114</v>
      </c>
      <c r="B280" s="487" t="s">
        <v>53</v>
      </c>
      <c r="C280" s="488"/>
      <c r="D280" s="488"/>
      <c r="E280" s="488"/>
      <c r="F280" s="488"/>
      <c r="G280" s="488"/>
      <c r="H280" s="488"/>
      <c r="I280" s="488"/>
      <c r="J280" s="484" t="s">
        <v>72</v>
      </c>
      <c r="K280" s="485"/>
      <c r="L280" s="485"/>
      <c r="M280" s="486"/>
      <c r="N280" s="487" t="s">
        <v>63</v>
      </c>
      <c r="O280" s="488"/>
      <c r="P280" s="488"/>
      <c r="Q280" s="488"/>
      <c r="R280" s="488"/>
      <c r="S280" s="488"/>
      <c r="T280" s="488"/>
      <c r="U280" s="488"/>
      <c r="V280" s="488"/>
      <c r="W280" s="488"/>
      <c r="X280" s="489"/>
      <c r="Y280" s="338" t="s">
        <v>55</v>
      </c>
    </row>
    <row r="281" spans="1:29" s="447" customFormat="1" x14ac:dyDescent="0.2">
      <c r="A281" s="226" t="s">
        <v>54</v>
      </c>
      <c r="B281" s="448">
        <v>1</v>
      </c>
      <c r="C281" s="449">
        <v>2</v>
      </c>
      <c r="D281" s="449">
        <v>3</v>
      </c>
      <c r="E281" s="449">
        <v>4</v>
      </c>
      <c r="F281" s="449">
        <v>5</v>
      </c>
      <c r="G281" s="449">
        <v>6</v>
      </c>
      <c r="H281" s="449">
        <v>7</v>
      </c>
      <c r="I281" s="450">
        <v>8</v>
      </c>
      <c r="J281" s="448">
        <v>1</v>
      </c>
      <c r="K281" s="449">
        <v>2</v>
      </c>
      <c r="L281" s="449">
        <v>3</v>
      </c>
      <c r="M281" s="451">
        <v>4</v>
      </c>
      <c r="N281" s="452">
        <v>1</v>
      </c>
      <c r="O281" s="449">
        <v>2</v>
      </c>
      <c r="P281" s="449">
        <v>3</v>
      </c>
      <c r="Q281" s="449">
        <v>4</v>
      </c>
      <c r="R281" s="449">
        <v>5</v>
      </c>
      <c r="S281" s="449">
        <v>6</v>
      </c>
      <c r="T281" s="449">
        <v>7</v>
      </c>
      <c r="U281" s="449">
        <v>8</v>
      </c>
      <c r="V281" s="449">
        <v>9</v>
      </c>
      <c r="W281" s="449">
        <v>10</v>
      </c>
      <c r="X281" s="451">
        <v>11</v>
      </c>
      <c r="Y281" s="339">
        <v>925</v>
      </c>
    </row>
    <row r="282" spans="1:29" s="447" customFormat="1" x14ac:dyDescent="0.2">
      <c r="A282" s="226" t="s">
        <v>2</v>
      </c>
      <c r="B282" s="383">
        <v>1</v>
      </c>
      <c r="C282" s="384">
        <v>2</v>
      </c>
      <c r="D282" s="385">
        <v>3</v>
      </c>
      <c r="E282" s="386">
        <v>4</v>
      </c>
      <c r="F282" s="387">
        <v>5</v>
      </c>
      <c r="G282" s="388">
        <v>6</v>
      </c>
      <c r="H282" s="389">
        <v>7</v>
      </c>
      <c r="I282" s="390">
        <v>8</v>
      </c>
      <c r="J282" s="383">
        <v>1</v>
      </c>
      <c r="K282" s="384">
        <v>2</v>
      </c>
      <c r="L282" s="385">
        <v>3</v>
      </c>
      <c r="M282" s="386">
        <v>4</v>
      </c>
      <c r="N282" s="383">
        <v>1</v>
      </c>
      <c r="O282" s="384">
        <v>2</v>
      </c>
      <c r="P282" s="385">
        <v>3</v>
      </c>
      <c r="Q282" s="386">
        <v>4</v>
      </c>
      <c r="R282" s="386">
        <v>4</v>
      </c>
      <c r="S282" s="387">
        <v>5</v>
      </c>
      <c r="T282" s="387">
        <v>5</v>
      </c>
      <c r="U282" s="388">
        <v>6</v>
      </c>
      <c r="V282" s="388">
        <v>6</v>
      </c>
      <c r="W282" s="389">
        <v>7</v>
      </c>
      <c r="X282" s="390">
        <v>8</v>
      </c>
      <c r="Y282" s="391" t="s">
        <v>0</v>
      </c>
    </row>
    <row r="283" spans="1:29" s="447" customFormat="1" x14ac:dyDescent="0.2">
      <c r="A283" s="292" t="s">
        <v>3</v>
      </c>
      <c r="B283" s="441">
        <v>2290</v>
      </c>
      <c r="C283" s="254">
        <v>2290</v>
      </c>
      <c r="D283" s="254">
        <v>2290</v>
      </c>
      <c r="E283" s="254">
        <v>2290</v>
      </c>
      <c r="F283" s="254">
        <v>2290</v>
      </c>
      <c r="G283" s="254">
        <v>2290</v>
      </c>
      <c r="H283" s="254">
        <v>2290</v>
      </c>
      <c r="I283" s="404">
        <v>2290</v>
      </c>
      <c r="J283" s="253">
        <v>2290</v>
      </c>
      <c r="K283" s="254">
        <v>2290</v>
      </c>
      <c r="L283" s="254">
        <v>2290</v>
      </c>
      <c r="M283" s="255">
        <v>2290</v>
      </c>
      <c r="N283" s="397">
        <v>2290</v>
      </c>
      <c r="O283" s="254">
        <v>2290</v>
      </c>
      <c r="P283" s="254">
        <v>2290</v>
      </c>
      <c r="Q283" s="254">
        <v>2290</v>
      </c>
      <c r="R283" s="254">
        <v>2290</v>
      </c>
      <c r="S283" s="254">
        <v>2290</v>
      </c>
      <c r="T283" s="254">
        <v>2290</v>
      </c>
      <c r="U283" s="254">
        <v>2290</v>
      </c>
      <c r="V283" s="254">
        <v>2290</v>
      </c>
      <c r="W283" s="254">
        <v>2290</v>
      </c>
      <c r="X283" s="255">
        <v>2290</v>
      </c>
      <c r="Y283" s="341">
        <v>2290</v>
      </c>
    </row>
    <row r="284" spans="1:29" s="447" customFormat="1" x14ac:dyDescent="0.2">
      <c r="A284" s="295" t="s">
        <v>6</v>
      </c>
      <c r="B284" s="256">
        <v>2212.9411764705883</v>
      </c>
      <c r="C284" s="257">
        <v>2355.6097560975609</v>
      </c>
      <c r="D284" s="257">
        <v>2377.1428571428573</v>
      </c>
      <c r="E284" s="257">
        <v>2383.4920634920636</v>
      </c>
      <c r="F284" s="257">
        <v>2413.8709677419356</v>
      </c>
      <c r="G284" s="257">
        <v>2432.2641509433961</v>
      </c>
      <c r="H284" s="257">
        <v>2281.5384615384614</v>
      </c>
      <c r="I284" s="296">
        <v>2459.1379310344828</v>
      </c>
      <c r="J284" s="256">
        <v>2284.4117647058824</v>
      </c>
      <c r="K284" s="257">
        <v>2354.2857142857142</v>
      </c>
      <c r="L284" s="257">
        <v>2425</v>
      </c>
      <c r="M284" s="258">
        <v>2519.433962264151</v>
      </c>
      <c r="N284" s="398">
        <v>2262.5</v>
      </c>
      <c r="O284" s="257">
        <v>2388.3783783783783</v>
      </c>
      <c r="P284" s="257">
        <v>2505.757575757576</v>
      </c>
      <c r="Q284" s="257">
        <v>2419.6428571428573</v>
      </c>
      <c r="R284" s="257">
        <v>2443</v>
      </c>
      <c r="S284" s="257">
        <v>2475.9375</v>
      </c>
      <c r="T284" s="257">
        <v>2442.1428571428573</v>
      </c>
      <c r="U284" s="257">
        <v>2418.9285714285716</v>
      </c>
      <c r="V284" s="257">
        <v>2467.5757575757575</v>
      </c>
      <c r="W284" s="257">
        <v>2397.75</v>
      </c>
      <c r="X284" s="258">
        <v>2521.8367346938776</v>
      </c>
      <c r="Y284" s="342">
        <v>2412.8108108108108</v>
      </c>
    </row>
    <row r="285" spans="1:29" s="447" customFormat="1" x14ac:dyDescent="0.2">
      <c r="A285" s="226" t="s">
        <v>7</v>
      </c>
      <c r="B285" s="260">
        <v>88.235294117647058</v>
      </c>
      <c r="C285" s="261">
        <v>100</v>
      </c>
      <c r="D285" s="261">
        <v>85.714285714285708</v>
      </c>
      <c r="E285" s="261">
        <v>85.714285714285708</v>
      </c>
      <c r="F285" s="261">
        <v>87.096774193548384</v>
      </c>
      <c r="G285" s="261">
        <v>94.339622641509436</v>
      </c>
      <c r="H285" s="261">
        <v>96.15384615384616</v>
      </c>
      <c r="I285" s="299">
        <v>96.551724137931032</v>
      </c>
      <c r="J285" s="260">
        <v>97.058823529411768</v>
      </c>
      <c r="K285" s="261">
        <v>95.91836734693878</v>
      </c>
      <c r="L285" s="261">
        <v>100</v>
      </c>
      <c r="M285" s="262">
        <v>90.566037735849051</v>
      </c>
      <c r="N285" s="399">
        <v>93.75</v>
      </c>
      <c r="O285" s="261">
        <v>100</v>
      </c>
      <c r="P285" s="261">
        <v>100</v>
      </c>
      <c r="Q285" s="261">
        <v>92.857142857142861</v>
      </c>
      <c r="R285" s="261">
        <v>100</v>
      </c>
      <c r="S285" s="261">
        <v>93.75</v>
      </c>
      <c r="T285" s="261">
        <v>85.714285714285708</v>
      </c>
      <c r="U285" s="261">
        <v>92.857142857142861</v>
      </c>
      <c r="V285" s="261">
        <v>93.939393939393938</v>
      </c>
      <c r="W285" s="261">
        <v>97.5</v>
      </c>
      <c r="X285" s="262">
        <v>91.836734693877546</v>
      </c>
      <c r="Y285" s="343">
        <v>90.702702702702709</v>
      </c>
      <c r="AA285" s="227"/>
    </row>
    <row r="286" spans="1:29" s="447" customFormat="1" x14ac:dyDescent="0.2">
      <c r="A286" s="226" t="s">
        <v>8</v>
      </c>
      <c r="B286" s="263">
        <v>5.5815042298323389E-2</v>
      </c>
      <c r="C286" s="264">
        <v>3.8327835070403313E-2</v>
      </c>
      <c r="D286" s="264">
        <v>6.6406174464319068E-2</v>
      </c>
      <c r="E286" s="264">
        <v>7.2746087744345919E-2</v>
      </c>
      <c r="F286" s="264">
        <v>6.4777058283578479E-2</v>
      </c>
      <c r="G286" s="264">
        <v>4.6519529107469385E-2</v>
      </c>
      <c r="H286" s="264">
        <v>5.0367078421057865E-2</v>
      </c>
      <c r="I286" s="302">
        <v>4.2678083451317635E-2</v>
      </c>
      <c r="J286" s="263">
        <v>5.6031036514282713E-2</v>
      </c>
      <c r="K286" s="264">
        <v>4.6616793244341787E-2</v>
      </c>
      <c r="L286" s="264">
        <v>4.235209529989175E-2</v>
      </c>
      <c r="M286" s="265">
        <v>5.6092013945094436E-2</v>
      </c>
      <c r="N286" s="400">
        <v>6.472346804688385E-2</v>
      </c>
      <c r="O286" s="264">
        <v>3.1983430702674211E-2</v>
      </c>
      <c r="P286" s="264">
        <v>4.8010794466543334E-2</v>
      </c>
      <c r="Q286" s="264">
        <v>5.505574626649657E-2</v>
      </c>
      <c r="R286" s="264">
        <v>4.6336640298385134E-2</v>
      </c>
      <c r="S286" s="264">
        <v>5.8423010854908509E-2</v>
      </c>
      <c r="T286" s="264">
        <v>6.8652600551744478E-2</v>
      </c>
      <c r="U286" s="264">
        <v>6.4862241554665828E-2</v>
      </c>
      <c r="V286" s="264">
        <v>4.9038674354454574E-2</v>
      </c>
      <c r="W286" s="264">
        <v>4.5279935740005786E-2</v>
      </c>
      <c r="X286" s="265">
        <v>6.473102218865609E-2</v>
      </c>
      <c r="Y286" s="344">
        <v>6.2047649095777174E-2</v>
      </c>
      <c r="AA286" s="227"/>
    </row>
    <row r="287" spans="1:29" s="447" customFormat="1" x14ac:dyDescent="0.2">
      <c r="A287" s="295" t="s">
        <v>1</v>
      </c>
      <c r="B287" s="266">
        <f>B284/H283*100-100</f>
        <v>-3.3650141279219099</v>
      </c>
      <c r="C287" s="267">
        <f t="shared" ref="C287:E287" si="116">C284/C283*100-100</f>
        <v>2.8650548514218741</v>
      </c>
      <c r="D287" s="267">
        <f t="shared" si="116"/>
        <v>3.8053649407361263</v>
      </c>
      <c r="E287" s="267">
        <f t="shared" si="116"/>
        <v>4.0826228599154462</v>
      </c>
      <c r="F287" s="267">
        <f>F284/F283*100-100</f>
        <v>5.4092125651500282</v>
      </c>
      <c r="G287" s="267">
        <f t="shared" ref="G287:L287" si="117">G284/G283*100-100</f>
        <v>6.2124083381395678</v>
      </c>
      <c r="H287" s="267">
        <f t="shared" si="117"/>
        <v>-0.36949949613706679</v>
      </c>
      <c r="I287" s="405">
        <f t="shared" si="117"/>
        <v>7.3859358530341694</v>
      </c>
      <c r="J287" s="266">
        <f t="shared" si="117"/>
        <v>-0.24402774210120981</v>
      </c>
      <c r="K287" s="267">
        <f t="shared" si="117"/>
        <v>2.8072364316905833</v>
      </c>
      <c r="L287" s="267">
        <f t="shared" si="117"/>
        <v>5.8951965065502208</v>
      </c>
      <c r="M287" s="268">
        <f>M284/M283*100-100</f>
        <v>10.018950317211832</v>
      </c>
      <c r="N287" s="401">
        <f t="shared" ref="N287:Y287" si="118">N284/N283*100-100</f>
        <v>-1.2008733624454067</v>
      </c>
      <c r="O287" s="267">
        <f t="shared" si="118"/>
        <v>4.2959990558243817</v>
      </c>
      <c r="P287" s="267">
        <f t="shared" si="118"/>
        <v>9.4217281990207908</v>
      </c>
      <c r="Q287" s="267">
        <f t="shared" si="118"/>
        <v>5.6612601372426923</v>
      </c>
      <c r="R287" s="267">
        <f t="shared" si="118"/>
        <v>6.6812227074235722</v>
      </c>
      <c r="S287" s="267">
        <f t="shared" si="118"/>
        <v>8.1195414847161658</v>
      </c>
      <c r="T287" s="267">
        <f t="shared" si="118"/>
        <v>6.6437928883343886</v>
      </c>
      <c r="U287" s="267">
        <f t="shared" si="118"/>
        <v>5.6300686213349991</v>
      </c>
      <c r="V287" s="267">
        <f t="shared" si="118"/>
        <v>7.7543998941378902</v>
      </c>
      <c r="W287" s="267">
        <f t="shared" si="118"/>
        <v>4.7052401746724826</v>
      </c>
      <c r="X287" s="268">
        <f t="shared" si="118"/>
        <v>10.123874877461915</v>
      </c>
      <c r="Y287" s="345">
        <f t="shared" si="118"/>
        <v>5.3629175026554918</v>
      </c>
      <c r="AA287" s="227"/>
    </row>
    <row r="288" spans="1:29" s="447" customFormat="1" ht="13.5" thickBot="1" x14ac:dyDescent="0.25">
      <c r="A288" s="349" t="s">
        <v>27</v>
      </c>
      <c r="B288" s="270">
        <f t="shared" ref="B288:Y288" si="119">B284-B270</f>
        <v>178.49673202614395</v>
      </c>
      <c r="C288" s="271">
        <f t="shared" si="119"/>
        <v>97.038327526132434</v>
      </c>
      <c r="D288" s="271">
        <f t="shared" si="119"/>
        <v>160.87167070217947</v>
      </c>
      <c r="E288" s="271">
        <f t="shared" si="119"/>
        <v>98.574030705178302</v>
      </c>
      <c r="F288" s="271">
        <f t="shared" si="119"/>
        <v>167.3709677419356</v>
      </c>
      <c r="G288" s="271">
        <f t="shared" si="119"/>
        <v>181.864150943396</v>
      </c>
      <c r="H288" s="271">
        <f t="shared" si="119"/>
        <v>164.29708222811678</v>
      </c>
      <c r="I288" s="406">
        <f t="shared" si="119"/>
        <v>148.41065830721027</v>
      </c>
      <c r="J288" s="270">
        <f t="shared" si="119"/>
        <v>240.12605042016821</v>
      </c>
      <c r="K288" s="271">
        <f t="shared" si="119"/>
        <v>148.70431893687692</v>
      </c>
      <c r="L288" s="271">
        <f t="shared" si="119"/>
        <v>101.12244897959181</v>
      </c>
      <c r="M288" s="272">
        <f t="shared" si="119"/>
        <v>91.100628930817493</v>
      </c>
      <c r="N288" s="402">
        <f t="shared" si="119"/>
        <v>200.96153846153857</v>
      </c>
      <c r="O288" s="271">
        <f t="shared" si="119"/>
        <v>176.12837837837833</v>
      </c>
      <c r="P288" s="271">
        <f t="shared" si="119"/>
        <v>163.40463458110526</v>
      </c>
      <c r="Q288" s="271">
        <f t="shared" si="119"/>
        <v>219.30952380952385</v>
      </c>
      <c r="R288" s="271">
        <f t="shared" si="119"/>
        <v>210.33333333333348</v>
      </c>
      <c r="S288" s="271">
        <f t="shared" si="119"/>
        <v>200.60416666666652</v>
      </c>
      <c r="T288" s="271">
        <f t="shared" si="119"/>
        <v>186.03174603174602</v>
      </c>
      <c r="U288" s="271">
        <f t="shared" si="119"/>
        <v>158.92857142857156</v>
      </c>
      <c r="V288" s="271">
        <f t="shared" si="119"/>
        <v>262.26325757575751</v>
      </c>
      <c r="W288" s="271">
        <f t="shared" si="119"/>
        <v>283.46428571428578</v>
      </c>
      <c r="X288" s="272">
        <f t="shared" si="119"/>
        <v>236.9478458049889</v>
      </c>
      <c r="Y288" s="346">
        <f t="shared" si="119"/>
        <v>170.01909870612144</v>
      </c>
      <c r="AA288" s="227"/>
    </row>
    <row r="289" spans="1:29" s="447" customFormat="1" x14ac:dyDescent="0.2">
      <c r="A289" s="370" t="s">
        <v>51</v>
      </c>
      <c r="B289" s="274">
        <v>232</v>
      </c>
      <c r="C289" s="275">
        <v>550</v>
      </c>
      <c r="D289" s="275">
        <v>811</v>
      </c>
      <c r="E289" s="275">
        <v>785</v>
      </c>
      <c r="F289" s="275">
        <v>785</v>
      </c>
      <c r="G289" s="275">
        <v>694</v>
      </c>
      <c r="H289" s="275">
        <v>417</v>
      </c>
      <c r="I289" s="407">
        <v>760</v>
      </c>
      <c r="J289" s="274">
        <v>323</v>
      </c>
      <c r="K289" s="275">
        <v>629</v>
      </c>
      <c r="L289" s="275">
        <v>699</v>
      </c>
      <c r="M289" s="276">
        <v>723</v>
      </c>
      <c r="N289" s="373">
        <v>216</v>
      </c>
      <c r="O289" s="275">
        <v>488</v>
      </c>
      <c r="P289" s="275">
        <v>452</v>
      </c>
      <c r="Q289" s="275">
        <v>400</v>
      </c>
      <c r="R289" s="275">
        <v>399</v>
      </c>
      <c r="S289" s="275">
        <v>414</v>
      </c>
      <c r="T289" s="275">
        <v>414</v>
      </c>
      <c r="U289" s="275">
        <v>407</v>
      </c>
      <c r="V289" s="275">
        <v>407</v>
      </c>
      <c r="W289" s="275">
        <v>536</v>
      </c>
      <c r="X289" s="276">
        <v>648</v>
      </c>
      <c r="Y289" s="347">
        <f>SUM(B289:X289)</f>
        <v>12189</v>
      </c>
      <c r="Z289" s="227" t="s">
        <v>56</v>
      </c>
      <c r="AA289" s="278">
        <f>Y275-Y289</f>
        <v>2</v>
      </c>
      <c r="AB289" s="279">
        <f>AA289/Y275</f>
        <v>1.6405545074235091E-4</v>
      </c>
      <c r="AC289" s="433"/>
    </row>
    <row r="290" spans="1:29" s="447" customFormat="1" x14ac:dyDescent="0.2">
      <c r="A290" s="371" t="s">
        <v>28</v>
      </c>
      <c r="B290" s="323">
        <v>108</v>
      </c>
      <c r="C290" s="240">
        <v>105</v>
      </c>
      <c r="D290" s="240">
        <v>104</v>
      </c>
      <c r="E290" s="240">
        <v>103.5</v>
      </c>
      <c r="F290" s="240">
        <f>F276+5</f>
        <v>103</v>
      </c>
      <c r="G290" s="240">
        <f>G276+5</f>
        <v>101.5</v>
      </c>
      <c r="H290" s="240">
        <v>102.5</v>
      </c>
      <c r="I290" s="408">
        <f>I276+5</f>
        <v>101</v>
      </c>
      <c r="J290" s="242">
        <f>J276+5</f>
        <v>107</v>
      </c>
      <c r="K290" s="240">
        <v>105.5</v>
      </c>
      <c r="L290" s="240">
        <v>104.5</v>
      </c>
      <c r="M290" s="243">
        <f>M276+5</f>
        <v>103</v>
      </c>
      <c r="N290" s="374">
        <v>108</v>
      </c>
      <c r="O290" s="240">
        <v>105.5</v>
      </c>
      <c r="P290" s="240">
        <f t="shared" ref="P290:V290" si="120">P276+5</f>
        <v>105</v>
      </c>
      <c r="Q290" s="240">
        <f t="shared" si="120"/>
        <v>104</v>
      </c>
      <c r="R290" s="240">
        <v>104</v>
      </c>
      <c r="S290" s="240">
        <v>103.5</v>
      </c>
      <c r="T290" s="240">
        <v>103.5</v>
      </c>
      <c r="U290" s="240">
        <f t="shared" si="120"/>
        <v>103</v>
      </c>
      <c r="V290" s="240">
        <f t="shared" si="120"/>
        <v>103.5</v>
      </c>
      <c r="W290" s="240">
        <v>104</v>
      </c>
      <c r="X290" s="243">
        <v>102</v>
      </c>
      <c r="Y290" s="339"/>
      <c r="Z290" s="227" t="s">
        <v>57</v>
      </c>
      <c r="AA290" s="362">
        <v>98.68</v>
      </c>
      <c r="AC290" s="433"/>
    </row>
    <row r="291" spans="1:29" s="447" customFormat="1" ht="13.5" thickBot="1" x14ac:dyDescent="0.25">
      <c r="A291" s="372" t="s">
        <v>26</v>
      </c>
      <c r="B291" s="410">
        <f t="shared" ref="B291:X291" si="121">B290-B276</f>
        <v>5.5</v>
      </c>
      <c r="C291" s="415">
        <f t="shared" si="121"/>
        <v>5.5</v>
      </c>
      <c r="D291" s="415">
        <f t="shared" si="121"/>
        <v>5.5</v>
      </c>
      <c r="E291" s="415">
        <f t="shared" si="121"/>
        <v>5.5</v>
      </c>
      <c r="F291" s="415">
        <f t="shared" si="121"/>
        <v>5</v>
      </c>
      <c r="G291" s="415">
        <f t="shared" si="121"/>
        <v>5</v>
      </c>
      <c r="H291" s="415">
        <f t="shared" si="121"/>
        <v>5.5</v>
      </c>
      <c r="I291" s="416">
        <f t="shared" si="121"/>
        <v>5</v>
      </c>
      <c r="J291" s="410">
        <f t="shared" si="121"/>
        <v>5</v>
      </c>
      <c r="K291" s="415">
        <f t="shared" si="121"/>
        <v>5.5</v>
      </c>
      <c r="L291" s="415">
        <f t="shared" si="121"/>
        <v>5.5</v>
      </c>
      <c r="M291" s="417">
        <f t="shared" si="121"/>
        <v>5</v>
      </c>
      <c r="N291" s="418">
        <f t="shared" si="121"/>
        <v>5.5</v>
      </c>
      <c r="O291" s="415">
        <f t="shared" si="121"/>
        <v>5</v>
      </c>
      <c r="P291" s="415">
        <f t="shared" si="121"/>
        <v>5</v>
      </c>
      <c r="Q291" s="415">
        <f t="shared" si="121"/>
        <v>5</v>
      </c>
      <c r="R291" s="415">
        <f t="shared" si="121"/>
        <v>4.5</v>
      </c>
      <c r="S291" s="415">
        <f t="shared" si="121"/>
        <v>4.5</v>
      </c>
      <c r="T291" s="415">
        <f t="shared" si="121"/>
        <v>4.5</v>
      </c>
      <c r="U291" s="415">
        <f t="shared" si="121"/>
        <v>5</v>
      </c>
      <c r="V291" s="415">
        <f t="shared" si="121"/>
        <v>5</v>
      </c>
      <c r="W291" s="415">
        <f t="shared" si="121"/>
        <v>4.5</v>
      </c>
      <c r="X291" s="417">
        <f t="shared" si="121"/>
        <v>4.5</v>
      </c>
      <c r="Y291" s="348"/>
      <c r="Z291" s="227" t="s">
        <v>26</v>
      </c>
      <c r="AA291" s="227">
        <f>AA290-AA276</f>
        <v>6.2900000000000063</v>
      </c>
    </row>
    <row r="292" spans="1:29" x14ac:dyDescent="0.2">
      <c r="D292" s="237">
        <v>104</v>
      </c>
      <c r="L292" s="237">
        <v>104.5</v>
      </c>
      <c r="R292" s="237">
        <v>104</v>
      </c>
      <c r="S292" s="237">
        <v>103.5</v>
      </c>
      <c r="T292" s="237">
        <v>103.5</v>
      </c>
      <c r="W292" s="237">
        <v>104</v>
      </c>
      <c r="X292" s="237">
        <v>102</v>
      </c>
    </row>
    <row r="293" spans="1:29" ht="13.5" thickBot="1" x14ac:dyDescent="0.25"/>
    <row r="294" spans="1:29" ht="13.5" thickBot="1" x14ac:dyDescent="0.25">
      <c r="A294" s="285" t="s">
        <v>115</v>
      </c>
      <c r="B294" s="487" t="s">
        <v>53</v>
      </c>
      <c r="C294" s="488"/>
      <c r="D294" s="488"/>
      <c r="E294" s="488"/>
      <c r="F294" s="488"/>
      <c r="G294" s="488"/>
      <c r="H294" s="488"/>
      <c r="I294" s="488"/>
      <c r="J294" s="484" t="s">
        <v>72</v>
      </c>
      <c r="K294" s="485"/>
      <c r="L294" s="485"/>
      <c r="M294" s="486"/>
      <c r="N294" s="487" t="s">
        <v>63</v>
      </c>
      <c r="O294" s="488"/>
      <c r="P294" s="488"/>
      <c r="Q294" s="488"/>
      <c r="R294" s="488"/>
      <c r="S294" s="488"/>
      <c r="T294" s="488"/>
      <c r="U294" s="488"/>
      <c r="V294" s="488"/>
      <c r="W294" s="488"/>
      <c r="X294" s="489"/>
      <c r="Y294" s="338" t="s">
        <v>55</v>
      </c>
      <c r="Z294" s="457"/>
      <c r="AA294" s="457"/>
      <c r="AB294" s="457"/>
    </row>
    <row r="295" spans="1:29" x14ac:dyDescent="0.2">
      <c r="A295" s="226" t="s">
        <v>54</v>
      </c>
      <c r="B295" s="448">
        <v>1</v>
      </c>
      <c r="C295" s="449">
        <v>2</v>
      </c>
      <c r="D295" s="449">
        <v>3</v>
      </c>
      <c r="E295" s="449">
        <v>4</v>
      </c>
      <c r="F295" s="449">
        <v>5</v>
      </c>
      <c r="G295" s="449">
        <v>6</v>
      </c>
      <c r="H295" s="449">
        <v>7</v>
      </c>
      <c r="I295" s="450">
        <v>8</v>
      </c>
      <c r="J295" s="448">
        <v>1</v>
      </c>
      <c r="K295" s="449">
        <v>2</v>
      </c>
      <c r="L295" s="449">
        <v>3</v>
      </c>
      <c r="M295" s="451">
        <v>4</v>
      </c>
      <c r="N295" s="452">
        <v>1</v>
      </c>
      <c r="O295" s="449">
        <v>2</v>
      </c>
      <c r="P295" s="449">
        <v>3</v>
      </c>
      <c r="Q295" s="449">
        <v>4</v>
      </c>
      <c r="R295" s="449">
        <v>5</v>
      </c>
      <c r="S295" s="449">
        <v>6</v>
      </c>
      <c r="T295" s="449">
        <v>7</v>
      </c>
      <c r="U295" s="449">
        <v>8</v>
      </c>
      <c r="V295" s="449">
        <v>9</v>
      </c>
      <c r="W295" s="449">
        <v>10</v>
      </c>
      <c r="X295" s="451">
        <v>11</v>
      </c>
      <c r="Y295" s="459">
        <v>917</v>
      </c>
      <c r="Z295" s="457"/>
      <c r="AA295" s="457"/>
      <c r="AB295" s="457"/>
    </row>
    <row r="296" spans="1:29" x14ac:dyDescent="0.2">
      <c r="A296" s="226" t="s">
        <v>2</v>
      </c>
      <c r="B296" s="383">
        <v>1</v>
      </c>
      <c r="C296" s="384">
        <v>2</v>
      </c>
      <c r="D296" s="385">
        <v>3</v>
      </c>
      <c r="E296" s="386">
        <v>4</v>
      </c>
      <c r="F296" s="387">
        <v>5</v>
      </c>
      <c r="G296" s="388">
        <v>6</v>
      </c>
      <c r="H296" s="389">
        <v>7</v>
      </c>
      <c r="I296" s="390">
        <v>8</v>
      </c>
      <c r="J296" s="383">
        <v>1</v>
      </c>
      <c r="K296" s="384">
        <v>2</v>
      </c>
      <c r="L296" s="385">
        <v>3</v>
      </c>
      <c r="M296" s="386">
        <v>4</v>
      </c>
      <c r="N296" s="383">
        <v>1</v>
      </c>
      <c r="O296" s="384">
        <v>2</v>
      </c>
      <c r="P296" s="385">
        <v>3</v>
      </c>
      <c r="Q296" s="386">
        <v>4</v>
      </c>
      <c r="R296" s="386">
        <v>4</v>
      </c>
      <c r="S296" s="387">
        <v>5</v>
      </c>
      <c r="T296" s="387">
        <v>5</v>
      </c>
      <c r="U296" s="388">
        <v>6</v>
      </c>
      <c r="V296" s="388">
        <v>6</v>
      </c>
      <c r="W296" s="389">
        <v>7</v>
      </c>
      <c r="X296" s="390">
        <v>8</v>
      </c>
      <c r="Y296" s="391" t="s">
        <v>0</v>
      </c>
      <c r="Z296" s="457"/>
      <c r="AA296" s="457"/>
      <c r="AB296" s="457"/>
    </row>
    <row r="297" spans="1:29" x14ac:dyDescent="0.2">
      <c r="A297" s="292" t="s">
        <v>3</v>
      </c>
      <c r="B297" s="441">
        <v>2470</v>
      </c>
      <c r="C297" s="254">
        <v>2470</v>
      </c>
      <c r="D297" s="254">
        <v>2470</v>
      </c>
      <c r="E297" s="254">
        <v>2470</v>
      </c>
      <c r="F297" s="254">
        <v>2470</v>
      </c>
      <c r="G297" s="254">
        <v>2470</v>
      </c>
      <c r="H297" s="254">
        <v>2470</v>
      </c>
      <c r="I297" s="404">
        <v>2470</v>
      </c>
      <c r="J297" s="253">
        <v>2470</v>
      </c>
      <c r="K297" s="254">
        <v>2470</v>
      </c>
      <c r="L297" s="254">
        <v>2470</v>
      </c>
      <c r="M297" s="255">
        <v>2470</v>
      </c>
      <c r="N297" s="397">
        <v>2470</v>
      </c>
      <c r="O297" s="254">
        <v>2470</v>
      </c>
      <c r="P297" s="254">
        <v>2470</v>
      </c>
      <c r="Q297" s="254">
        <v>2470</v>
      </c>
      <c r="R297" s="254">
        <v>2470</v>
      </c>
      <c r="S297" s="254">
        <v>2470</v>
      </c>
      <c r="T297" s="254">
        <v>2470</v>
      </c>
      <c r="U297" s="254">
        <v>2470</v>
      </c>
      <c r="V297" s="254">
        <v>2470</v>
      </c>
      <c r="W297" s="254">
        <v>2470</v>
      </c>
      <c r="X297" s="255">
        <v>2470</v>
      </c>
      <c r="Y297" s="341">
        <v>2470</v>
      </c>
      <c r="Z297" s="457"/>
      <c r="AA297" s="457"/>
      <c r="AB297" s="457"/>
    </row>
    <row r="298" spans="1:29" x14ac:dyDescent="0.2">
      <c r="A298" s="295" t="s">
        <v>6</v>
      </c>
      <c r="B298" s="256">
        <v>2470</v>
      </c>
      <c r="C298" s="257">
        <v>2630.5555555555557</v>
      </c>
      <c r="D298" s="257">
        <v>2501.6949152542375</v>
      </c>
      <c r="E298" s="257">
        <v>2542.5454545454545</v>
      </c>
      <c r="F298" s="257">
        <v>2517.037037037037</v>
      </c>
      <c r="G298" s="257">
        <v>2498.4905660377358</v>
      </c>
      <c r="H298" s="257">
        <v>2428.7692307692309</v>
      </c>
      <c r="I298" s="296">
        <v>2637.8571428571427</v>
      </c>
      <c r="J298" s="256">
        <v>2455.1999999999998</v>
      </c>
      <c r="K298" s="257">
        <v>2539.7674418604652</v>
      </c>
      <c r="L298" s="257">
        <v>2588.125</v>
      </c>
      <c r="M298" s="258">
        <v>2694.1509433962265</v>
      </c>
      <c r="N298" s="398">
        <v>2460</v>
      </c>
      <c r="O298" s="257">
        <v>2556.5714285714284</v>
      </c>
      <c r="P298" s="257">
        <v>2686.2857142857142</v>
      </c>
      <c r="Q298" s="257">
        <v>2596.4516129032259</v>
      </c>
      <c r="R298" s="257">
        <v>2571.9354838709678</v>
      </c>
      <c r="S298" s="257">
        <v>2530</v>
      </c>
      <c r="T298" s="257">
        <v>2579.3548387096776</v>
      </c>
      <c r="U298" s="257">
        <v>2600.9375</v>
      </c>
      <c r="V298" s="257">
        <v>2639</v>
      </c>
      <c r="W298" s="257">
        <v>2501.0526315789475</v>
      </c>
      <c r="X298" s="258">
        <v>2681.6666666666665</v>
      </c>
      <c r="Y298" s="342">
        <v>2562.2573609596511</v>
      </c>
      <c r="Z298" s="457"/>
      <c r="AA298" s="457"/>
      <c r="AB298" s="457"/>
    </row>
    <row r="299" spans="1:29" x14ac:dyDescent="0.2">
      <c r="A299" s="226" t="s">
        <v>7</v>
      </c>
      <c r="B299" s="260">
        <v>100</v>
      </c>
      <c r="C299" s="261">
        <v>97.222222222222229</v>
      </c>
      <c r="D299" s="261">
        <v>83.050847457627114</v>
      </c>
      <c r="E299" s="261">
        <v>90.909090909090907</v>
      </c>
      <c r="F299" s="261">
        <v>88.888888888888886</v>
      </c>
      <c r="G299" s="261">
        <v>83.018867924528308</v>
      </c>
      <c r="H299" s="261">
        <v>95.384615384615387</v>
      </c>
      <c r="I299" s="299">
        <v>96.428571428571431</v>
      </c>
      <c r="J299" s="260">
        <v>92</v>
      </c>
      <c r="K299" s="261">
        <v>93.023255813953483</v>
      </c>
      <c r="L299" s="261">
        <v>95.833333333333329</v>
      </c>
      <c r="M299" s="262">
        <v>84.905660377358487</v>
      </c>
      <c r="N299" s="399">
        <v>100</v>
      </c>
      <c r="O299" s="261">
        <v>100</v>
      </c>
      <c r="P299" s="261">
        <v>97.142857142857139</v>
      </c>
      <c r="Q299" s="261">
        <v>87.096774193548384</v>
      </c>
      <c r="R299" s="261">
        <v>80.645161290322577</v>
      </c>
      <c r="S299" s="261">
        <v>80</v>
      </c>
      <c r="T299" s="261">
        <v>93.548387096774192</v>
      </c>
      <c r="U299" s="261">
        <v>81.25</v>
      </c>
      <c r="V299" s="261">
        <v>86.666666666666671</v>
      </c>
      <c r="W299" s="261">
        <v>92.10526315789474</v>
      </c>
      <c r="X299" s="262">
        <v>95.238095238095241</v>
      </c>
      <c r="Y299" s="343">
        <v>88.331515812431846</v>
      </c>
      <c r="Z299" s="457"/>
      <c r="AA299" s="227"/>
      <c r="AB299" s="457"/>
    </row>
    <row r="300" spans="1:29" x14ac:dyDescent="0.2">
      <c r="A300" s="226" t="s">
        <v>8</v>
      </c>
      <c r="B300" s="263">
        <v>4.5759735042337303E-2</v>
      </c>
      <c r="C300" s="264">
        <v>5.2955626246452336E-2</v>
      </c>
      <c r="D300" s="264">
        <v>7.4801104994656864E-2</v>
      </c>
      <c r="E300" s="264">
        <v>6.2526503918535467E-2</v>
      </c>
      <c r="F300" s="264">
        <v>6.4419265779428234E-2</v>
      </c>
      <c r="G300" s="264">
        <v>6.7688775025911765E-2</v>
      </c>
      <c r="H300" s="264">
        <v>4.1397423412883425E-2</v>
      </c>
      <c r="I300" s="302">
        <v>5.3197575696771547E-2</v>
      </c>
      <c r="J300" s="263">
        <v>5.9861783364706121E-2</v>
      </c>
      <c r="K300" s="264">
        <v>5.5113269562622871E-2</v>
      </c>
      <c r="L300" s="264">
        <v>5.3344342206663536E-2</v>
      </c>
      <c r="M300" s="265">
        <v>6.800466553760097E-2</v>
      </c>
      <c r="N300" s="400">
        <v>2.925402590524127E-2</v>
      </c>
      <c r="O300" s="264">
        <v>3.1151097702609175E-2</v>
      </c>
      <c r="P300" s="264">
        <v>4.524454727996035E-2</v>
      </c>
      <c r="Q300" s="264">
        <v>7.0458760306814583E-2</v>
      </c>
      <c r="R300" s="264">
        <v>7.5195428535126452E-2</v>
      </c>
      <c r="S300" s="264">
        <v>6.5315134165289765E-2</v>
      </c>
      <c r="T300" s="264">
        <v>6.1543981954366236E-2</v>
      </c>
      <c r="U300" s="264">
        <v>7.3355752130774415E-2</v>
      </c>
      <c r="V300" s="264">
        <v>6.2742239373697037E-2</v>
      </c>
      <c r="W300" s="264">
        <v>6.0169363487460957E-2</v>
      </c>
      <c r="X300" s="265">
        <v>4.7954872444265488E-2</v>
      </c>
      <c r="Y300" s="344">
        <v>6.6596293964643907E-2</v>
      </c>
      <c r="Z300" s="457"/>
      <c r="AA300" s="227"/>
      <c r="AB300" s="457"/>
    </row>
    <row r="301" spans="1:29" x14ac:dyDescent="0.2">
      <c r="A301" s="295" t="s">
        <v>1</v>
      </c>
      <c r="B301" s="266">
        <f>B298/H297*100-100</f>
        <v>0</v>
      </c>
      <c r="C301" s="267">
        <f t="shared" ref="C301:E301" si="122">C298/C297*100-100</f>
        <v>6.5002249212775496</v>
      </c>
      <c r="D301" s="267">
        <f t="shared" si="122"/>
        <v>1.2831949495642618</v>
      </c>
      <c r="E301" s="267">
        <f t="shared" si="122"/>
        <v>2.9370629370629331</v>
      </c>
      <c r="F301" s="267">
        <f>F298/F297*100-100</f>
        <v>1.9043334832808512</v>
      </c>
      <c r="G301" s="267">
        <f t="shared" ref="G301:L301" si="123">G298/G297*100-100</f>
        <v>1.1534642120540894</v>
      </c>
      <c r="H301" s="267">
        <f t="shared" si="123"/>
        <v>-1.6692619121768928</v>
      </c>
      <c r="I301" s="405">
        <f t="shared" si="123"/>
        <v>6.795835743204151</v>
      </c>
      <c r="J301" s="266">
        <f t="shared" si="123"/>
        <v>-0.59919028340081582</v>
      </c>
      <c r="K301" s="267">
        <f t="shared" si="123"/>
        <v>2.8245927878730868</v>
      </c>
      <c r="L301" s="267">
        <f t="shared" si="123"/>
        <v>4.782388663967609</v>
      </c>
      <c r="M301" s="268">
        <f>M298/M297*100-100</f>
        <v>9.0749369796043027</v>
      </c>
      <c r="N301" s="401">
        <f t="shared" ref="N301:Y301" si="124">N298/N297*100-100</f>
        <v>-0.40485829959514774</v>
      </c>
      <c r="O301" s="267">
        <f t="shared" si="124"/>
        <v>3.5049161364950834</v>
      </c>
      <c r="P301" s="267">
        <f t="shared" si="124"/>
        <v>8.7565066512434981</v>
      </c>
      <c r="Q301" s="267">
        <f t="shared" si="124"/>
        <v>5.1194984981063101</v>
      </c>
      <c r="R301" s="267">
        <f t="shared" si="124"/>
        <v>4.1269426668407903</v>
      </c>
      <c r="S301" s="267">
        <f t="shared" si="124"/>
        <v>2.429149797570858</v>
      </c>
      <c r="T301" s="267">
        <f t="shared" si="124"/>
        <v>4.4273214052501118</v>
      </c>
      <c r="U301" s="267">
        <f t="shared" si="124"/>
        <v>5.3011133603238818</v>
      </c>
      <c r="V301" s="267">
        <f t="shared" si="124"/>
        <v>6.8421052631578902</v>
      </c>
      <c r="W301" s="267">
        <f t="shared" si="124"/>
        <v>1.2571915619007115</v>
      </c>
      <c r="X301" s="268">
        <f t="shared" si="124"/>
        <v>8.5695006747638303</v>
      </c>
      <c r="Y301" s="345">
        <f t="shared" si="124"/>
        <v>3.7351158283259451</v>
      </c>
      <c r="Z301" s="457"/>
      <c r="AA301" s="227"/>
      <c r="AB301" s="457"/>
    </row>
    <row r="302" spans="1:29" ht="13.5" thickBot="1" x14ac:dyDescent="0.25">
      <c r="A302" s="349" t="s">
        <v>27</v>
      </c>
      <c r="B302" s="270">
        <f t="shared" ref="B302:Y302" si="125">B298-B284</f>
        <v>257.05882352941171</v>
      </c>
      <c r="C302" s="271">
        <f t="shared" si="125"/>
        <v>274.94579945799478</v>
      </c>
      <c r="D302" s="271">
        <f t="shared" si="125"/>
        <v>124.55205811138012</v>
      </c>
      <c r="E302" s="271">
        <f t="shared" si="125"/>
        <v>159.0533910533909</v>
      </c>
      <c r="F302" s="271">
        <f t="shared" si="125"/>
        <v>103.16606929510135</v>
      </c>
      <c r="G302" s="271">
        <f t="shared" si="125"/>
        <v>66.2264150943397</v>
      </c>
      <c r="H302" s="271">
        <f t="shared" si="125"/>
        <v>147.23076923076951</v>
      </c>
      <c r="I302" s="406">
        <f t="shared" si="125"/>
        <v>178.71921182265987</v>
      </c>
      <c r="J302" s="270">
        <f t="shared" si="125"/>
        <v>170.78823529411738</v>
      </c>
      <c r="K302" s="271">
        <f t="shared" si="125"/>
        <v>185.48172757475095</v>
      </c>
      <c r="L302" s="271">
        <f t="shared" si="125"/>
        <v>163.125</v>
      </c>
      <c r="M302" s="272">
        <f t="shared" si="125"/>
        <v>174.71698113207549</v>
      </c>
      <c r="N302" s="402">
        <f t="shared" si="125"/>
        <v>197.5</v>
      </c>
      <c r="O302" s="271">
        <f t="shared" si="125"/>
        <v>168.19305019305011</v>
      </c>
      <c r="P302" s="271">
        <f t="shared" si="125"/>
        <v>180.52813852813824</v>
      </c>
      <c r="Q302" s="271">
        <f t="shared" si="125"/>
        <v>176.80875576036851</v>
      </c>
      <c r="R302" s="271">
        <f t="shared" si="125"/>
        <v>128.9354838709678</v>
      </c>
      <c r="S302" s="271">
        <f t="shared" si="125"/>
        <v>54.0625</v>
      </c>
      <c r="T302" s="271">
        <f t="shared" si="125"/>
        <v>137.21198156682021</v>
      </c>
      <c r="U302" s="271">
        <f t="shared" si="125"/>
        <v>182.00892857142844</v>
      </c>
      <c r="V302" s="271">
        <f t="shared" si="125"/>
        <v>171.42424242424249</v>
      </c>
      <c r="W302" s="271">
        <f t="shared" si="125"/>
        <v>103.30263157894751</v>
      </c>
      <c r="X302" s="272">
        <f t="shared" si="125"/>
        <v>159.82993197278893</v>
      </c>
      <c r="Y302" s="346">
        <f t="shared" si="125"/>
        <v>149.44655014884029</v>
      </c>
      <c r="Z302" s="457"/>
      <c r="AA302" s="227"/>
      <c r="AB302" s="457"/>
    </row>
    <row r="303" spans="1:29" x14ac:dyDescent="0.2">
      <c r="A303" s="370" t="s">
        <v>51</v>
      </c>
      <c r="B303" s="274">
        <v>231</v>
      </c>
      <c r="C303" s="275">
        <v>550</v>
      </c>
      <c r="D303" s="275">
        <v>811</v>
      </c>
      <c r="E303" s="275">
        <v>785</v>
      </c>
      <c r="F303" s="275">
        <v>785</v>
      </c>
      <c r="G303" s="275">
        <v>694</v>
      </c>
      <c r="H303" s="275">
        <v>417</v>
      </c>
      <c r="I303" s="407">
        <v>760</v>
      </c>
      <c r="J303" s="274">
        <v>323</v>
      </c>
      <c r="K303" s="275">
        <v>629</v>
      </c>
      <c r="L303" s="275">
        <v>699</v>
      </c>
      <c r="M303" s="276">
        <v>723</v>
      </c>
      <c r="N303" s="373">
        <v>216</v>
      </c>
      <c r="O303" s="275">
        <v>488</v>
      </c>
      <c r="P303" s="275">
        <v>452</v>
      </c>
      <c r="Q303" s="275">
        <v>400</v>
      </c>
      <c r="R303" s="275">
        <v>399</v>
      </c>
      <c r="S303" s="275">
        <v>414</v>
      </c>
      <c r="T303" s="275">
        <v>414</v>
      </c>
      <c r="U303" s="275">
        <v>407</v>
      </c>
      <c r="V303" s="275">
        <v>407</v>
      </c>
      <c r="W303" s="275">
        <v>536</v>
      </c>
      <c r="X303" s="276">
        <v>648</v>
      </c>
      <c r="Y303" s="347">
        <f>SUM(B303:X303)</f>
        <v>12188</v>
      </c>
      <c r="Z303" s="227" t="s">
        <v>56</v>
      </c>
      <c r="AA303" s="278">
        <f>Y289-Y303</f>
        <v>1</v>
      </c>
      <c r="AB303" s="279">
        <f>AA303/Y289</f>
        <v>8.2041184674706702E-5</v>
      </c>
    </row>
    <row r="304" spans="1:29" x14ac:dyDescent="0.2">
      <c r="A304" s="371" t="s">
        <v>28</v>
      </c>
      <c r="B304" s="323">
        <v>112</v>
      </c>
      <c r="C304" s="240">
        <v>109</v>
      </c>
      <c r="D304" s="240">
        <v>108.5</v>
      </c>
      <c r="E304" s="240">
        <v>108</v>
      </c>
      <c r="F304" s="240">
        <v>108</v>
      </c>
      <c r="G304" s="240">
        <v>106.5</v>
      </c>
      <c r="H304" s="240">
        <v>107.5</v>
      </c>
      <c r="I304" s="408">
        <v>105.5</v>
      </c>
      <c r="J304" s="242">
        <v>111.5</v>
      </c>
      <c r="K304" s="240">
        <v>109.5</v>
      </c>
      <c r="L304" s="240">
        <v>109</v>
      </c>
      <c r="M304" s="243">
        <v>107</v>
      </c>
      <c r="N304" s="374">
        <v>112.5</v>
      </c>
      <c r="O304" s="240">
        <v>110</v>
      </c>
      <c r="P304" s="240">
        <v>109</v>
      </c>
      <c r="Q304" s="240">
        <v>108</v>
      </c>
      <c r="R304" s="240">
        <v>108.5</v>
      </c>
      <c r="S304" s="240">
        <v>108.5</v>
      </c>
      <c r="T304" s="240">
        <v>108</v>
      </c>
      <c r="U304" s="240">
        <v>107</v>
      </c>
      <c r="V304" s="240">
        <v>107.5</v>
      </c>
      <c r="W304" s="240">
        <v>108.5</v>
      </c>
      <c r="X304" s="243">
        <v>106</v>
      </c>
      <c r="Y304" s="339"/>
      <c r="Z304" s="227" t="s">
        <v>57</v>
      </c>
      <c r="AA304" s="362">
        <v>103.76</v>
      </c>
      <c r="AB304" s="457"/>
    </row>
    <row r="305" spans="1:28" ht="13.5" thickBot="1" x14ac:dyDescent="0.25">
      <c r="A305" s="372" t="s">
        <v>26</v>
      </c>
      <c r="B305" s="410">
        <f t="shared" ref="B305:X305" si="126">B304-B290</f>
        <v>4</v>
      </c>
      <c r="C305" s="415">
        <f t="shared" si="126"/>
        <v>4</v>
      </c>
      <c r="D305" s="415">
        <f t="shared" si="126"/>
        <v>4.5</v>
      </c>
      <c r="E305" s="415">
        <f t="shared" si="126"/>
        <v>4.5</v>
      </c>
      <c r="F305" s="415">
        <f t="shared" si="126"/>
        <v>5</v>
      </c>
      <c r="G305" s="415">
        <f t="shared" si="126"/>
        <v>5</v>
      </c>
      <c r="H305" s="415">
        <f t="shared" si="126"/>
        <v>5</v>
      </c>
      <c r="I305" s="416">
        <f t="shared" si="126"/>
        <v>4.5</v>
      </c>
      <c r="J305" s="410">
        <f t="shared" si="126"/>
        <v>4.5</v>
      </c>
      <c r="K305" s="415">
        <f t="shared" si="126"/>
        <v>4</v>
      </c>
      <c r="L305" s="415">
        <f t="shared" si="126"/>
        <v>4.5</v>
      </c>
      <c r="M305" s="417">
        <f t="shared" si="126"/>
        <v>4</v>
      </c>
      <c r="N305" s="418">
        <f t="shared" si="126"/>
        <v>4.5</v>
      </c>
      <c r="O305" s="415">
        <f t="shared" si="126"/>
        <v>4.5</v>
      </c>
      <c r="P305" s="415">
        <f t="shared" si="126"/>
        <v>4</v>
      </c>
      <c r="Q305" s="415">
        <f t="shared" si="126"/>
        <v>4</v>
      </c>
      <c r="R305" s="415">
        <f t="shared" si="126"/>
        <v>4.5</v>
      </c>
      <c r="S305" s="415">
        <f t="shared" si="126"/>
        <v>5</v>
      </c>
      <c r="T305" s="415">
        <f t="shared" si="126"/>
        <v>4.5</v>
      </c>
      <c r="U305" s="415">
        <f t="shared" si="126"/>
        <v>4</v>
      </c>
      <c r="V305" s="415">
        <f t="shared" si="126"/>
        <v>4</v>
      </c>
      <c r="W305" s="415">
        <f t="shared" si="126"/>
        <v>4.5</v>
      </c>
      <c r="X305" s="417">
        <f t="shared" si="126"/>
        <v>4</v>
      </c>
      <c r="Y305" s="348"/>
      <c r="Z305" s="227" t="s">
        <v>26</v>
      </c>
      <c r="AA305" s="227">
        <f>AA304-AA290</f>
        <v>5.0799999999999983</v>
      </c>
      <c r="AB305" s="457"/>
    </row>
    <row r="306" spans="1:28" x14ac:dyDescent="0.2">
      <c r="R306" s="237" t="s">
        <v>68</v>
      </c>
      <c r="S306" s="237" t="s">
        <v>68</v>
      </c>
      <c r="U306" s="237" t="s">
        <v>68</v>
      </c>
    </row>
    <row r="307" spans="1:28" ht="13.5" thickBot="1" x14ac:dyDescent="0.25"/>
    <row r="308" spans="1:28" ht="13.5" thickBot="1" x14ac:dyDescent="0.25">
      <c r="A308" s="285" t="s">
        <v>118</v>
      </c>
      <c r="B308" s="487" t="s">
        <v>53</v>
      </c>
      <c r="C308" s="488"/>
      <c r="D308" s="488"/>
      <c r="E308" s="488"/>
      <c r="F308" s="488"/>
      <c r="G308" s="488"/>
      <c r="H308" s="488"/>
      <c r="I308" s="488"/>
      <c r="J308" s="484" t="s">
        <v>72</v>
      </c>
      <c r="K308" s="485"/>
      <c r="L308" s="485"/>
      <c r="M308" s="486"/>
      <c r="N308" s="487" t="s">
        <v>63</v>
      </c>
      <c r="O308" s="488"/>
      <c r="P308" s="488"/>
      <c r="Q308" s="488"/>
      <c r="R308" s="488"/>
      <c r="S308" s="488"/>
      <c r="T308" s="488"/>
      <c r="U308" s="488"/>
      <c r="V308" s="488"/>
      <c r="W308" s="488"/>
      <c r="X308" s="489"/>
      <c r="Y308" s="338" t="s">
        <v>55</v>
      </c>
      <c r="Z308" s="461"/>
      <c r="AA308" s="461"/>
      <c r="AB308" s="461"/>
    </row>
    <row r="309" spans="1:28" x14ac:dyDescent="0.2">
      <c r="A309" s="226" t="s">
        <v>54</v>
      </c>
      <c r="B309" s="448">
        <v>1</v>
      </c>
      <c r="C309" s="449">
        <v>2</v>
      </c>
      <c r="D309" s="449">
        <v>3</v>
      </c>
      <c r="E309" s="449">
        <v>4</v>
      </c>
      <c r="F309" s="449">
        <v>5</v>
      </c>
      <c r="G309" s="449">
        <v>6</v>
      </c>
      <c r="H309" s="449">
        <v>7</v>
      </c>
      <c r="I309" s="450">
        <v>8</v>
      </c>
      <c r="J309" s="448">
        <v>1</v>
      </c>
      <c r="K309" s="449">
        <v>2</v>
      </c>
      <c r="L309" s="449">
        <v>3</v>
      </c>
      <c r="M309" s="451">
        <v>4</v>
      </c>
      <c r="N309" s="452">
        <v>1</v>
      </c>
      <c r="O309" s="449">
        <v>2</v>
      </c>
      <c r="P309" s="449">
        <v>3</v>
      </c>
      <c r="Q309" s="449">
        <v>4</v>
      </c>
      <c r="R309" s="449">
        <v>5</v>
      </c>
      <c r="S309" s="449">
        <v>6</v>
      </c>
      <c r="T309" s="449">
        <v>7</v>
      </c>
      <c r="U309" s="449">
        <v>8</v>
      </c>
      <c r="V309" s="449">
        <v>9</v>
      </c>
      <c r="W309" s="449">
        <v>10</v>
      </c>
      <c r="X309" s="451">
        <v>11</v>
      </c>
      <c r="Y309" s="459">
        <v>917</v>
      </c>
      <c r="Z309" s="461"/>
      <c r="AA309" s="461"/>
      <c r="AB309" s="461"/>
    </row>
    <row r="310" spans="1:28" x14ac:dyDescent="0.2">
      <c r="A310" s="226" t="s">
        <v>2</v>
      </c>
      <c r="B310" s="383">
        <v>1</v>
      </c>
      <c r="C310" s="384">
        <v>2</v>
      </c>
      <c r="D310" s="385">
        <v>3</v>
      </c>
      <c r="E310" s="386">
        <v>4</v>
      </c>
      <c r="F310" s="387">
        <v>5</v>
      </c>
      <c r="G310" s="388">
        <v>6</v>
      </c>
      <c r="H310" s="389">
        <v>7</v>
      </c>
      <c r="I310" s="390">
        <v>8</v>
      </c>
      <c r="J310" s="383">
        <v>1</v>
      </c>
      <c r="K310" s="384">
        <v>2</v>
      </c>
      <c r="L310" s="385">
        <v>3</v>
      </c>
      <c r="M310" s="386">
        <v>4</v>
      </c>
      <c r="N310" s="383">
        <v>1</v>
      </c>
      <c r="O310" s="384">
        <v>2</v>
      </c>
      <c r="P310" s="385">
        <v>3</v>
      </c>
      <c r="Q310" s="386">
        <v>4</v>
      </c>
      <c r="R310" s="386">
        <v>4</v>
      </c>
      <c r="S310" s="387">
        <v>5</v>
      </c>
      <c r="T310" s="387">
        <v>5</v>
      </c>
      <c r="U310" s="388">
        <v>6</v>
      </c>
      <c r="V310" s="388">
        <v>6</v>
      </c>
      <c r="W310" s="389">
        <v>7</v>
      </c>
      <c r="X310" s="390">
        <v>8</v>
      </c>
      <c r="Y310" s="391" t="s">
        <v>0</v>
      </c>
      <c r="Z310" s="461"/>
      <c r="AA310" s="461"/>
      <c r="AB310" s="461"/>
    </row>
    <row r="311" spans="1:28" x14ac:dyDescent="0.2">
      <c r="A311" s="292" t="s">
        <v>3</v>
      </c>
      <c r="B311" s="441">
        <v>2670</v>
      </c>
      <c r="C311" s="254">
        <v>2670</v>
      </c>
      <c r="D311" s="254">
        <v>2670</v>
      </c>
      <c r="E311" s="254">
        <v>2670</v>
      </c>
      <c r="F311" s="254">
        <v>2670</v>
      </c>
      <c r="G311" s="254">
        <v>2670</v>
      </c>
      <c r="H311" s="254">
        <v>2670</v>
      </c>
      <c r="I311" s="404">
        <v>2670</v>
      </c>
      <c r="J311" s="253">
        <v>2670</v>
      </c>
      <c r="K311" s="254">
        <v>2670</v>
      </c>
      <c r="L311" s="254">
        <v>2670</v>
      </c>
      <c r="M311" s="255">
        <v>2670</v>
      </c>
      <c r="N311" s="397">
        <v>2670</v>
      </c>
      <c r="O311" s="254">
        <v>2670</v>
      </c>
      <c r="P311" s="254">
        <v>2670</v>
      </c>
      <c r="Q311" s="254">
        <v>2670</v>
      </c>
      <c r="R311" s="254">
        <v>2670</v>
      </c>
      <c r="S311" s="254">
        <v>2670</v>
      </c>
      <c r="T311" s="254">
        <v>2670</v>
      </c>
      <c r="U311" s="254">
        <v>2670</v>
      </c>
      <c r="V311" s="254">
        <v>2670</v>
      </c>
      <c r="W311" s="254">
        <v>2670</v>
      </c>
      <c r="X311" s="255">
        <v>2670</v>
      </c>
      <c r="Y311" s="341">
        <v>2670</v>
      </c>
      <c r="Z311" s="461"/>
      <c r="AA311" s="461"/>
      <c r="AB311" s="461"/>
    </row>
    <row r="312" spans="1:28" x14ac:dyDescent="0.2">
      <c r="A312" s="295" t="s">
        <v>6</v>
      </c>
      <c r="B312" s="256">
        <v>2638.6666666666665</v>
      </c>
      <c r="C312" s="257">
        <v>2771.5384615384614</v>
      </c>
      <c r="D312" s="257">
        <v>2720.8771929824561</v>
      </c>
      <c r="E312" s="257">
        <v>2726.9642857142858</v>
      </c>
      <c r="F312" s="257">
        <v>2772.4137931034484</v>
      </c>
      <c r="G312" s="257">
        <v>2714.1176470588234</v>
      </c>
      <c r="H312" s="257">
        <v>2690.6666666666665</v>
      </c>
      <c r="I312" s="296">
        <v>2828.7719298245615</v>
      </c>
      <c r="J312" s="256">
        <v>2495</v>
      </c>
      <c r="K312" s="257">
        <v>2674.4444444444443</v>
      </c>
      <c r="L312" s="257">
        <v>2735.5769230769229</v>
      </c>
      <c r="M312" s="258">
        <v>2797.962962962963</v>
      </c>
      <c r="N312" s="398">
        <v>2608.75</v>
      </c>
      <c r="O312" s="257">
        <v>2735.2777777777778</v>
      </c>
      <c r="P312" s="257">
        <v>2802.7272727272725</v>
      </c>
      <c r="Q312" s="257">
        <v>2764.2857142857142</v>
      </c>
      <c r="R312" s="257">
        <v>2757.4193548387098</v>
      </c>
      <c r="S312" s="257">
        <v>2780</v>
      </c>
      <c r="T312" s="257">
        <v>2729.6666666666665</v>
      </c>
      <c r="U312" s="257">
        <v>2750</v>
      </c>
      <c r="V312" s="257">
        <v>2760.6451612903224</v>
      </c>
      <c r="W312" s="257">
        <v>2681.5789473684213</v>
      </c>
      <c r="X312" s="258">
        <v>2785.2083333333335</v>
      </c>
      <c r="Y312" s="342">
        <v>2738.8677130044844</v>
      </c>
      <c r="Z312" s="461"/>
      <c r="AA312" s="461"/>
      <c r="AB312" s="461"/>
    </row>
    <row r="313" spans="1:28" x14ac:dyDescent="0.2">
      <c r="A313" s="226" t="s">
        <v>7</v>
      </c>
      <c r="B313" s="260">
        <v>93.333333333333329</v>
      </c>
      <c r="C313" s="261">
        <v>94.871794871794876</v>
      </c>
      <c r="D313" s="261">
        <v>91.228070175438603</v>
      </c>
      <c r="E313" s="261">
        <v>89.285714285714292</v>
      </c>
      <c r="F313" s="261">
        <v>91.379310344827587</v>
      </c>
      <c r="G313" s="261">
        <v>94.117647058823536</v>
      </c>
      <c r="H313" s="261">
        <v>96.666666666666671</v>
      </c>
      <c r="I313" s="299">
        <v>91.228070175438603</v>
      </c>
      <c r="J313" s="260">
        <v>91.666666666666671</v>
      </c>
      <c r="K313" s="261">
        <v>97.777777777777771</v>
      </c>
      <c r="L313" s="261">
        <v>94.230769230769226</v>
      </c>
      <c r="M313" s="262">
        <v>87.037037037037038</v>
      </c>
      <c r="N313" s="399">
        <v>93.75</v>
      </c>
      <c r="O313" s="261">
        <v>100</v>
      </c>
      <c r="P313" s="261">
        <v>100</v>
      </c>
      <c r="Q313" s="261">
        <v>85.714285714285708</v>
      </c>
      <c r="R313" s="261">
        <v>93.548387096774192</v>
      </c>
      <c r="S313" s="261">
        <v>90.625</v>
      </c>
      <c r="T313" s="261">
        <v>83.333333333333329</v>
      </c>
      <c r="U313" s="261">
        <v>87.096774193548384</v>
      </c>
      <c r="V313" s="261">
        <v>90.322580645161295</v>
      </c>
      <c r="W313" s="261">
        <v>97.368421052631575</v>
      </c>
      <c r="X313" s="262">
        <v>97.916666666666671</v>
      </c>
      <c r="Y313" s="343">
        <v>89.79820627802691</v>
      </c>
      <c r="Z313" s="461"/>
      <c r="AA313" s="227"/>
      <c r="AB313" s="461"/>
    </row>
    <row r="314" spans="1:28" x14ac:dyDescent="0.2">
      <c r="A314" s="226" t="s">
        <v>8</v>
      </c>
      <c r="B314" s="263">
        <v>5.1087131992605964E-2</v>
      </c>
      <c r="C314" s="264">
        <v>5.695273792633769E-2</v>
      </c>
      <c r="D314" s="264">
        <v>6.2913691780841052E-2</v>
      </c>
      <c r="E314" s="264">
        <v>6.3488938605913148E-2</v>
      </c>
      <c r="F314" s="264">
        <v>6.7667064280393985E-2</v>
      </c>
      <c r="G314" s="264">
        <v>5.8734686825350629E-2</v>
      </c>
      <c r="H314" s="264">
        <v>4.6379353866001477E-2</v>
      </c>
      <c r="I314" s="302">
        <v>4.9703933804878322E-2</v>
      </c>
      <c r="J314" s="263">
        <v>5.4906406380853749E-2</v>
      </c>
      <c r="K314" s="264">
        <v>5.3888843691355395E-2</v>
      </c>
      <c r="L314" s="264">
        <v>5.2630215220701479E-2</v>
      </c>
      <c r="M314" s="265">
        <v>6.2638583686899507E-2</v>
      </c>
      <c r="N314" s="400">
        <v>5.5761569625964333E-2</v>
      </c>
      <c r="O314" s="264">
        <v>3.6340219759168423E-2</v>
      </c>
      <c r="P314" s="264">
        <v>3.9791904464434306E-2</v>
      </c>
      <c r="Q314" s="264">
        <v>6.4179513413372427E-2</v>
      </c>
      <c r="R314" s="264">
        <v>5.5643743923733738E-2</v>
      </c>
      <c r="S314" s="264">
        <v>5.3300868750854116E-2</v>
      </c>
      <c r="T314" s="264">
        <v>6.1034187752479506E-2</v>
      </c>
      <c r="U314" s="264">
        <v>6.3010749655230278E-2</v>
      </c>
      <c r="V314" s="264">
        <v>5.3538093517219311E-2</v>
      </c>
      <c r="W314" s="264">
        <v>4.5532300020633777E-2</v>
      </c>
      <c r="X314" s="265">
        <v>5.3880810986988402E-2</v>
      </c>
      <c r="Y314" s="344">
        <v>6.0558670291498862E-2</v>
      </c>
      <c r="Z314" s="461"/>
      <c r="AA314" s="227"/>
      <c r="AB314" s="461"/>
    </row>
    <row r="315" spans="1:28" x14ac:dyDescent="0.2">
      <c r="A315" s="295" t="s">
        <v>1</v>
      </c>
      <c r="B315" s="266">
        <f>B312/H311*100-100</f>
        <v>-1.1735330836454523</v>
      </c>
      <c r="C315" s="267">
        <f t="shared" ref="C315:E315" si="127">C312/C311*100-100</f>
        <v>3.802938634399311</v>
      </c>
      <c r="D315" s="267">
        <f t="shared" si="127"/>
        <v>1.9055128457848696</v>
      </c>
      <c r="E315" s="267">
        <f t="shared" si="127"/>
        <v>2.1334938469769895</v>
      </c>
      <c r="F315" s="267">
        <f>F312/F311*100-100</f>
        <v>3.8357225881441366</v>
      </c>
      <c r="G315" s="267">
        <f t="shared" ref="G315:L315" si="128">G312/G311*100-100</f>
        <v>1.6523463317911364</v>
      </c>
      <c r="H315" s="267">
        <f t="shared" si="128"/>
        <v>0.77403245942571175</v>
      </c>
      <c r="I315" s="405">
        <f t="shared" si="128"/>
        <v>5.9465142256390067</v>
      </c>
      <c r="J315" s="266">
        <f t="shared" si="128"/>
        <v>-6.55430711610488</v>
      </c>
      <c r="K315" s="267">
        <f t="shared" si="128"/>
        <v>0.16645859342487768</v>
      </c>
      <c r="L315" s="267">
        <f t="shared" si="128"/>
        <v>2.4560645347162051</v>
      </c>
      <c r="M315" s="268">
        <f>M312/M311*100-100</f>
        <v>4.7926203356914954</v>
      </c>
      <c r="N315" s="401">
        <f t="shared" ref="N315:Y315" si="129">N312/N311*100-100</f>
        <v>-2.2940074906367016</v>
      </c>
      <c r="O315" s="267">
        <f t="shared" si="129"/>
        <v>2.4448605909280161</v>
      </c>
      <c r="P315" s="267">
        <f t="shared" si="129"/>
        <v>4.9710589036431543</v>
      </c>
      <c r="Q315" s="267">
        <f t="shared" si="129"/>
        <v>3.5313001605136378</v>
      </c>
      <c r="R315" s="267">
        <f t="shared" si="129"/>
        <v>3.2741331400265778</v>
      </c>
      <c r="S315" s="267">
        <f t="shared" si="129"/>
        <v>4.119850187265925</v>
      </c>
      <c r="T315" s="267">
        <f t="shared" si="129"/>
        <v>2.2347066167290848</v>
      </c>
      <c r="U315" s="267">
        <f t="shared" si="129"/>
        <v>2.9962546816479403</v>
      </c>
      <c r="V315" s="267">
        <f t="shared" si="129"/>
        <v>3.3949498610607662</v>
      </c>
      <c r="W315" s="267">
        <f t="shared" si="129"/>
        <v>0.43366844076484767</v>
      </c>
      <c r="X315" s="268">
        <f t="shared" si="129"/>
        <v>4.3149188514357064</v>
      </c>
      <c r="Y315" s="345">
        <f t="shared" si="129"/>
        <v>2.5793150938009148</v>
      </c>
      <c r="Z315" s="461"/>
      <c r="AA315" s="227"/>
      <c r="AB315" s="461"/>
    </row>
    <row r="316" spans="1:28" ht="13.5" thickBot="1" x14ac:dyDescent="0.25">
      <c r="A316" s="349" t="s">
        <v>27</v>
      </c>
      <c r="B316" s="270">
        <f t="shared" ref="B316:Y316" si="130">B312-B298</f>
        <v>168.66666666666652</v>
      </c>
      <c r="C316" s="271">
        <f t="shared" si="130"/>
        <v>140.98290598290578</v>
      </c>
      <c r="D316" s="271">
        <f t="shared" si="130"/>
        <v>219.18227772821865</v>
      </c>
      <c r="E316" s="271">
        <f t="shared" si="130"/>
        <v>184.41883116883128</v>
      </c>
      <c r="F316" s="271">
        <f t="shared" si="130"/>
        <v>255.37675606641142</v>
      </c>
      <c r="G316" s="271">
        <f t="shared" si="130"/>
        <v>215.62708102108763</v>
      </c>
      <c r="H316" s="271">
        <f t="shared" si="130"/>
        <v>261.89743589743557</v>
      </c>
      <c r="I316" s="406">
        <f t="shared" si="130"/>
        <v>190.91478696741888</v>
      </c>
      <c r="J316" s="270">
        <f t="shared" si="130"/>
        <v>39.800000000000182</v>
      </c>
      <c r="K316" s="271">
        <f t="shared" si="130"/>
        <v>134.67700258397917</v>
      </c>
      <c r="L316" s="271">
        <f t="shared" si="130"/>
        <v>147.45192307692287</v>
      </c>
      <c r="M316" s="272">
        <f t="shared" si="130"/>
        <v>103.81201956673658</v>
      </c>
      <c r="N316" s="402">
        <f t="shared" si="130"/>
        <v>148.75</v>
      </c>
      <c r="O316" s="271">
        <f t="shared" si="130"/>
        <v>178.70634920634939</v>
      </c>
      <c r="P316" s="271">
        <f t="shared" si="130"/>
        <v>116.4415584415583</v>
      </c>
      <c r="Q316" s="271">
        <f t="shared" si="130"/>
        <v>167.83410138248837</v>
      </c>
      <c r="R316" s="271">
        <f t="shared" si="130"/>
        <v>185.48387096774195</v>
      </c>
      <c r="S316" s="271">
        <f t="shared" si="130"/>
        <v>250</v>
      </c>
      <c r="T316" s="271">
        <f t="shared" si="130"/>
        <v>150.31182795698896</v>
      </c>
      <c r="U316" s="271">
        <f t="shared" si="130"/>
        <v>149.0625</v>
      </c>
      <c r="V316" s="271">
        <f t="shared" si="130"/>
        <v>121.64516129032245</v>
      </c>
      <c r="W316" s="271">
        <f t="shared" si="130"/>
        <v>180.52631578947376</v>
      </c>
      <c r="X316" s="272">
        <f t="shared" si="130"/>
        <v>103.54166666666697</v>
      </c>
      <c r="Y316" s="346">
        <f t="shared" si="130"/>
        <v>176.61035204483323</v>
      </c>
      <c r="Z316" s="461"/>
      <c r="AA316" s="227"/>
      <c r="AB316" s="461"/>
    </row>
    <row r="317" spans="1:28" x14ac:dyDescent="0.2">
      <c r="A317" s="370" t="s">
        <v>51</v>
      </c>
      <c r="B317" s="274">
        <v>231</v>
      </c>
      <c r="C317" s="275">
        <v>550</v>
      </c>
      <c r="D317" s="275">
        <v>811</v>
      </c>
      <c r="E317" s="275">
        <v>785</v>
      </c>
      <c r="F317" s="275">
        <v>785</v>
      </c>
      <c r="G317" s="275">
        <v>694</v>
      </c>
      <c r="H317" s="275">
        <v>417</v>
      </c>
      <c r="I317" s="407">
        <v>760</v>
      </c>
      <c r="J317" s="274">
        <v>323</v>
      </c>
      <c r="K317" s="275">
        <v>629</v>
      </c>
      <c r="L317" s="275">
        <v>699</v>
      </c>
      <c r="M317" s="276">
        <v>723</v>
      </c>
      <c r="N317" s="373">
        <v>214</v>
      </c>
      <c r="O317" s="275">
        <v>488</v>
      </c>
      <c r="P317" s="275">
        <v>452</v>
      </c>
      <c r="Q317" s="275">
        <v>400</v>
      </c>
      <c r="R317" s="275">
        <v>399</v>
      </c>
      <c r="S317" s="275">
        <v>414</v>
      </c>
      <c r="T317" s="275">
        <v>414</v>
      </c>
      <c r="U317" s="275">
        <v>407</v>
      </c>
      <c r="V317" s="275">
        <v>407</v>
      </c>
      <c r="W317" s="275">
        <v>536</v>
      </c>
      <c r="X317" s="276">
        <v>648</v>
      </c>
      <c r="Y317" s="347">
        <f>SUM(B317:X317)</f>
        <v>12186</v>
      </c>
      <c r="Z317" s="227" t="s">
        <v>56</v>
      </c>
      <c r="AA317" s="278">
        <f>Y303-Y317</f>
        <v>2</v>
      </c>
      <c r="AB317" s="279">
        <f>AA317/Y303</f>
        <v>1.6409583196586806E-4</v>
      </c>
    </row>
    <row r="318" spans="1:28" x14ac:dyDescent="0.2">
      <c r="A318" s="371" t="s">
        <v>28</v>
      </c>
      <c r="B318" s="323">
        <v>116.5</v>
      </c>
      <c r="C318" s="240">
        <v>113.5</v>
      </c>
      <c r="D318" s="240">
        <v>113</v>
      </c>
      <c r="E318" s="240">
        <v>112.5</v>
      </c>
      <c r="F318" s="240">
        <v>112</v>
      </c>
      <c r="G318" s="240">
        <v>111</v>
      </c>
      <c r="H318" s="240">
        <v>112</v>
      </c>
      <c r="I318" s="408">
        <v>110</v>
      </c>
      <c r="J318" s="242">
        <v>116.5</v>
      </c>
      <c r="K318" s="240">
        <v>114</v>
      </c>
      <c r="L318" s="240">
        <v>113.5</v>
      </c>
      <c r="M318" s="243">
        <v>112</v>
      </c>
      <c r="N318" s="374">
        <v>117</v>
      </c>
      <c r="O318" s="240">
        <v>114.5</v>
      </c>
      <c r="P318" s="240">
        <v>113.5</v>
      </c>
      <c r="Q318" s="240">
        <v>112.5</v>
      </c>
      <c r="R318" s="240">
        <v>113</v>
      </c>
      <c r="S318" s="240">
        <v>112.5</v>
      </c>
      <c r="T318" s="240">
        <v>112.5</v>
      </c>
      <c r="U318" s="240">
        <v>111.5</v>
      </c>
      <c r="V318" s="240">
        <v>112</v>
      </c>
      <c r="W318" s="240">
        <v>113.5</v>
      </c>
      <c r="X318" s="243">
        <v>111</v>
      </c>
      <c r="Y318" s="339"/>
      <c r="Z318" s="227" t="s">
        <v>57</v>
      </c>
      <c r="AA318" s="362">
        <v>108.74</v>
      </c>
      <c r="AB318" s="461"/>
    </row>
    <row r="319" spans="1:28" ht="13.5" thickBot="1" x14ac:dyDescent="0.25">
      <c r="A319" s="372" t="s">
        <v>26</v>
      </c>
      <c r="B319" s="410">
        <f t="shared" ref="B319:X319" si="131">B318-B304</f>
        <v>4.5</v>
      </c>
      <c r="C319" s="415">
        <f t="shared" si="131"/>
        <v>4.5</v>
      </c>
      <c r="D319" s="415">
        <f t="shared" si="131"/>
        <v>4.5</v>
      </c>
      <c r="E319" s="415">
        <f t="shared" si="131"/>
        <v>4.5</v>
      </c>
      <c r="F319" s="415">
        <f t="shared" si="131"/>
        <v>4</v>
      </c>
      <c r="G319" s="415">
        <f t="shared" si="131"/>
        <v>4.5</v>
      </c>
      <c r="H319" s="415">
        <f t="shared" si="131"/>
        <v>4.5</v>
      </c>
      <c r="I319" s="416">
        <f t="shared" si="131"/>
        <v>4.5</v>
      </c>
      <c r="J319" s="410">
        <f t="shared" si="131"/>
        <v>5</v>
      </c>
      <c r="K319" s="415">
        <f t="shared" si="131"/>
        <v>4.5</v>
      </c>
      <c r="L319" s="415">
        <f t="shared" si="131"/>
        <v>4.5</v>
      </c>
      <c r="M319" s="417">
        <f t="shared" si="131"/>
        <v>5</v>
      </c>
      <c r="N319" s="418">
        <f t="shared" si="131"/>
        <v>4.5</v>
      </c>
      <c r="O319" s="415">
        <f t="shared" si="131"/>
        <v>4.5</v>
      </c>
      <c r="P319" s="415">
        <f t="shared" si="131"/>
        <v>4.5</v>
      </c>
      <c r="Q319" s="415">
        <f t="shared" si="131"/>
        <v>4.5</v>
      </c>
      <c r="R319" s="415">
        <f t="shared" si="131"/>
        <v>4.5</v>
      </c>
      <c r="S319" s="415">
        <f t="shared" si="131"/>
        <v>4</v>
      </c>
      <c r="T319" s="415">
        <f t="shared" si="131"/>
        <v>4.5</v>
      </c>
      <c r="U319" s="415">
        <f t="shared" si="131"/>
        <v>4.5</v>
      </c>
      <c r="V319" s="415">
        <f t="shared" si="131"/>
        <v>4.5</v>
      </c>
      <c r="W319" s="415">
        <f t="shared" si="131"/>
        <v>5</v>
      </c>
      <c r="X319" s="417">
        <f t="shared" si="131"/>
        <v>5</v>
      </c>
      <c r="Y319" s="348"/>
      <c r="Z319" s="227" t="s">
        <v>26</v>
      </c>
      <c r="AA319" s="227">
        <f>AA318-AA304</f>
        <v>4.9799999999999898</v>
      </c>
      <c r="AB319" s="461"/>
    </row>
    <row r="320" spans="1:28" x14ac:dyDescent="0.2">
      <c r="J320" s="237" t="s">
        <v>79</v>
      </c>
      <c r="W320" s="237">
        <v>113.5</v>
      </c>
    </row>
    <row r="321" spans="1:24" s="466" customFormat="1" x14ac:dyDescent="0.2"/>
    <row r="322" spans="1:24" x14ac:dyDescent="0.2">
      <c r="B322" s="237">
        <v>113</v>
      </c>
      <c r="C322" s="237">
        <v>112.5</v>
      </c>
      <c r="D322" s="237">
        <v>112</v>
      </c>
      <c r="E322" s="237">
        <v>112</v>
      </c>
      <c r="F322" s="237">
        <v>111</v>
      </c>
      <c r="G322" s="237">
        <v>110</v>
      </c>
      <c r="H322" s="237">
        <v>116</v>
      </c>
      <c r="I322" s="334">
        <v>113</v>
      </c>
      <c r="J322" s="237">
        <v>114.5</v>
      </c>
      <c r="K322" s="237">
        <v>116.5</v>
      </c>
      <c r="L322" s="237">
        <v>113.5</v>
      </c>
      <c r="M322" s="237">
        <v>112</v>
      </c>
      <c r="N322" s="237">
        <v>113</v>
      </c>
      <c r="O322" s="237">
        <v>113.5</v>
      </c>
      <c r="P322" s="237">
        <v>112.5</v>
      </c>
      <c r="Q322" s="237">
        <v>113.5</v>
      </c>
      <c r="R322" s="237">
        <v>112</v>
      </c>
      <c r="S322" s="237">
        <v>111.5</v>
      </c>
    </row>
    <row r="323" spans="1:24" s="466" customFormat="1" ht="13.5" thickBot="1" x14ac:dyDescent="0.25">
      <c r="B323" s="239">
        <v>2738.8677130044844</v>
      </c>
      <c r="C323" s="239">
        <v>2738.8677130044844</v>
      </c>
      <c r="D323" s="239">
        <v>2738.8677130044844</v>
      </c>
      <c r="E323" s="239">
        <v>2738.8677130044844</v>
      </c>
      <c r="F323" s="239">
        <v>2738.8677130044844</v>
      </c>
      <c r="G323" s="239">
        <v>2738.8677130044844</v>
      </c>
      <c r="H323" s="239">
        <v>2738.8677130044844</v>
      </c>
      <c r="I323" s="239">
        <v>2738.8677130044844</v>
      </c>
      <c r="J323" s="239">
        <v>2738.8677130044844</v>
      </c>
      <c r="K323" s="239">
        <v>2738.8677130044844</v>
      </c>
      <c r="L323" s="239">
        <v>2738.8677130044844</v>
      </c>
      <c r="M323" s="239">
        <v>2738.8677130044844</v>
      </c>
      <c r="N323" s="239">
        <v>2738.8677130044844</v>
      </c>
      <c r="O323" s="239">
        <v>2738.8677130044844</v>
      </c>
      <c r="P323" s="239">
        <v>2738.8677130044844</v>
      </c>
      <c r="Q323" s="239">
        <v>2738.8677130044844</v>
      </c>
      <c r="R323" s="239">
        <v>2738.8677130044844</v>
      </c>
      <c r="S323" s="239">
        <v>2738.8677130044844</v>
      </c>
      <c r="T323" s="239">
        <v>2738.8677130044844</v>
      </c>
    </row>
    <row r="324" spans="1:24" s="466" customFormat="1" ht="13.5" thickBot="1" x14ac:dyDescent="0.25">
      <c r="A324" s="468" t="s">
        <v>120</v>
      </c>
      <c r="B324" s="487" t="s">
        <v>53</v>
      </c>
      <c r="C324" s="488"/>
      <c r="D324" s="488"/>
      <c r="E324" s="488"/>
      <c r="F324" s="488"/>
      <c r="G324" s="489"/>
      <c r="H324" s="487" t="s">
        <v>72</v>
      </c>
      <c r="I324" s="488"/>
      <c r="J324" s="488"/>
      <c r="K324" s="488"/>
      <c r="L324" s="488"/>
      <c r="M324" s="489"/>
      <c r="N324" s="487" t="s">
        <v>63</v>
      </c>
      <c r="O324" s="488"/>
      <c r="P324" s="488"/>
      <c r="Q324" s="488"/>
      <c r="R324" s="488"/>
      <c r="S324" s="489"/>
      <c r="T324" s="338" t="s">
        <v>55</v>
      </c>
    </row>
    <row r="325" spans="1:24" s="466" customFormat="1" x14ac:dyDescent="0.2">
      <c r="A325" s="469" t="s">
        <v>54</v>
      </c>
      <c r="B325" s="448">
        <v>1</v>
      </c>
      <c r="C325" s="449">
        <v>2</v>
      </c>
      <c r="D325" s="449">
        <v>3</v>
      </c>
      <c r="E325" s="449">
        <v>4</v>
      </c>
      <c r="F325" s="449">
        <v>5</v>
      </c>
      <c r="G325" s="450">
        <v>6</v>
      </c>
      <c r="H325" s="448">
        <v>7</v>
      </c>
      <c r="I325" s="449">
        <v>8</v>
      </c>
      <c r="J325" s="449">
        <v>9</v>
      </c>
      <c r="K325" s="449">
        <v>10</v>
      </c>
      <c r="L325" s="449">
        <v>11</v>
      </c>
      <c r="M325" s="451">
        <v>12</v>
      </c>
      <c r="N325" s="448">
        <v>13</v>
      </c>
      <c r="O325" s="449">
        <v>14</v>
      </c>
      <c r="P325" s="449">
        <v>15</v>
      </c>
      <c r="Q325" s="449">
        <v>16</v>
      </c>
      <c r="R325" s="449">
        <v>17</v>
      </c>
      <c r="S325" s="451">
        <v>18</v>
      </c>
      <c r="T325" s="459">
        <v>917</v>
      </c>
    </row>
    <row r="326" spans="1:24" s="466" customFormat="1" x14ac:dyDescent="0.2">
      <c r="A326" s="470" t="s">
        <v>3</v>
      </c>
      <c r="B326" s="473">
        <v>2870</v>
      </c>
      <c r="C326" s="254">
        <v>2870</v>
      </c>
      <c r="D326" s="254">
        <v>2870</v>
      </c>
      <c r="E326" s="254">
        <v>2870</v>
      </c>
      <c r="F326" s="254">
        <v>2870</v>
      </c>
      <c r="G326" s="404">
        <v>2870</v>
      </c>
      <c r="H326" s="253">
        <v>2870</v>
      </c>
      <c r="I326" s="254">
        <v>2870</v>
      </c>
      <c r="J326" s="254">
        <v>2870</v>
      </c>
      <c r="K326" s="254">
        <v>2870</v>
      </c>
      <c r="L326" s="254">
        <v>2870</v>
      </c>
      <c r="M326" s="255">
        <v>2870</v>
      </c>
      <c r="N326" s="253">
        <v>2870</v>
      </c>
      <c r="O326" s="254">
        <v>2870</v>
      </c>
      <c r="P326" s="254">
        <v>2870</v>
      </c>
      <c r="Q326" s="254">
        <v>2870</v>
      </c>
      <c r="R326" s="254">
        <v>2870</v>
      </c>
      <c r="S326" s="255">
        <v>2870</v>
      </c>
      <c r="T326" s="341">
        <v>2870</v>
      </c>
    </row>
    <row r="327" spans="1:24" s="466" customFormat="1" x14ac:dyDescent="0.2">
      <c r="A327" s="471" t="s">
        <v>6</v>
      </c>
      <c r="B327" s="256">
        <v>2881.40625</v>
      </c>
      <c r="C327" s="257">
        <v>2888.0952380952381</v>
      </c>
      <c r="D327" s="257">
        <v>2952.7419354838707</v>
      </c>
      <c r="E327" s="257">
        <v>2769.4444444444443</v>
      </c>
      <c r="F327" s="257">
        <v>2970.3225806451615</v>
      </c>
      <c r="G327" s="296">
        <v>2964.5901639344261</v>
      </c>
      <c r="H327" s="256">
        <v>2773.4482758620688</v>
      </c>
      <c r="I327" s="257">
        <v>2881.7857142857142</v>
      </c>
      <c r="J327" s="257">
        <v>2827.4576271186443</v>
      </c>
      <c r="K327" s="257">
        <v>2719.3333333333335</v>
      </c>
      <c r="L327" s="257">
        <v>2906.5517241379312</v>
      </c>
      <c r="M327" s="258">
        <v>3034.1379310344828</v>
      </c>
      <c r="N327" s="256">
        <v>2911.2068965517242</v>
      </c>
      <c r="O327" s="257">
        <v>2929.4736842105262</v>
      </c>
      <c r="P327" s="257">
        <v>2916.0344827586205</v>
      </c>
      <c r="Q327" s="257">
        <v>2787.3333333333335</v>
      </c>
      <c r="R327" s="257">
        <v>2963.3333333333335</v>
      </c>
      <c r="S327" s="258">
        <v>2991.5517241379312</v>
      </c>
      <c r="T327" s="342">
        <v>2911.1241970021415</v>
      </c>
    </row>
    <row r="328" spans="1:24" s="466" customFormat="1" x14ac:dyDescent="0.2">
      <c r="A328" s="469" t="s">
        <v>7</v>
      </c>
      <c r="B328" s="260">
        <v>89.0625</v>
      </c>
      <c r="C328" s="261">
        <v>82.539682539682545</v>
      </c>
      <c r="D328" s="261">
        <v>82.258064516129039</v>
      </c>
      <c r="E328" s="261">
        <v>83.333333333333329</v>
      </c>
      <c r="F328" s="261">
        <v>85.483870967741936</v>
      </c>
      <c r="G328" s="299">
        <v>95.081967213114751</v>
      </c>
      <c r="H328" s="260">
        <v>93.103448275862064</v>
      </c>
      <c r="I328" s="261">
        <v>91.071428571428569</v>
      </c>
      <c r="J328" s="261">
        <v>98.305084745762713</v>
      </c>
      <c r="K328" s="261">
        <v>86.666666666666671</v>
      </c>
      <c r="L328" s="261">
        <v>89.65517241379311</v>
      </c>
      <c r="M328" s="262">
        <v>81.034482758620683</v>
      </c>
      <c r="N328" s="260">
        <v>91.379310344827587</v>
      </c>
      <c r="O328" s="261">
        <v>84.21052631578948</v>
      </c>
      <c r="P328" s="261">
        <v>86.206896551724142</v>
      </c>
      <c r="Q328" s="261">
        <v>93.333333333333329</v>
      </c>
      <c r="R328" s="261">
        <v>81.481481481481481</v>
      </c>
      <c r="S328" s="262">
        <v>93.103448275862064</v>
      </c>
      <c r="T328" s="343">
        <v>84.368308351177731</v>
      </c>
      <c r="V328" s="227"/>
    </row>
    <row r="329" spans="1:24" s="466" customFormat="1" x14ac:dyDescent="0.2">
      <c r="A329" s="469" t="s">
        <v>8</v>
      </c>
      <c r="B329" s="263">
        <v>6.231526365607034E-2</v>
      </c>
      <c r="C329" s="264">
        <v>8.0932293028541491E-2</v>
      </c>
      <c r="D329" s="264">
        <v>7.9427472887323311E-2</v>
      </c>
      <c r="E329" s="264">
        <v>7.5237444749919405E-2</v>
      </c>
      <c r="F329" s="264">
        <v>6.4379090498603506E-2</v>
      </c>
      <c r="G329" s="302">
        <v>5.4795498400771588E-2</v>
      </c>
      <c r="H329" s="263">
        <v>5.9723242086602089E-2</v>
      </c>
      <c r="I329" s="264">
        <v>6.4882987898544145E-2</v>
      </c>
      <c r="J329" s="264">
        <v>5.3919651836276609E-2</v>
      </c>
      <c r="K329" s="264">
        <v>7.273970113701142E-2</v>
      </c>
      <c r="L329" s="264">
        <v>5.7929508240091743E-2</v>
      </c>
      <c r="M329" s="265">
        <v>7.6593121481706661E-2</v>
      </c>
      <c r="N329" s="263">
        <v>5.755665521490827E-2</v>
      </c>
      <c r="O329" s="264">
        <v>7.2340770802164112E-2</v>
      </c>
      <c r="P329" s="264">
        <v>7.4940503594101801E-2</v>
      </c>
      <c r="Q329" s="264">
        <v>6.4530885504851754E-2</v>
      </c>
      <c r="R329" s="264">
        <v>8.9629485317711421E-2</v>
      </c>
      <c r="S329" s="265">
        <v>5.8129872728262602E-2</v>
      </c>
      <c r="T329" s="344">
        <v>7.2477544691620155E-2</v>
      </c>
      <c r="V329" s="227"/>
    </row>
    <row r="330" spans="1:24" s="466" customFormat="1" x14ac:dyDescent="0.2">
      <c r="A330" s="471" t="s">
        <v>1</v>
      </c>
      <c r="B330" s="266">
        <f>B327/H326*100-100</f>
        <v>0.39743031358885617</v>
      </c>
      <c r="C330" s="267">
        <f t="shared" ref="C330:E330" si="132">C327/C326*100-100</f>
        <v>0.63049610087936969</v>
      </c>
      <c r="D330" s="267">
        <f t="shared" si="132"/>
        <v>2.8829942677306803</v>
      </c>
      <c r="E330" s="267">
        <f t="shared" si="132"/>
        <v>-3.5036778939218038</v>
      </c>
      <c r="F330" s="267">
        <f>F327/F326*100-100</f>
        <v>3.495560301225126</v>
      </c>
      <c r="G330" s="405">
        <f t="shared" ref="G330:L330" si="133">G327/G326*100-100</f>
        <v>3.2958245273319307</v>
      </c>
      <c r="H330" s="266">
        <f t="shared" si="133"/>
        <v>-3.364171572750223</v>
      </c>
      <c r="I330" s="267">
        <f t="shared" si="133"/>
        <v>0.41065206570432622</v>
      </c>
      <c r="J330" s="267">
        <f t="shared" si="133"/>
        <v>-1.4823126439496832</v>
      </c>
      <c r="K330" s="267">
        <f t="shared" si="133"/>
        <v>-5.2497096399535366</v>
      </c>
      <c r="L330" s="267">
        <f t="shared" si="133"/>
        <v>1.2735792382554365</v>
      </c>
      <c r="M330" s="268">
        <f>M327/M326*100-100</f>
        <v>5.719091673675365</v>
      </c>
      <c r="N330" s="266">
        <f t="shared" ref="N330:T330" si="134">N327/N326*100-100</f>
        <v>1.4357803676559087</v>
      </c>
      <c r="O330" s="267">
        <f t="shared" si="134"/>
        <v>2.0722538052447987</v>
      </c>
      <c r="P330" s="267">
        <f t="shared" si="134"/>
        <v>1.6039889462933843</v>
      </c>
      <c r="Q330" s="267">
        <f t="shared" si="134"/>
        <v>-2.8803716608594527</v>
      </c>
      <c r="R330" s="267">
        <f t="shared" si="134"/>
        <v>3.2520325203252014</v>
      </c>
      <c r="S330" s="268">
        <f t="shared" si="134"/>
        <v>4.2352517121230449</v>
      </c>
      <c r="T330" s="345">
        <f t="shared" si="134"/>
        <v>1.4328988502488471</v>
      </c>
      <c r="V330" s="227"/>
    </row>
    <row r="331" spans="1:24" s="466" customFormat="1" ht="13.5" thickBot="1" x14ac:dyDescent="0.25">
      <c r="A331" s="472" t="s">
        <v>27</v>
      </c>
      <c r="B331" s="474">
        <f>B327-B323</f>
        <v>142.53853699551564</v>
      </c>
      <c r="C331" s="475">
        <f t="shared" ref="C331:T331" si="135">C327-C323</f>
        <v>149.22752509075372</v>
      </c>
      <c r="D331" s="475">
        <f t="shared" si="135"/>
        <v>213.87422247938639</v>
      </c>
      <c r="E331" s="475">
        <f t="shared" si="135"/>
        <v>30.576731439959985</v>
      </c>
      <c r="F331" s="475">
        <f t="shared" si="135"/>
        <v>231.45486764067709</v>
      </c>
      <c r="G331" s="476">
        <f t="shared" si="135"/>
        <v>225.72245092994172</v>
      </c>
      <c r="H331" s="474">
        <f t="shared" si="135"/>
        <v>34.580562857584482</v>
      </c>
      <c r="I331" s="475">
        <f t="shared" si="135"/>
        <v>142.91800128122986</v>
      </c>
      <c r="J331" s="475">
        <f t="shared" si="135"/>
        <v>88.58991411415991</v>
      </c>
      <c r="K331" s="475">
        <f t="shared" si="135"/>
        <v>-19.534379671150873</v>
      </c>
      <c r="L331" s="475">
        <f t="shared" si="135"/>
        <v>167.6840111334468</v>
      </c>
      <c r="M331" s="477">
        <f t="shared" si="135"/>
        <v>295.27021802999843</v>
      </c>
      <c r="N331" s="474">
        <f t="shared" si="135"/>
        <v>172.33918354723983</v>
      </c>
      <c r="O331" s="475">
        <f t="shared" si="135"/>
        <v>190.60597120604189</v>
      </c>
      <c r="P331" s="475">
        <f t="shared" si="135"/>
        <v>177.16676975413611</v>
      </c>
      <c r="Q331" s="475">
        <f t="shared" si="135"/>
        <v>48.465620328849127</v>
      </c>
      <c r="R331" s="475">
        <f t="shared" si="135"/>
        <v>224.46562032884913</v>
      </c>
      <c r="S331" s="477">
        <f t="shared" si="135"/>
        <v>252.6840111334468</v>
      </c>
      <c r="T331" s="478">
        <f t="shared" si="135"/>
        <v>172.25648399765714</v>
      </c>
      <c r="V331" s="227"/>
    </row>
    <row r="332" spans="1:24" s="466" customFormat="1" x14ac:dyDescent="0.2">
      <c r="A332" s="370" t="s">
        <v>51</v>
      </c>
      <c r="B332" s="274">
        <v>770</v>
      </c>
      <c r="C332" s="275">
        <v>772</v>
      </c>
      <c r="D332" s="275">
        <v>772</v>
      </c>
      <c r="E332" s="275">
        <v>200</v>
      </c>
      <c r="F332" s="275">
        <v>772</v>
      </c>
      <c r="G332" s="407">
        <v>772</v>
      </c>
      <c r="H332" s="274">
        <v>771</v>
      </c>
      <c r="I332" s="275">
        <v>772</v>
      </c>
      <c r="J332" s="275">
        <v>772</v>
      </c>
      <c r="K332" s="275">
        <v>200</v>
      </c>
      <c r="L332" s="275">
        <v>772</v>
      </c>
      <c r="M332" s="276">
        <v>772</v>
      </c>
      <c r="N332" s="274">
        <v>771</v>
      </c>
      <c r="O332" s="275">
        <v>772</v>
      </c>
      <c r="P332" s="275">
        <v>772</v>
      </c>
      <c r="Q332" s="275">
        <v>200</v>
      </c>
      <c r="R332" s="275">
        <v>772</v>
      </c>
      <c r="S332" s="276">
        <v>772</v>
      </c>
      <c r="T332" s="347">
        <f>SUM(B332:S332)</f>
        <v>12176</v>
      </c>
      <c r="U332" s="227" t="s">
        <v>56</v>
      </c>
      <c r="V332" s="278">
        <f>Y317-T332</f>
        <v>10</v>
      </c>
      <c r="W332" s="279">
        <f>V332/Y317</f>
        <v>8.2061381913671428E-4</v>
      </c>
      <c r="X332" s="353" t="s">
        <v>121</v>
      </c>
    </row>
    <row r="333" spans="1:24" s="466" customFormat="1" x14ac:dyDescent="0.2">
      <c r="A333" s="371" t="s">
        <v>28</v>
      </c>
      <c r="B333" s="323">
        <v>118</v>
      </c>
      <c r="C333" s="240">
        <v>117.5</v>
      </c>
      <c r="D333" s="240">
        <v>116.5</v>
      </c>
      <c r="E333" s="240">
        <v>117</v>
      </c>
      <c r="F333" s="240">
        <v>115.5</v>
      </c>
      <c r="G333" s="408">
        <v>114.5</v>
      </c>
      <c r="H333" s="242">
        <v>121</v>
      </c>
      <c r="I333" s="240">
        <v>118</v>
      </c>
      <c r="J333" s="240">
        <v>119.5</v>
      </c>
      <c r="K333" s="240">
        <v>121.5</v>
      </c>
      <c r="L333" s="240">
        <v>118</v>
      </c>
      <c r="M333" s="243">
        <v>116.5</v>
      </c>
      <c r="N333" s="242">
        <v>118</v>
      </c>
      <c r="O333" s="240">
        <v>118.5</v>
      </c>
      <c r="P333" s="240">
        <v>117.5</v>
      </c>
      <c r="Q333" s="240">
        <v>118.5</v>
      </c>
      <c r="R333" s="240">
        <v>116.5</v>
      </c>
      <c r="S333" s="243">
        <v>116</v>
      </c>
      <c r="T333" s="339"/>
      <c r="U333" s="227" t="s">
        <v>57</v>
      </c>
      <c r="V333" s="362">
        <v>112.79</v>
      </c>
    </row>
    <row r="334" spans="1:24" s="466" customFormat="1" ht="13.5" thickBot="1" x14ac:dyDescent="0.25">
      <c r="A334" s="372" t="s">
        <v>26</v>
      </c>
      <c r="B334" s="410">
        <f>B333-B322</f>
        <v>5</v>
      </c>
      <c r="C334" s="415">
        <f t="shared" ref="C334:S334" si="136">C333-C322</f>
        <v>5</v>
      </c>
      <c r="D334" s="415">
        <f t="shared" si="136"/>
        <v>4.5</v>
      </c>
      <c r="E334" s="415">
        <f t="shared" si="136"/>
        <v>5</v>
      </c>
      <c r="F334" s="415">
        <f t="shared" si="136"/>
        <v>4.5</v>
      </c>
      <c r="G334" s="416">
        <f t="shared" si="136"/>
        <v>4.5</v>
      </c>
      <c r="H334" s="410">
        <f t="shared" si="136"/>
        <v>5</v>
      </c>
      <c r="I334" s="415">
        <f t="shared" si="136"/>
        <v>5</v>
      </c>
      <c r="J334" s="415">
        <f t="shared" si="136"/>
        <v>5</v>
      </c>
      <c r="K334" s="415">
        <f t="shared" si="136"/>
        <v>5</v>
      </c>
      <c r="L334" s="415">
        <f t="shared" si="136"/>
        <v>4.5</v>
      </c>
      <c r="M334" s="417">
        <f t="shared" si="136"/>
        <v>4.5</v>
      </c>
      <c r="N334" s="410">
        <f t="shared" si="136"/>
        <v>5</v>
      </c>
      <c r="O334" s="415">
        <f t="shared" si="136"/>
        <v>5</v>
      </c>
      <c r="P334" s="415">
        <f t="shared" si="136"/>
        <v>5</v>
      </c>
      <c r="Q334" s="415">
        <f t="shared" si="136"/>
        <v>5</v>
      </c>
      <c r="R334" s="415">
        <f t="shared" si="136"/>
        <v>4.5</v>
      </c>
      <c r="S334" s="417">
        <f t="shared" si="136"/>
        <v>4.5</v>
      </c>
      <c r="T334" s="348"/>
      <c r="U334" s="227" t="s">
        <v>26</v>
      </c>
      <c r="V334" s="227">
        <f>V333-AA318</f>
        <v>4.0500000000000114</v>
      </c>
    </row>
    <row r="335" spans="1:24" x14ac:dyDescent="0.2">
      <c r="B335" s="237">
        <v>118</v>
      </c>
      <c r="C335" s="237">
        <v>117.5</v>
      </c>
      <c r="I335" s="237">
        <v>118</v>
      </c>
      <c r="N335" s="334">
        <v>118</v>
      </c>
      <c r="O335" s="237">
        <v>118.5</v>
      </c>
    </row>
    <row r="336" spans="1:24" x14ac:dyDescent="0.2">
      <c r="C336" s="467"/>
      <c r="D336" s="467"/>
      <c r="E336" s="467"/>
      <c r="F336" s="467"/>
      <c r="G336" s="467"/>
      <c r="H336" s="467"/>
      <c r="I336" s="467"/>
      <c r="J336" s="467"/>
      <c r="K336" s="467"/>
      <c r="L336" s="467"/>
      <c r="M336" s="467"/>
      <c r="N336" s="467"/>
      <c r="O336" s="467"/>
      <c r="P336" s="467"/>
      <c r="Q336" s="467"/>
      <c r="R336" s="467"/>
      <c r="S336" s="467"/>
    </row>
  </sheetData>
  <mergeCells count="62">
    <mergeCell ref="N324:S324"/>
    <mergeCell ref="H324:M324"/>
    <mergeCell ref="B324:G324"/>
    <mergeCell ref="B251:I251"/>
    <mergeCell ref="J251:M251"/>
    <mergeCell ref="N251:X251"/>
    <mergeCell ref="B280:I280"/>
    <mergeCell ref="J280:M280"/>
    <mergeCell ref="N280:X280"/>
    <mergeCell ref="B266:I266"/>
    <mergeCell ref="J266:M266"/>
    <mergeCell ref="N266:X266"/>
    <mergeCell ref="B308:I308"/>
    <mergeCell ref="J308:M308"/>
    <mergeCell ref="N308:X308"/>
    <mergeCell ref="B294:I294"/>
    <mergeCell ref="B209:I209"/>
    <mergeCell ref="J209:M209"/>
    <mergeCell ref="N209:X209"/>
    <mergeCell ref="B237:I237"/>
    <mergeCell ref="J237:M237"/>
    <mergeCell ref="N237:X237"/>
    <mergeCell ref="B137:I137"/>
    <mergeCell ref="J137:M137"/>
    <mergeCell ref="N137:W137"/>
    <mergeCell ref="B95:L95"/>
    <mergeCell ref="J123:M123"/>
    <mergeCell ref="N123:W123"/>
    <mergeCell ref="B109:L109"/>
    <mergeCell ref="M109:W109"/>
    <mergeCell ref="J195:M195"/>
    <mergeCell ref="N195:X195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M81:W81"/>
    <mergeCell ref="B151:I151"/>
    <mergeCell ref="J151:M151"/>
    <mergeCell ref="N151:W151"/>
    <mergeCell ref="M95:W95"/>
    <mergeCell ref="J294:M294"/>
    <mergeCell ref="N294:X294"/>
    <mergeCell ref="B67:L67"/>
    <mergeCell ref="M67:W67"/>
    <mergeCell ref="B123:I123"/>
    <mergeCell ref="B223:I223"/>
    <mergeCell ref="J223:M223"/>
    <mergeCell ref="N223:X223"/>
    <mergeCell ref="B165:I165"/>
    <mergeCell ref="J165:M165"/>
    <mergeCell ref="N165:W165"/>
    <mergeCell ref="B181:I181"/>
    <mergeCell ref="J181:M181"/>
    <mergeCell ref="N181:X181"/>
    <mergeCell ref="B81:L81"/>
    <mergeCell ref="B195:I19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2023-05-07T15:31:59Z</dcterms:modified>
</cp:coreProperties>
</file>