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80-F579\liquidador sem-26\"/>
    </mc:Choice>
  </mc:AlternateContent>
  <bookViews>
    <workbookView xWindow="0" yWindow="0" windowWidth="20490" windowHeight="742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J346" i="251" l="1"/>
  <c r="G346" i="251"/>
  <c r="F346" i="251"/>
  <c r="E346" i="251"/>
  <c r="D346" i="251"/>
  <c r="C346" i="251"/>
  <c r="B346" i="251"/>
  <c r="H344" i="25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7" i="250"/>
  <c r="G377" i="250"/>
  <c r="F377" i="250"/>
  <c r="E377" i="250"/>
  <c r="D377" i="250"/>
  <c r="C377" i="250"/>
  <c r="B377" i="250"/>
  <c r="H375" i="250"/>
  <c r="H374" i="250"/>
  <c r="G374" i="250"/>
  <c r="F374" i="250"/>
  <c r="E374" i="250"/>
  <c r="D374" i="250"/>
  <c r="C374" i="250"/>
  <c r="B374" i="250"/>
  <c r="H373" i="250"/>
  <c r="G373" i="250"/>
  <c r="F373" i="250"/>
  <c r="E373" i="250"/>
  <c r="D373" i="250"/>
  <c r="C373" i="250"/>
  <c r="B373" i="250"/>
  <c r="V347" i="249"/>
  <c r="S347" i="249"/>
  <c r="Q347" i="249"/>
  <c r="O347" i="249"/>
  <c r="M347" i="249"/>
  <c r="G347" i="249"/>
  <c r="F347" i="249"/>
  <c r="D347" i="249"/>
  <c r="C347" i="249"/>
  <c r="B347" i="249"/>
  <c r="P347" i="249"/>
  <c r="N347" i="249"/>
  <c r="J347" i="249"/>
  <c r="T345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E333" i="249"/>
  <c r="E347" i="249" s="1"/>
  <c r="H333" i="249"/>
  <c r="H347" i="249" s="1"/>
  <c r="I333" i="249"/>
  <c r="I347" i="249" s="1"/>
  <c r="J333" i="249"/>
  <c r="K333" i="249"/>
  <c r="K347" i="249" s="1"/>
  <c r="L333" i="249"/>
  <c r="L347" i="249" s="1"/>
  <c r="N333" i="249"/>
  <c r="O333" i="249"/>
  <c r="P333" i="249"/>
  <c r="R333" i="249"/>
  <c r="R347" i="249" s="1"/>
  <c r="S333" i="249"/>
  <c r="V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4" i="248"/>
  <c r="T373" i="248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J333" i="251" l="1"/>
  <c r="C333" i="251" l="1"/>
  <c r="D333" i="251"/>
  <c r="E333" i="251"/>
  <c r="F333" i="251"/>
  <c r="B333" i="251"/>
  <c r="C362" i="248"/>
  <c r="D362" i="248"/>
  <c r="E362" i="248"/>
  <c r="F362" i="248"/>
  <c r="G362" i="248"/>
  <c r="H362" i="248"/>
  <c r="I362" i="248"/>
  <c r="J362" i="248"/>
  <c r="K362" i="248"/>
  <c r="L362" i="248"/>
  <c r="M362" i="248"/>
  <c r="N362" i="248"/>
  <c r="O362" i="248"/>
  <c r="P362" i="248"/>
  <c r="Q362" i="248"/>
  <c r="R362" i="248"/>
  <c r="S362" i="248"/>
  <c r="B362" i="248"/>
  <c r="C334" i="249"/>
  <c r="D334" i="249"/>
  <c r="E334" i="249"/>
  <c r="F334" i="249"/>
  <c r="G334" i="249"/>
  <c r="H334" i="249"/>
  <c r="I334" i="249"/>
  <c r="J334" i="249"/>
  <c r="K334" i="249"/>
  <c r="L334" i="249"/>
  <c r="M334" i="249"/>
  <c r="N334" i="249"/>
  <c r="O334" i="249"/>
  <c r="P334" i="249"/>
  <c r="Q334" i="249"/>
  <c r="R334" i="249"/>
  <c r="S334" i="249"/>
  <c r="B334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B331" i="249"/>
  <c r="V334" i="249"/>
  <c r="V362" i="248"/>
  <c r="C359" i="248"/>
  <c r="D359" i="248"/>
  <c r="E359" i="248"/>
  <c r="F359" i="248"/>
  <c r="G359" i="248"/>
  <c r="H359" i="248"/>
  <c r="I359" i="248"/>
  <c r="J359" i="248"/>
  <c r="K359" i="248"/>
  <c r="L359" i="248"/>
  <c r="M359" i="248"/>
  <c r="N359" i="248"/>
  <c r="O359" i="248"/>
  <c r="P359" i="248"/>
  <c r="Q359" i="248"/>
  <c r="R359" i="248"/>
  <c r="S359" i="248"/>
  <c r="B359" i="248"/>
  <c r="C330" i="251"/>
  <c r="D330" i="251"/>
  <c r="E330" i="251"/>
  <c r="F330" i="251"/>
  <c r="G330" i="251"/>
  <c r="B330" i="251"/>
  <c r="H331" i="251"/>
  <c r="J344" i="251" s="1"/>
  <c r="K344" i="251" s="1"/>
  <c r="H330" i="251"/>
  <c r="H329" i="251"/>
  <c r="G329" i="251"/>
  <c r="F329" i="251"/>
  <c r="E329" i="251"/>
  <c r="D329" i="251"/>
  <c r="C329" i="251"/>
  <c r="B329" i="251"/>
  <c r="J363" i="250"/>
  <c r="G363" i="250"/>
  <c r="F363" i="250"/>
  <c r="E363" i="250"/>
  <c r="D363" i="250"/>
  <c r="C363" i="250"/>
  <c r="B363" i="250"/>
  <c r="H361" i="250"/>
  <c r="J375" i="250" s="1"/>
  <c r="K375" i="250" s="1"/>
  <c r="H360" i="250"/>
  <c r="G360" i="250"/>
  <c r="F360" i="250"/>
  <c r="E360" i="250"/>
  <c r="D360" i="250"/>
  <c r="C360" i="250"/>
  <c r="B360" i="250"/>
  <c r="H359" i="250"/>
  <c r="G359" i="250"/>
  <c r="F359" i="250"/>
  <c r="E359" i="250"/>
  <c r="D359" i="250"/>
  <c r="C359" i="250"/>
  <c r="B359" i="250"/>
  <c r="T332" i="249"/>
  <c r="V345" i="249" s="1"/>
  <c r="W345" i="249" s="1"/>
  <c r="T331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60" i="248"/>
  <c r="V374" i="248" s="1"/>
  <c r="W374" i="248" s="1"/>
  <c r="T359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F320" i="251" l="1"/>
  <c r="E320" i="251"/>
  <c r="D320" i="251"/>
  <c r="C320" i="251"/>
  <c r="G319" i="251"/>
  <c r="G333" i="251" s="1"/>
  <c r="G320" i="251" l="1"/>
  <c r="B320" i="251"/>
  <c r="H317" i="251"/>
  <c r="G317" i="251"/>
  <c r="F317" i="251"/>
  <c r="E317" i="251"/>
  <c r="D317" i="251"/>
  <c r="C317" i="251"/>
  <c r="B317" i="251"/>
  <c r="G349" i="250"/>
  <c r="F349" i="250"/>
  <c r="E349" i="250"/>
  <c r="D349" i="250"/>
  <c r="C349" i="250"/>
  <c r="B349" i="250"/>
  <c r="H346" i="250" l="1"/>
  <c r="G346" i="250"/>
  <c r="F346" i="250"/>
  <c r="E346" i="250"/>
  <c r="D346" i="250"/>
  <c r="C346" i="250"/>
  <c r="B346" i="250"/>
  <c r="E316" i="251"/>
  <c r="J320" i="251"/>
  <c r="H318" i="251"/>
  <c r="J331" i="251" s="1"/>
  <c r="K331" i="251" s="1"/>
  <c r="H316" i="251"/>
  <c r="G316" i="251"/>
  <c r="F316" i="251"/>
  <c r="D316" i="251"/>
  <c r="C316" i="251"/>
  <c r="B316" i="251"/>
  <c r="J349" i="250"/>
  <c r="H347" i="250"/>
  <c r="J361" i="250" s="1"/>
  <c r="K361" i="250" s="1"/>
  <c r="H345" i="250"/>
  <c r="G345" i="250"/>
  <c r="F345" i="250"/>
  <c r="E345" i="250"/>
  <c r="D345" i="250"/>
  <c r="C345" i="250"/>
  <c r="B345" i="250"/>
  <c r="V321" i="249"/>
  <c r="S321" i="249"/>
  <c r="R321" i="249"/>
  <c r="Q321" i="249"/>
  <c r="O321" i="249"/>
  <c r="N321" i="249"/>
  <c r="M321" i="249"/>
  <c r="K321" i="249"/>
  <c r="J321" i="249"/>
  <c r="I321" i="249"/>
  <c r="H321" i="249"/>
  <c r="F321" i="249"/>
  <c r="E321" i="249"/>
  <c r="B321" i="249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T318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V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6" i="248"/>
  <c r="V360" i="248" s="1"/>
  <c r="W360" i="248" s="1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C307" i="249" l="1"/>
  <c r="C321" i="249" s="1"/>
  <c r="D307" i="249"/>
  <c r="D321" i="249" s="1"/>
  <c r="P307" i="249" l="1"/>
  <c r="P321" i="249" s="1"/>
  <c r="L307" i="249"/>
  <c r="L321" i="249" s="1"/>
  <c r="G307" i="249"/>
  <c r="G321" i="249" s="1"/>
  <c r="V308" i="249" l="1"/>
  <c r="I305" i="251"/>
  <c r="F305" i="251"/>
  <c r="E305" i="251"/>
  <c r="D305" i="251"/>
  <c r="C305" i="251"/>
  <c r="B305" i="251"/>
  <c r="G303" i="25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J334" i="250"/>
  <c r="G334" i="250"/>
  <c r="F334" i="250"/>
  <c r="E334" i="250"/>
  <c r="D334" i="250"/>
  <c r="C334" i="250"/>
  <c r="B334" i="250"/>
  <c r="H332" i="250"/>
  <c r="H331" i="250"/>
  <c r="G331" i="250"/>
  <c r="F331" i="250"/>
  <c r="E331" i="250"/>
  <c r="D331" i="250"/>
  <c r="C331" i="250"/>
  <c r="B331" i="250"/>
  <c r="H330" i="250"/>
  <c r="G330" i="250"/>
  <c r="F330" i="250"/>
  <c r="E330" i="250"/>
  <c r="D330" i="250"/>
  <c r="C330" i="250"/>
  <c r="B330" i="250"/>
  <c r="J318" i="251" l="1"/>
  <c r="K318" i="251" s="1"/>
  <c r="J347" i="250"/>
  <c r="K347" i="250" s="1"/>
  <c r="S308" i="249"/>
  <c r="R308" i="249"/>
  <c r="Q308" i="249"/>
  <c r="P308" i="249"/>
  <c r="O308" i="249"/>
  <c r="N308" i="249"/>
  <c r="M308" i="249"/>
  <c r="L308" i="249"/>
  <c r="K308" i="249"/>
  <c r="J308" i="249"/>
  <c r="I308" i="249"/>
  <c r="H308" i="249"/>
  <c r="G308" i="249"/>
  <c r="F308" i="249"/>
  <c r="E308" i="249"/>
  <c r="D308" i="249"/>
  <c r="C308" i="249"/>
  <c r="B308" i="249"/>
  <c r="T306" i="249"/>
  <c r="V319" i="249" s="1"/>
  <c r="W319" i="249" s="1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S334" i="248"/>
  <c r="R334" i="248"/>
  <c r="Q334" i="248"/>
  <c r="P334" i="248"/>
  <c r="O334" i="248"/>
  <c r="N334" i="248"/>
  <c r="M334" i="248"/>
  <c r="L334" i="248"/>
  <c r="K334" i="248"/>
  <c r="J334" i="248"/>
  <c r="I334" i="248"/>
  <c r="H334" i="248"/>
  <c r="G334" i="248"/>
  <c r="F334" i="248"/>
  <c r="E334" i="248"/>
  <c r="D334" i="248"/>
  <c r="C334" i="248"/>
  <c r="B334" i="248" l="1"/>
  <c r="T331" i="248"/>
  <c r="S331" i="248"/>
  <c r="R331" i="248"/>
  <c r="Q331" i="248"/>
  <c r="P331" i="248"/>
  <c r="O331" i="248"/>
  <c r="N331" i="248"/>
  <c r="M331" i="248"/>
  <c r="L331" i="248"/>
  <c r="K331" i="248"/>
  <c r="J331" i="248"/>
  <c r="I331" i="248"/>
  <c r="H331" i="248"/>
  <c r="G331" i="248"/>
  <c r="F331" i="248"/>
  <c r="E331" i="248"/>
  <c r="D331" i="248"/>
  <c r="C331" i="248"/>
  <c r="B331" i="248"/>
  <c r="V334" i="248"/>
  <c r="T332" i="248"/>
  <c r="V346" i="248" s="1"/>
  <c r="W346" i="248" s="1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I292" i="249" l="1"/>
  <c r="I292" i="251" l="1"/>
  <c r="F292" i="251"/>
  <c r="E292" i="251"/>
  <c r="D292" i="251"/>
  <c r="C292" i="251"/>
  <c r="B292" i="251"/>
  <c r="G290" i="251"/>
  <c r="I303" i="251" s="1"/>
  <c r="J303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J320" i="250"/>
  <c r="G320" i="250"/>
  <c r="F320" i="250"/>
  <c r="E320" i="250"/>
  <c r="D320" i="250"/>
  <c r="C320" i="250"/>
  <c r="B320" i="250"/>
  <c r="H318" i="250"/>
  <c r="J332" i="250" s="1"/>
  <c r="K332" i="250" s="1"/>
  <c r="H317" i="250"/>
  <c r="G317" i="250"/>
  <c r="F317" i="250"/>
  <c r="E317" i="250"/>
  <c r="D317" i="250"/>
  <c r="C317" i="250"/>
  <c r="B317" i="250"/>
  <c r="H316" i="250"/>
  <c r="G316" i="250"/>
  <c r="F316" i="250"/>
  <c r="E316" i="250"/>
  <c r="D316" i="250"/>
  <c r="C316" i="250"/>
  <c r="B316" i="250"/>
  <c r="F292" i="249"/>
  <c r="E292" i="249"/>
  <c r="D292" i="249"/>
  <c r="C292" i="249"/>
  <c r="B292" i="249"/>
  <c r="G290" i="249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A319" i="248"/>
  <c r="X319" i="248"/>
  <c r="W319" i="248"/>
  <c r="V319" i="248"/>
  <c r="U319" i="248"/>
  <c r="T319" i="248"/>
  <c r="S319" i="248"/>
  <c r="R319" i="248"/>
  <c r="Q319" i="248"/>
  <c r="P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D319" i="248"/>
  <c r="C319" i="248"/>
  <c r="B319" i="248"/>
  <c r="Y317" i="248"/>
  <c r="V332" i="248" s="1"/>
  <c r="W332" i="248" s="1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V306" i="249" l="1"/>
  <c r="W306" i="249" s="1"/>
  <c r="I279" i="25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J306" i="250"/>
  <c r="G306" i="250"/>
  <c r="F306" i="250"/>
  <c r="E306" i="250"/>
  <c r="D306" i="250"/>
  <c r="C306" i="250"/>
  <c r="B306" i="250"/>
  <c r="H304" i="250"/>
  <c r="J318" i="250" s="1"/>
  <c r="K318" i="250" s="1"/>
  <c r="H303" i="250"/>
  <c r="G303" i="250"/>
  <c r="F303" i="250"/>
  <c r="E303" i="250"/>
  <c r="D303" i="250"/>
  <c r="C303" i="250"/>
  <c r="B303" i="250"/>
  <c r="H302" i="250"/>
  <c r="G302" i="250"/>
  <c r="F302" i="250"/>
  <c r="E302" i="250"/>
  <c r="D302" i="250"/>
  <c r="C302" i="250"/>
  <c r="B302" i="250"/>
  <c r="I279" i="249"/>
  <c r="F279" i="249"/>
  <c r="E279" i="249"/>
  <c r="D279" i="249"/>
  <c r="C279" i="249"/>
  <c r="B279" i="249"/>
  <c r="G277" i="249"/>
  <c r="I290" i="249" s="1"/>
  <c r="J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A305" i="248"/>
  <c r="X305" i="248"/>
  <c r="W305" i="248"/>
  <c r="T305" i="248"/>
  <c r="S305" i="248"/>
  <c r="R305" i="248"/>
  <c r="O305" i="248"/>
  <c r="N305" i="248"/>
  <c r="L305" i="248"/>
  <c r="K305" i="248"/>
  <c r="H305" i="248"/>
  <c r="E305" i="248"/>
  <c r="D305" i="248"/>
  <c r="C305" i="248"/>
  <c r="B305" i="248"/>
  <c r="Y303" i="248"/>
  <c r="AA317" i="248" s="1"/>
  <c r="AB317" i="248" s="1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V290" i="248" l="1"/>
  <c r="V305" i="248" s="1"/>
  <c r="U290" i="248"/>
  <c r="U305" i="248" s="1"/>
  <c r="Q290" i="248"/>
  <c r="Q305" i="248" s="1"/>
  <c r="P290" i="248"/>
  <c r="P305" i="248" s="1"/>
  <c r="M290" i="248"/>
  <c r="M305" i="248" s="1"/>
  <c r="J290" i="248"/>
  <c r="J305" i="248" s="1"/>
  <c r="I290" i="248"/>
  <c r="I305" i="248" s="1"/>
  <c r="G290" i="248"/>
  <c r="G305" i="248" s="1"/>
  <c r="F290" i="248"/>
  <c r="F305" i="248" s="1"/>
  <c r="I266" i="251" l="1"/>
  <c r="F266" i="251"/>
  <c r="E266" i="251"/>
  <c r="D266" i="251"/>
  <c r="C266" i="251"/>
  <c r="B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2" i="250"/>
  <c r="G292" i="250"/>
  <c r="F292" i="250"/>
  <c r="E292" i="250"/>
  <c r="D292" i="250"/>
  <c r="C292" i="250"/>
  <c r="B292" i="250"/>
  <c r="H290" i="250"/>
  <c r="J304" i="250" s="1"/>
  <c r="K304" i="250" s="1"/>
  <c r="H289" i="250"/>
  <c r="G289" i="250"/>
  <c r="F289" i="250"/>
  <c r="E289" i="250"/>
  <c r="D289" i="250"/>
  <c r="C289" i="250"/>
  <c r="B289" i="250"/>
  <c r="H288" i="250"/>
  <c r="G288" i="250"/>
  <c r="F288" i="250"/>
  <c r="E288" i="250"/>
  <c r="D288" i="250"/>
  <c r="C288" i="250"/>
  <c r="B288" i="250"/>
  <c r="I266" i="249"/>
  <c r="F266" i="249"/>
  <c r="E266" i="249"/>
  <c r="D266" i="249"/>
  <c r="C266" i="249"/>
  <c r="B266" i="249"/>
  <c r="G264" i="249"/>
  <c r="I277" i="249" s="1"/>
  <c r="J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A291" i="248"/>
  <c r="X291" i="248"/>
  <c r="W291" i="248"/>
  <c r="V291" i="248"/>
  <c r="U291" i="248"/>
  <c r="T291" i="248"/>
  <c r="S291" i="248"/>
  <c r="R291" i="248"/>
  <c r="Q291" i="248"/>
  <c r="P291" i="248"/>
  <c r="O291" i="248"/>
  <c r="N291" i="248"/>
  <c r="M291" i="248"/>
  <c r="L291" i="248"/>
  <c r="K291" i="248"/>
  <c r="J291" i="248"/>
  <c r="I291" i="248"/>
  <c r="H291" i="248"/>
  <c r="G291" i="248"/>
  <c r="F291" i="248"/>
  <c r="E291" i="248"/>
  <c r="D291" i="248"/>
  <c r="C291" i="248"/>
  <c r="B291" i="248"/>
  <c r="Y289" i="248"/>
  <c r="AA303" i="248" s="1"/>
  <c r="AB303" i="248" s="1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B288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X277" i="248" l="1"/>
  <c r="W277" i="248"/>
  <c r="P277" i="248"/>
  <c r="O277" i="248"/>
  <c r="N277" i="248"/>
  <c r="X274" i="248"/>
  <c r="W274" i="248"/>
  <c r="P274" i="248"/>
  <c r="O274" i="248"/>
  <c r="N274" i="248"/>
  <c r="M274" i="248"/>
  <c r="L274" i="248"/>
  <c r="K274" i="248"/>
  <c r="J274" i="248"/>
  <c r="I274" i="248"/>
  <c r="H274" i="248"/>
  <c r="C274" i="248"/>
  <c r="B274" i="248"/>
  <c r="G275" i="250"/>
  <c r="F275" i="250"/>
  <c r="E275" i="250"/>
  <c r="D275" i="250"/>
  <c r="C275" i="250"/>
  <c r="B275" i="250"/>
  <c r="I253" i="251" l="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J278" i="250"/>
  <c r="G278" i="250"/>
  <c r="F278" i="250"/>
  <c r="E278" i="250"/>
  <c r="D278" i="250"/>
  <c r="C278" i="250"/>
  <c r="B278" i="250"/>
  <c r="H276" i="250"/>
  <c r="H275" i="250"/>
  <c r="H274" i="250"/>
  <c r="G274" i="250"/>
  <c r="F274" i="250"/>
  <c r="E274" i="250"/>
  <c r="D274" i="250"/>
  <c r="C274" i="250"/>
  <c r="B274" i="250"/>
  <c r="I253" i="249"/>
  <c r="F253" i="249"/>
  <c r="E253" i="249"/>
  <c r="D253" i="249"/>
  <c r="C253" i="249"/>
  <c r="B253" i="249"/>
  <c r="G251" i="249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A277" i="248"/>
  <c r="V277" i="248"/>
  <c r="U277" i="248"/>
  <c r="T277" i="248"/>
  <c r="S277" i="248"/>
  <c r="R277" i="248"/>
  <c r="Q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Y275" i="248"/>
  <c r="Y274" i="248"/>
  <c r="V274" i="248"/>
  <c r="U274" i="248"/>
  <c r="T274" i="248"/>
  <c r="S274" i="248"/>
  <c r="R274" i="248"/>
  <c r="Q274" i="248"/>
  <c r="G274" i="248"/>
  <c r="F274" i="248"/>
  <c r="E274" i="248"/>
  <c r="D274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I264" i="251" l="1"/>
  <c r="J264" i="251" s="1"/>
  <c r="J290" i="250"/>
  <c r="K290" i="250" s="1"/>
  <c r="AA289" i="248"/>
  <c r="AB289" i="248" s="1"/>
  <c r="I264" i="249"/>
  <c r="J264" i="249" s="1"/>
  <c r="H258" i="248"/>
  <c r="G238" i="249" l="1"/>
  <c r="I251" i="249" s="1"/>
  <c r="J251" i="249" s="1"/>
  <c r="I240" i="251" l="1"/>
  <c r="F240" i="251"/>
  <c r="E240" i="251"/>
  <c r="D240" i="251"/>
  <c r="B240" i="251"/>
  <c r="G238" i="251"/>
  <c r="I251" i="251" s="1"/>
  <c r="J251" i="251" s="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3" i="250"/>
  <c r="G263" i="250"/>
  <c r="F263" i="250"/>
  <c r="E263" i="250"/>
  <c r="D263" i="250"/>
  <c r="C263" i="250"/>
  <c r="B263" i="250"/>
  <c r="H261" i="250"/>
  <c r="J276" i="250" s="1"/>
  <c r="K276" i="250" s="1"/>
  <c r="H260" i="250"/>
  <c r="G260" i="250"/>
  <c r="F260" i="250"/>
  <c r="E260" i="250"/>
  <c r="D260" i="250"/>
  <c r="C260" i="250"/>
  <c r="B260" i="250"/>
  <c r="H259" i="250"/>
  <c r="G259" i="250"/>
  <c r="F259" i="250"/>
  <c r="E259" i="250"/>
  <c r="D259" i="250"/>
  <c r="C259" i="250"/>
  <c r="B259" i="250"/>
  <c r="AA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0" i="248"/>
  <c r="AA275" i="248" s="1"/>
  <c r="AB275" i="248" s="1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G258" i="248"/>
  <c r="F258" i="248"/>
  <c r="E258" i="248"/>
  <c r="D258" i="248"/>
  <c r="C258" i="248"/>
  <c r="B258" i="248"/>
  <c r="I240" i="249"/>
  <c r="F240" i="249"/>
  <c r="E240" i="249"/>
  <c r="D240" i="249"/>
  <c r="C240" i="249"/>
  <c r="B240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C226" i="251" l="1"/>
  <c r="C240" i="251" s="1"/>
  <c r="G225" i="249" l="1"/>
  <c r="I238" i="249" s="1"/>
  <c r="J238" i="249" s="1"/>
  <c r="I227" i="251" l="1"/>
  <c r="F227" i="251"/>
  <c r="E227" i="251"/>
  <c r="D227" i="251"/>
  <c r="C227" i="251"/>
  <c r="B227" i="251"/>
  <c r="G225" i="251"/>
  <c r="I238" i="251" s="1"/>
  <c r="J238" i="251" s="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J249" i="250"/>
  <c r="G249" i="250"/>
  <c r="F249" i="250"/>
  <c r="E249" i="250"/>
  <c r="D249" i="250"/>
  <c r="C249" i="250"/>
  <c r="B249" i="250"/>
  <c r="H247" i="250"/>
  <c r="J261" i="250" s="1"/>
  <c r="K261" i="250" s="1"/>
  <c r="H246" i="250"/>
  <c r="G246" i="250"/>
  <c r="F246" i="250"/>
  <c r="E246" i="250"/>
  <c r="D246" i="250"/>
  <c r="C246" i="250"/>
  <c r="B246" i="250"/>
  <c r="H245" i="250"/>
  <c r="G245" i="250"/>
  <c r="F245" i="250"/>
  <c r="E245" i="250"/>
  <c r="D245" i="250"/>
  <c r="C245" i="250"/>
  <c r="B245" i="250"/>
  <c r="B227" i="249"/>
  <c r="C227" i="249"/>
  <c r="D227" i="249"/>
  <c r="E227" i="249"/>
  <c r="F227" i="249"/>
  <c r="I227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A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6" i="248"/>
  <c r="AA260" i="248" s="1"/>
  <c r="AB260" i="248" s="1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E214" i="251" l="1"/>
  <c r="B214" i="251"/>
  <c r="B235" i="250"/>
  <c r="S234" i="248"/>
  <c r="R234" i="248"/>
  <c r="Q234" i="248"/>
  <c r="K234" i="248"/>
  <c r="J234" i="248"/>
  <c r="I234" i="248"/>
  <c r="C234" i="248"/>
  <c r="B234" i="248"/>
  <c r="I214" i="251"/>
  <c r="F214" i="251"/>
  <c r="D214" i="251"/>
  <c r="C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5" i="250"/>
  <c r="G235" i="250"/>
  <c r="F235" i="250"/>
  <c r="E235" i="250"/>
  <c r="D235" i="250"/>
  <c r="C235" i="250"/>
  <c r="H233" i="250"/>
  <c r="H232" i="250"/>
  <c r="G232" i="250"/>
  <c r="F232" i="250"/>
  <c r="E232" i="250"/>
  <c r="D232" i="250"/>
  <c r="C232" i="250"/>
  <c r="B232" i="250"/>
  <c r="H231" i="250"/>
  <c r="G231" i="250"/>
  <c r="F231" i="250"/>
  <c r="E231" i="250"/>
  <c r="D231" i="250"/>
  <c r="C231" i="250"/>
  <c r="B231" i="250"/>
  <c r="I214" i="249"/>
  <c r="F214" i="249"/>
  <c r="E214" i="249"/>
  <c r="D214" i="249"/>
  <c r="C214" i="249"/>
  <c r="B214" i="249"/>
  <c r="G212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A234" i="248"/>
  <c r="X234" i="248"/>
  <c r="W234" i="248"/>
  <c r="V234" i="248"/>
  <c r="U234" i="248"/>
  <c r="T234" i="248"/>
  <c r="P234" i="248"/>
  <c r="O234" i="248"/>
  <c r="N234" i="248"/>
  <c r="M234" i="248"/>
  <c r="L234" i="248"/>
  <c r="H234" i="248"/>
  <c r="G234" i="248"/>
  <c r="F234" i="248"/>
  <c r="E234" i="248"/>
  <c r="D234" i="248"/>
  <c r="Y232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I225" i="249" l="1"/>
  <c r="J225" i="249" s="1"/>
  <c r="AA246" i="248"/>
  <c r="AB246" i="248" s="1"/>
  <c r="I225" i="251"/>
  <c r="J225" i="251" s="1"/>
  <c r="J247" i="250"/>
  <c r="K247" i="250" s="1"/>
  <c r="I201" i="251"/>
  <c r="F201" i="251"/>
  <c r="E201" i="251"/>
  <c r="D201" i="251"/>
  <c r="C201" i="251"/>
  <c r="B201" i="251"/>
  <c r="G199" i="251"/>
  <c r="I212" i="251" s="1"/>
  <c r="J212" i="251" s="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J221" i="250"/>
  <c r="G221" i="250"/>
  <c r="F221" i="250"/>
  <c r="E221" i="250"/>
  <c r="D221" i="250"/>
  <c r="C221" i="250"/>
  <c r="B221" i="250"/>
  <c r="H219" i="250"/>
  <c r="J233" i="250" s="1"/>
  <c r="K233" i="250" s="1"/>
  <c r="H218" i="250"/>
  <c r="G218" i="250"/>
  <c r="F218" i="250"/>
  <c r="E218" i="250"/>
  <c r="D218" i="250"/>
  <c r="C218" i="250"/>
  <c r="B218" i="250"/>
  <c r="H217" i="250"/>
  <c r="G217" i="250"/>
  <c r="F217" i="250"/>
  <c r="E217" i="250"/>
  <c r="D217" i="250"/>
  <c r="C217" i="250"/>
  <c r="B217" i="250"/>
  <c r="I201" i="249"/>
  <c r="F201" i="249"/>
  <c r="E201" i="249"/>
  <c r="D201" i="249"/>
  <c r="C201" i="249"/>
  <c r="B201" i="249"/>
  <c r="G199" i="249"/>
  <c r="I212" i="249" s="1"/>
  <c r="J212" i="249" s="1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AA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Y218" i="248"/>
  <c r="AA232" i="248" s="1"/>
  <c r="AB232" i="248" s="1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207" i="250" l="1"/>
  <c r="F207" i="250"/>
  <c r="E207" i="250"/>
  <c r="D207" i="250"/>
  <c r="C207" i="250"/>
  <c r="B207" i="250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AA206" i="248" l="1"/>
  <c r="J207" i="250"/>
  <c r="H204" i="250" l="1"/>
  <c r="Y203" i="248"/>
  <c r="C203" i="248"/>
  <c r="D203" i="248"/>
  <c r="E203" i="248"/>
  <c r="F203" i="248"/>
  <c r="G203" i="248"/>
  <c r="H203" i="248"/>
  <c r="I203" i="248"/>
  <c r="J203" i="248"/>
  <c r="K203" i="248"/>
  <c r="L203" i="248"/>
  <c r="M203" i="248"/>
  <c r="N203" i="248"/>
  <c r="O203" i="248"/>
  <c r="P203" i="248"/>
  <c r="Q203" i="248"/>
  <c r="R203" i="248"/>
  <c r="S203" i="248"/>
  <c r="T203" i="248"/>
  <c r="U203" i="248"/>
  <c r="V203" i="248"/>
  <c r="W203" i="248"/>
  <c r="X203" i="248"/>
  <c r="B203" i="248"/>
  <c r="C204" i="250"/>
  <c r="D204" i="250"/>
  <c r="E204" i="250"/>
  <c r="F204" i="250"/>
  <c r="G204" i="250"/>
  <c r="B204" i="250"/>
  <c r="I188" i="251"/>
  <c r="F188" i="251"/>
  <c r="E188" i="251"/>
  <c r="D188" i="251"/>
  <c r="C188" i="251"/>
  <c r="B188" i="251"/>
  <c r="G186" i="251"/>
  <c r="I199" i="251" s="1"/>
  <c r="J199" i="251" s="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5" i="250"/>
  <c r="J219" i="250" s="1"/>
  <c r="K219" i="250" s="1"/>
  <c r="H203" i="250"/>
  <c r="G203" i="250"/>
  <c r="F203" i="250"/>
  <c r="E203" i="250"/>
  <c r="D203" i="250"/>
  <c r="C203" i="250"/>
  <c r="B203" i="250"/>
  <c r="I188" i="249"/>
  <c r="F188" i="249"/>
  <c r="E188" i="249"/>
  <c r="D188" i="249"/>
  <c r="C188" i="249"/>
  <c r="B188" i="249"/>
  <c r="G186" i="249"/>
  <c r="I199" i="249" s="1"/>
  <c r="J199" i="249" s="1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Y204" i="248"/>
  <c r="AA218" i="248" s="1"/>
  <c r="AB218" i="248" s="1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75" i="251" l="1"/>
  <c r="F175" i="251"/>
  <c r="E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G193" i="250"/>
  <c r="F193" i="250"/>
  <c r="E193" i="250"/>
  <c r="D193" i="250"/>
  <c r="C193" i="250"/>
  <c r="B193" i="250"/>
  <c r="H190" i="250"/>
  <c r="G190" i="250"/>
  <c r="F190" i="250"/>
  <c r="E190" i="250"/>
  <c r="D190" i="250"/>
  <c r="C190" i="250"/>
  <c r="B190" i="250"/>
  <c r="J193" i="250"/>
  <c r="H191" i="250"/>
  <c r="H189" i="250"/>
  <c r="G189" i="250"/>
  <c r="F189" i="250"/>
  <c r="E189" i="250"/>
  <c r="D189" i="250"/>
  <c r="C189" i="250"/>
  <c r="B189" i="250"/>
  <c r="I175" i="249"/>
  <c r="E175" i="249"/>
  <c r="B175" i="249"/>
  <c r="G173" i="249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X192" i="248"/>
  <c r="W192" i="248"/>
  <c r="V192" i="248"/>
  <c r="U192" i="248"/>
  <c r="T192" i="248"/>
  <c r="S192" i="248"/>
  <c r="R192" i="248"/>
  <c r="Q192" i="248"/>
  <c r="P192" i="248"/>
  <c r="O192" i="248"/>
  <c r="N192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I192" i="248"/>
  <c r="H192" i="248"/>
  <c r="G192" i="248"/>
  <c r="F192" i="248"/>
  <c r="E192" i="248"/>
  <c r="D192" i="248"/>
  <c r="C192" i="248"/>
  <c r="B192" i="248"/>
  <c r="I189" i="248"/>
  <c r="H189" i="248"/>
  <c r="G189" i="248"/>
  <c r="F189" i="248"/>
  <c r="E189" i="248"/>
  <c r="D189" i="248"/>
  <c r="C189" i="248"/>
  <c r="B189" i="248"/>
  <c r="V188" i="248"/>
  <c r="AA192" i="248"/>
  <c r="M192" i="248"/>
  <c r="L192" i="248"/>
  <c r="K192" i="248"/>
  <c r="J192" i="248"/>
  <c r="Y190" i="248"/>
  <c r="AA204" i="248" s="1"/>
  <c r="AB204" i="248" s="1"/>
  <c r="Y189" i="248"/>
  <c r="M189" i="248"/>
  <c r="L189" i="248"/>
  <c r="K189" i="248"/>
  <c r="J189" i="248"/>
  <c r="Y188" i="248"/>
  <c r="X188" i="248"/>
  <c r="W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J205" i="250" l="1"/>
  <c r="K205" i="250" s="1"/>
  <c r="I186" i="249"/>
  <c r="J186" i="249" s="1"/>
  <c r="I186" i="251"/>
  <c r="J186" i="251" s="1"/>
  <c r="M176" i="248"/>
  <c r="L176" i="248"/>
  <c r="K176" i="248"/>
  <c r="J176" i="248"/>
  <c r="G177" i="250" l="1"/>
  <c r="G178" i="250" s="1"/>
  <c r="F177" i="250"/>
  <c r="F178" i="250" s="1"/>
  <c r="E177" i="250"/>
  <c r="E178" i="250" s="1"/>
  <c r="D161" i="249"/>
  <c r="D175" i="249" s="1"/>
  <c r="W176" i="248"/>
  <c r="S176" i="248"/>
  <c r="O176" i="248"/>
  <c r="I162" i="251"/>
  <c r="F162" i="251"/>
  <c r="E162" i="251"/>
  <c r="G160" i="251"/>
  <c r="I173" i="251" s="1"/>
  <c r="J173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8" i="250"/>
  <c r="C178" i="250"/>
  <c r="H176" i="250"/>
  <c r="J191" i="250" s="1"/>
  <c r="K191" i="250" s="1"/>
  <c r="H175" i="250"/>
  <c r="G175" i="250"/>
  <c r="F175" i="250"/>
  <c r="E175" i="250"/>
  <c r="D175" i="250"/>
  <c r="C175" i="250"/>
  <c r="B175" i="250"/>
  <c r="H174" i="250"/>
  <c r="G174" i="250"/>
  <c r="F174" i="250"/>
  <c r="E174" i="250"/>
  <c r="D174" i="250"/>
  <c r="C174" i="250"/>
  <c r="B174" i="250"/>
  <c r="I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Z176" i="248"/>
  <c r="U176" i="248"/>
  <c r="T176" i="248"/>
  <c r="R176" i="248"/>
  <c r="Q176" i="248"/>
  <c r="N176" i="248"/>
  <c r="I176" i="248"/>
  <c r="H176" i="248"/>
  <c r="G176" i="248"/>
  <c r="F176" i="248"/>
  <c r="X174" i="248"/>
  <c r="AA190" i="248" s="1"/>
  <c r="AB190" i="248" s="1"/>
  <c r="X173" i="248"/>
  <c r="W173" i="248"/>
  <c r="V173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D162" i="249" l="1"/>
  <c r="E161" i="248"/>
  <c r="E176" i="248" s="1"/>
  <c r="V161" i="248"/>
  <c r="V176" i="248" s="1"/>
  <c r="P161" i="248"/>
  <c r="P176" i="248" s="1"/>
  <c r="K161" i="248"/>
  <c r="J161" i="248"/>
  <c r="D161" i="248"/>
  <c r="D176" i="248" s="1"/>
  <c r="C161" i="248"/>
  <c r="C176" i="248" s="1"/>
  <c r="D148" i="251" l="1"/>
  <c r="D161" i="251" s="1"/>
  <c r="C148" i="251"/>
  <c r="C161" i="251" s="1"/>
  <c r="B148" i="251"/>
  <c r="B162" i="251" s="1"/>
  <c r="B148" i="249"/>
  <c r="B162" i="249" s="1"/>
  <c r="D163" i="250"/>
  <c r="D177" i="250" s="1"/>
  <c r="D178" i="250" s="1"/>
  <c r="B163" i="250"/>
  <c r="B177" i="250" s="1"/>
  <c r="B178" i="250" s="1"/>
  <c r="B161" i="248"/>
  <c r="B176" i="248" s="1"/>
  <c r="C162" i="251" l="1"/>
  <c r="C175" i="251"/>
  <c r="D162" i="251"/>
  <c r="D175" i="251"/>
  <c r="I149" i="25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64" i="250"/>
  <c r="G164" i="250"/>
  <c r="F164" i="250"/>
  <c r="E164" i="250"/>
  <c r="D164" i="250"/>
  <c r="B164" i="250"/>
  <c r="H162" i="250"/>
  <c r="J176" i="250" s="1"/>
  <c r="K176" i="250" s="1"/>
  <c r="H161" i="250"/>
  <c r="G161" i="250"/>
  <c r="F161" i="250"/>
  <c r="E161" i="250"/>
  <c r="D161" i="250"/>
  <c r="C161" i="250"/>
  <c r="B161" i="250"/>
  <c r="H160" i="250"/>
  <c r="G160" i="250"/>
  <c r="F160" i="250"/>
  <c r="E160" i="250"/>
  <c r="D160" i="250"/>
  <c r="C160" i="250"/>
  <c r="B160" i="250"/>
  <c r="I149" i="249"/>
  <c r="B149" i="249"/>
  <c r="G147" i="249"/>
  <c r="I160" i="249" s="1"/>
  <c r="J160" i="249" s="1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2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X160" i="248"/>
  <c r="Z174" i="248" s="1"/>
  <c r="AA174" i="248" s="1"/>
  <c r="X159" i="248"/>
  <c r="W159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X158" i="248"/>
  <c r="W158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C149" i="250" l="1"/>
  <c r="C164" i="250" s="1"/>
  <c r="C135" i="249"/>
  <c r="C148" i="249" s="1"/>
  <c r="V148" i="248"/>
  <c r="R148" i="248"/>
  <c r="Q148" i="248"/>
  <c r="P148" i="248"/>
  <c r="N148" i="248"/>
  <c r="J148" i="248"/>
  <c r="I148" i="248"/>
  <c r="H148" i="248"/>
  <c r="F148" i="248"/>
  <c r="W148" i="248"/>
  <c r="U148" i="248"/>
  <c r="T148" i="248"/>
  <c r="S148" i="248"/>
  <c r="O148" i="248"/>
  <c r="M148" i="248"/>
  <c r="L148" i="248"/>
  <c r="K148" i="248"/>
  <c r="G148" i="248"/>
  <c r="E148" i="248"/>
  <c r="D148" i="248"/>
  <c r="C148" i="248"/>
  <c r="B148" i="248"/>
  <c r="C149" i="249" l="1"/>
  <c r="C161" i="249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0" i="250"/>
  <c r="F150" i="250"/>
  <c r="D150" i="250"/>
  <c r="C150" i="250"/>
  <c r="H148" i="250"/>
  <c r="J162" i="250" s="1"/>
  <c r="K162" i="250" s="1"/>
  <c r="H147" i="250"/>
  <c r="G147" i="250"/>
  <c r="F147" i="250"/>
  <c r="E147" i="250"/>
  <c r="D147" i="250"/>
  <c r="C147" i="250"/>
  <c r="B147" i="250"/>
  <c r="H146" i="250"/>
  <c r="G146" i="250"/>
  <c r="F146" i="250"/>
  <c r="E146" i="250"/>
  <c r="D146" i="250"/>
  <c r="C146" i="250"/>
  <c r="B146" i="250"/>
  <c r="I136" i="249"/>
  <c r="C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Z148" i="248"/>
  <c r="X146" i="248"/>
  <c r="Z160" i="248" s="1"/>
  <c r="AA160" i="248" s="1"/>
  <c r="B145" i="248"/>
  <c r="X144" i="248"/>
  <c r="W144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C162" i="249" l="1"/>
  <c r="C175" i="249"/>
  <c r="G135" i="250"/>
  <c r="G150" i="250" s="1"/>
  <c r="E135" i="250"/>
  <c r="E150" i="250" s="1"/>
  <c r="B135" i="250"/>
  <c r="B150" i="250" s="1"/>
  <c r="F122" i="249"/>
  <c r="F135" i="249" s="1"/>
  <c r="E122" i="249"/>
  <c r="E135" i="249" s="1"/>
  <c r="D122" i="249"/>
  <c r="D135" i="249" s="1"/>
  <c r="B122" i="249"/>
  <c r="B136" i="249" s="1"/>
  <c r="W134" i="248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D136" i="249" l="1"/>
  <c r="D149" i="249"/>
  <c r="E136" i="249"/>
  <c r="E148" i="249"/>
  <c r="F136" i="249"/>
  <c r="F148" i="249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J136" i="250"/>
  <c r="G136" i="250"/>
  <c r="F136" i="250"/>
  <c r="E136" i="250"/>
  <c r="D136" i="250"/>
  <c r="C136" i="250"/>
  <c r="B136" i="250"/>
  <c r="H134" i="250"/>
  <c r="J148" i="250" s="1"/>
  <c r="K148" i="250" s="1"/>
  <c r="H133" i="250"/>
  <c r="G133" i="250"/>
  <c r="F133" i="250"/>
  <c r="E133" i="250"/>
  <c r="D133" i="250"/>
  <c r="C133" i="250"/>
  <c r="B133" i="250"/>
  <c r="H132" i="250"/>
  <c r="G132" i="250"/>
  <c r="F132" i="250"/>
  <c r="E132" i="250"/>
  <c r="D132" i="250"/>
  <c r="C132" i="250"/>
  <c r="B132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Z134" i="248"/>
  <c r="X132" i="248"/>
  <c r="Z146" i="248" s="1"/>
  <c r="AA146" i="248" s="1"/>
  <c r="X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F149" i="249" l="1"/>
  <c r="F161" i="249"/>
  <c r="E149" i="249"/>
  <c r="E162" i="249"/>
  <c r="G122" i="250"/>
  <c r="F122" i="250"/>
  <c r="E122" i="250"/>
  <c r="D122" i="250"/>
  <c r="C122" i="250"/>
  <c r="B122" i="250"/>
  <c r="H119" i="250"/>
  <c r="G119" i="250"/>
  <c r="F119" i="250"/>
  <c r="E119" i="250"/>
  <c r="D119" i="250"/>
  <c r="C119" i="250"/>
  <c r="B119" i="250"/>
  <c r="F162" i="249" l="1"/>
  <c r="F175" i="249"/>
  <c r="G107" i="249"/>
  <c r="F107" i="249"/>
  <c r="E107" i="249"/>
  <c r="D107" i="249"/>
  <c r="C107" i="249"/>
  <c r="B107" i="249"/>
  <c r="J116" i="248"/>
  <c r="G108" i="249" l="1"/>
  <c r="I121" i="249" s="1"/>
  <c r="J121" i="249" s="1"/>
  <c r="I110" i="251" l="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J122" i="250"/>
  <c r="H120" i="250"/>
  <c r="J134" i="250" s="1"/>
  <c r="K134" i="250" s="1"/>
  <c r="H118" i="250"/>
  <c r="G118" i="250"/>
  <c r="F118" i="250"/>
  <c r="E118" i="250"/>
  <c r="D118" i="250"/>
  <c r="C118" i="250"/>
  <c r="B118" i="250"/>
  <c r="I110" i="249"/>
  <c r="F110" i="249"/>
  <c r="E110" i="249"/>
  <c r="D110" i="249"/>
  <c r="C110" i="249"/>
  <c r="B110" i="249"/>
  <c r="G106" i="249"/>
  <c r="F106" i="249"/>
  <c r="E106" i="249"/>
  <c r="D106" i="249"/>
  <c r="C106" i="249"/>
  <c r="B106" i="249"/>
  <c r="Z120" i="248"/>
  <c r="W120" i="248"/>
  <c r="V120" i="248"/>
  <c r="U120" i="248"/>
  <c r="T120" i="248"/>
  <c r="S120" i="248"/>
  <c r="R120" i="248"/>
  <c r="Q120" i="248"/>
  <c r="P120" i="248"/>
  <c r="O120" i="248"/>
  <c r="N12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X118" i="248"/>
  <c r="Z132" i="248" s="1"/>
  <c r="AA132" i="248" s="1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I116" i="248"/>
  <c r="H116" i="248"/>
  <c r="G116" i="248"/>
  <c r="F116" i="248"/>
  <c r="E116" i="248"/>
  <c r="D116" i="248"/>
  <c r="C116" i="248"/>
  <c r="B116" i="248"/>
  <c r="I97" i="251" l="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J106" i="250"/>
  <c r="G106" i="250"/>
  <c r="F106" i="250"/>
  <c r="E106" i="250"/>
  <c r="D106" i="250"/>
  <c r="C106" i="250"/>
  <c r="B106" i="250"/>
  <c r="H104" i="250"/>
  <c r="J120" i="250" s="1"/>
  <c r="K120" i="250" s="1"/>
  <c r="H103" i="250"/>
  <c r="G103" i="250"/>
  <c r="F103" i="250"/>
  <c r="E103" i="250"/>
  <c r="D103" i="250"/>
  <c r="C103" i="250"/>
  <c r="B103" i="250"/>
  <c r="H102" i="250"/>
  <c r="G102" i="250"/>
  <c r="F102" i="250"/>
  <c r="E102" i="250"/>
  <c r="D102" i="250"/>
  <c r="C102" i="250"/>
  <c r="B102" i="250"/>
  <c r="B93" i="249"/>
  <c r="C93" i="249"/>
  <c r="D93" i="249"/>
  <c r="E93" i="249"/>
  <c r="F93" i="249"/>
  <c r="G93" i="249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Z106" i="248"/>
  <c r="W106" i="248"/>
  <c r="V106" i="248"/>
  <c r="U106" i="248"/>
  <c r="T106" i="248"/>
  <c r="S106" i="248"/>
  <c r="R106" i="248"/>
  <c r="Q106" i="248"/>
  <c r="P106" i="248"/>
  <c r="O106" i="248"/>
  <c r="N106" i="248"/>
  <c r="M106" i="248"/>
  <c r="L106" i="248"/>
  <c r="K106" i="248"/>
  <c r="J106" i="248"/>
  <c r="I106" i="248"/>
  <c r="H106" i="248"/>
  <c r="G106" i="248"/>
  <c r="F106" i="248"/>
  <c r="E106" i="248"/>
  <c r="D106" i="248"/>
  <c r="C106" i="248"/>
  <c r="B106" i="248"/>
  <c r="X104" i="248"/>
  <c r="Z118" i="248" s="1"/>
  <c r="AA118" i="248" s="1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F92" i="250" l="1"/>
  <c r="W92" i="248"/>
  <c r="O92" i="248"/>
  <c r="L92" i="248"/>
  <c r="K92" i="248"/>
  <c r="J92" i="248"/>
  <c r="I92" i="248"/>
  <c r="H92" i="248"/>
  <c r="G92" i="248"/>
  <c r="B92" i="248"/>
  <c r="V92" i="248"/>
  <c r="U92" i="248"/>
  <c r="N92" i="248"/>
  <c r="M92" i="248"/>
  <c r="F92" i="248"/>
  <c r="E92" i="248"/>
  <c r="I84" i="251"/>
  <c r="F84" i="251"/>
  <c r="E84" i="251"/>
  <c r="D84" i="251"/>
  <c r="C84" i="251"/>
  <c r="B84" i="251"/>
  <c r="G82" i="251"/>
  <c r="I95" i="251" s="1"/>
  <c r="J95" i="251" s="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J92" i="250"/>
  <c r="G92" i="250"/>
  <c r="E92" i="250"/>
  <c r="D92" i="250"/>
  <c r="C92" i="250"/>
  <c r="B92" i="250"/>
  <c r="H90" i="250"/>
  <c r="J104" i="250" s="1"/>
  <c r="K104" i="250" s="1"/>
  <c r="H89" i="250"/>
  <c r="G89" i="250"/>
  <c r="F89" i="250"/>
  <c r="E89" i="250"/>
  <c r="D89" i="250"/>
  <c r="C89" i="250"/>
  <c r="B89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I95" i="249" s="1"/>
  <c r="J95" i="249" s="1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Z92" i="248"/>
  <c r="T92" i="248"/>
  <c r="S92" i="248"/>
  <c r="R92" i="248"/>
  <c r="Q92" i="248"/>
  <c r="P92" i="248"/>
  <c r="D92" i="248"/>
  <c r="C92" i="248"/>
  <c r="X90" i="248"/>
  <c r="Z104" i="248" s="1"/>
  <c r="AA104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I71" i="251" l="1"/>
  <c r="F71" i="251"/>
  <c r="E71" i="251"/>
  <c r="D71" i="251"/>
  <c r="C71" i="251"/>
  <c r="B71" i="251"/>
  <c r="G69" i="251"/>
  <c r="I82" i="251" s="1"/>
  <c r="J82" i="251" s="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J78" i="250"/>
  <c r="G78" i="250"/>
  <c r="F78" i="250"/>
  <c r="D78" i="250"/>
  <c r="C78" i="250"/>
  <c r="B78" i="250"/>
  <c r="H75" i="250"/>
  <c r="G75" i="250"/>
  <c r="F75" i="250"/>
  <c r="E75" i="250"/>
  <c r="D75" i="250"/>
  <c r="C75" i="250"/>
  <c r="B75" i="250"/>
  <c r="H76" i="250"/>
  <c r="J90" i="250" s="1"/>
  <c r="K90" i="250" s="1"/>
  <c r="H74" i="250"/>
  <c r="G74" i="250"/>
  <c r="F74" i="250"/>
  <c r="E74" i="250"/>
  <c r="D74" i="250"/>
  <c r="C74" i="250"/>
  <c r="B74" i="250"/>
  <c r="I71" i="249"/>
  <c r="F71" i="249"/>
  <c r="E71" i="249"/>
  <c r="D71" i="249"/>
  <c r="C71" i="249"/>
  <c r="B71" i="249"/>
  <c r="G69" i="249"/>
  <c r="I82" i="249" s="1"/>
  <c r="J82" i="249" s="1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Z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X76" i="248"/>
  <c r="Z90" i="248" s="1"/>
  <c r="AA90" i="248" s="1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G64" i="250" l="1"/>
  <c r="F64" i="250"/>
  <c r="D64" i="250"/>
  <c r="C64" i="250"/>
  <c r="B64" i="250"/>
  <c r="E63" i="250"/>
  <c r="E64" i="250" l="1"/>
  <c r="E78" i="250"/>
  <c r="I32" i="251"/>
  <c r="I45" i="251"/>
  <c r="I58" i="251"/>
  <c r="H61" i="250" l="1"/>
  <c r="G61" i="250"/>
  <c r="F61" i="250"/>
  <c r="E61" i="250"/>
  <c r="D61" i="250"/>
  <c r="C61" i="250"/>
  <c r="B61" i="250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R60" i="248"/>
  <c r="S60" i="248"/>
  <c r="T60" i="248"/>
  <c r="F58" i="251" l="1"/>
  <c r="E58" i="251"/>
  <c r="D58" i="251"/>
  <c r="C58" i="251"/>
  <c r="B58" i="251"/>
  <c r="G56" i="251"/>
  <c r="I69" i="251" s="1"/>
  <c r="J69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4" i="250"/>
  <c r="H62" i="250"/>
  <c r="J76" i="250" s="1"/>
  <c r="K76" i="250" s="1"/>
  <c r="H60" i="250"/>
  <c r="G60" i="250"/>
  <c r="F60" i="250"/>
  <c r="E60" i="250"/>
  <c r="D60" i="250"/>
  <c r="C60" i="250"/>
  <c r="B60" i="250"/>
  <c r="I58" i="249"/>
  <c r="F58" i="249"/>
  <c r="E58" i="249"/>
  <c r="D58" i="249"/>
  <c r="C58" i="249"/>
  <c r="B58" i="249"/>
  <c r="G56" i="249"/>
  <c r="I69" i="249" s="1"/>
  <c r="J69" i="249" s="1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Z64" i="248"/>
  <c r="X62" i="248"/>
  <c r="Z76" i="248" s="1"/>
  <c r="AA76" i="248" s="1"/>
  <c r="X60" i="248"/>
  <c r="W60" i="248"/>
  <c r="V60" i="248"/>
  <c r="U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B47" i="248" l="1"/>
  <c r="F45" i="251" l="1"/>
  <c r="E45" i="251"/>
  <c r="D45" i="251"/>
  <c r="C45" i="251"/>
  <c r="B45" i="251"/>
  <c r="G43" i="251"/>
  <c r="I56" i="251" s="1"/>
  <c r="J56" i="251" s="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F48" i="250"/>
  <c r="E48" i="250"/>
  <c r="D48" i="250"/>
  <c r="C48" i="250"/>
  <c r="B48" i="250"/>
  <c r="H46" i="250"/>
  <c r="J62" i="250" s="1"/>
  <c r="K62" i="250" s="1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3" i="249"/>
  <c r="I56" i="249" s="1"/>
  <c r="J56" i="249" s="1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S48" i="248"/>
  <c r="R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B48" i="248"/>
  <c r="V46" i="248"/>
  <c r="Z62" i="248" s="1"/>
  <c r="AA62" i="248" s="1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T33" i="248" l="1"/>
  <c r="T48" i="248" s="1"/>
  <c r="G33" i="250"/>
  <c r="G48" i="250" s="1"/>
  <c r="G29" i="251" l="1"/>
  <c r="F29" i="251"/>
  <c r="E29" i="251"/>
  <c r="D29" i="251"/>
  <c r="C29" i="251"/>
  <c r="B29" i="251"/>
  <c r="F32" i="251"/>
  <c r="E32" i="251"/>
  <c r="D32" i="251"/>
  <c r="C32" i="251"/>
  <c r="B32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6" i="250" s="1"/>
  <c r="K46" i="250" s="1"/>
  <c r="H30" i="250"/>
  <c r="G30" i="250"/>
  <c r="F30" i="250"/>
  <c r="E30" i="250"/>
  <c r="D30" i="250"/>
  <c r="C30" i="250"/>
  <c r="B30" i="250"/>
  <c r="I32" i="249" l="1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I43" i="249" s="1"/>
  <c r="J43" i="249" s="1"/>
  <c r="G28" i="249"/>
  <c r="F28" i="249"/>
  <c r="E28" i="249"/>
  <c r="D28" i="249"/>
  <c r="C28" i="249"/>
  <c r="B28" i="249"/>
  <c r="X34" i="248"/>
  <c r="U34" i="248"/>
  <c r="T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V32" i="248"/>
  <c r="X46" i="248" s="1"/>
  <c r="Y46" i="248" s="1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H20" i="248" l="1"/>
  <c r="I20" i="248"/>
  <c r="J20" i="248"/>
  <c r="H16" i="248"/>
  <c r="I16" i="248"/>
  <c r="J16" i="248"/>
  <c r="H17" i="248"/>
  <c r="I17" i="248"/>
  <c r="J17" i="248"/>
  <c r="Q20" i="248" l="1"/>
  <c r="Q17" i="248"/>
  <c r="Q16" i="248"/>
  <c r="V18" i="248" l="1"/>
  <c r="X32" i="248" s="1"/>
  <c r="Y32" i="248" s="1"/>
  <c r="M20" i="248" l="1"/>
  <c r="L20" i="248"/>
  <c r="K20" i="248"/>
  <c r="G20" i="248"/>
  <c r="F20" i="248"/>
  <c r="E20" i="248"/>
  <c r="D20" i="248"/>
  <c r="C20" i="248"/>
  <c r="B20" i="248"/>
  <c r="M17" i="248"/>
  <c r="L17" i="248"/>
  <c r="K17" i="248"/>
  <c r="G17" i="248"/>
  <c r="F17" i="248"/>
  <c r="E17" i="248"/>
  <c r="D17" i="248"/>
  <c r="C17" i="248"/>
  <c r="B17" i="248"/>
  <c r="M16" i="248"/>
  <c r="L16" i="248"/>
  <c r="K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I30" i="251"/>
  <c r="T16" i="248"/>
  <c r="U16" i="248"/>
  <c r="T17" i="248"/>
  <c r="U17" i="248"/>
  <c r="T20" i="248"/>
  <c r="U20" i="248"/>
  <c r="J30" i="251" l="1"/>
  <c r="J17" i="251"/>
  <c r="S20" i="248"/>
  <c r="R20" i="248"/>
  <c r="H17" i="250" l="1"/>
  <c r="G17" i="250"/>
  <c r="D17" i="250"/>
  <c r="C17" i="250"/>
  <c r="V17" i="248"/>
  <c r="S17" i="248"/>
  <c r="R17" i="248"/>
  <c r="P17" i="248"/>
  <c r="C20" i="250"/>
  <c r="C16" i="250"/>
  <c r="E19" i="249" l="1"/>
  <c r="P20" i="248"/>
  <c r="P16" i="248"/>
  <c r="S16" i="248" l="1"/>
  <c r="O16" i="248"/>
  <c r="O17" i="248"/>
  <c r="O20" i="248"/>
  <c r="H16" i="250" l="1"/>
  <c r="G16" i="250"/>
  <c r="D16" i="250"/>
  <c r="B16" i="250"/>
  <c r="G15" i="249"/>
  <c r="E15" i="249"/>
  <c r="D15" i="249"/>
  <c r="C15" i="249"/>
  <c r="B15" i="249"/>
  <c r="V16" i="248"/>
  <c r="R16" i="248"/>
  <c r="N16" i="248"/>
  <c r="E16" i="249"/>
  <c r="N20" i="248" l="1"/>
  <c r="X18" i="248" l="1"/>
  <c r="Y18" i="248" s="1"/>
  <c r="N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Z5" i="236" l="1"/>
  <c r="J18" i="250"/>
  <c r="K18" i="250" s="1"/>
  <c r="J32" i="250"/>
  <c r="K32" i="250" s="1"/>
  <c r="I17" i="249"/>
  <c r="J17" i="249" s="1"/>
  <c r="I30" i="249"/>
  <c r="J30" i="249" s="1"/>
  <c r="B4" i="239"/>
  <c r="D4" i="239" s="1"/>
  <c r="D3" i="238"/>
  <c r="B4" i="240"/>
  <c r="D4" i="240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H4" i="239"/>
  <c r="H5" i="239"/>
  <c r="B5" i="240" l="1"/>
  <c r="B6" i="240" s="1"/>
  <c r="B7" i="240" s="1"/>
  <c r="B5" i="239"/>
  <c r="B6" i="239" s="1"/>
  <c r="B7" i="239" s="1"/>
  <c r="D7" i="239" s="1"/>
  <c r="B5" i="237"/>
  <c r="D4" i="237"/>
  <c r="G7" i="237"/>
  <c r="H6" i="237"/>
  <c r="B6" i="238"/>
  <c r="D5" i="238"/>
  <c r="G5" i="240"/>
  <c r="H4" i="240"/>
  <c r="H6" i="238"/>
  <c r="G7" i="238"/>
  <c r="G7" i="239"/>
  <c r="H6" i="239"/>
  <c r="D5" i="239" l="1"/>
  <c r="D5" i="240"/>
  <c r="D6" i="240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11" i="239" s="1"/>
  <c r="D9" i="239"/>
  <c r="B8" i="237"/>
  <c r="D7" i="237"/>
  <c r="H9" i="238"/>
  <c r="G10" i="238"/>
  <c r="H9" i="239"/>
  <c r="G10" i="239"/>
  <c r="G10" i="237"/>
  <c r="H9" i="237"/>
  <c r="G8" i="240"/>
  <c r="H7" i="240"/>
  <c r="B10" i="240"/>
  <c r="D9" i="240"/>
  <c r="B9" i="238"/>
  <c r="D8" i="238"/>
  <c r="B12" i="239" l="1"/>
  <c r="D8" i="237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<sst xmlns="http://schemas.openxmlformats.org/spreadsheetml/2006/main" count="2222" uniqueCount="130">
  <si>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</si>
  <si>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</si>
  <si>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</si>
  <si>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</si>
  <si>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</si>
  <si>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</si>
  <si>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</si>
  <si>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</si>
  <si>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</si>
  <si>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</si>
  <si>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</si>
  <si>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</si>
  <si>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</si>
  <si>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</si>
  <si>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</si>
  <si>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</si>
  <si>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</si>
  <si>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</si>
  <si>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</si>
  <si>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</si>
  <si>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</si>
  <si>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</si>
  <si>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</si>
  <si>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</si>
  <si>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</si>
  <si>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</si>
  <si>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</si>
  <si>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</si>
  <si>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</si>
  <si>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</si>
  <si>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</si>
  <si>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</si>
  <si>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</si>
  <si>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</si>
  <si>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</si>
  <si>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</si>
  <si>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</si>
  <si>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</si>
  <si>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</si>
  <si>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</si>
  <si>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</si>
  <si>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</si>
  <si>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</si>
  <si>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</si>
  <si>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</si>
  <si>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</si>
  <si>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</si>
  <si>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</si>
  <si>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</si>
  <si>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</si>
  <si>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</si>
  <si>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</si>
  <si>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</si>
  <si>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</si>
  <si>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</si>
  <si>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</si>
  <si>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</si>
  <si>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</si>
  <si>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</si>
  <si>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</si>
  <si>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</si>
  <si>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</si>
  <si>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</si>
  <si>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</si>
  <si>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Rango</t>
  </si>
  <si>
    <t>Grading Caseta D hoy</t>
  </si>
  <si>
    <t>Con los incrementos propuestos tendriamos un incremento de 7,4 grs en la semana 2</t>
  </si>
  <si>
    <t>Semana 2</t>
  </si>
  <si>
    <t>contar</t>
  </si>
  <si>
    <t>La desuniformidad del corral 1 es principalmente por luz en el corral 1 por reflejo de la luz de la cepa 1</t>
  </si>
  <si>
    <t>Al momento de quitar sobretecho, quitaron el plastico que teniamos puesto, esto ya se soluciono</t>
  </si>
  <si>
    <t>Que pasará en este corral???</t>
  </si>
  <si>
    <t>CASETA C</t>
  </si>
  <si>
    <t>Semana 3</t>
  </si>
  <si>
    <t>El martes iniciamos grading en este modulo</t>
  </si>
  <si>
    <t>Oscurecimiento del modulo en un 85%</t>
  </si>
  <si>
    <t>Al momento del pesaje encontramos un paso de aves en el corral 6, ya se corrigio</t>
  </si>
  <si>
    <t>Semana 4</t>
  </si>
  <si>
    <t>Semana 5</t>
  </si>
  <si>
    <t>Contar</t>
  </si>
  <si>
    <t>Semana 6</t>
  </si>
  <si>
    <t>Semana 7</t>
  </si>
  <si>
    <t>Semana 8</t>
  </si>
  <si>
    <t>El lunes inciamos grading en esta cepa</t>
  </si>
  <si>
    <t>Se realizo grading esta semana</t>
  </si>
  <si>
    <t>Semana 9</t>
  </si>
  <si>
    <t>Semana 10</t>
  </si>
  <si>
    <t>|</t>
  </si>
  <si>
    <t>Semana 11</t>
  </si>
  <si>
    <t>Se contaron los corrales y no se hallaron diferencias significactivas</t>
  </si>
  <si>
    <t>Se cuenta corral indicado y tenia una diferencia de 12 aves</t>
  </si>
  <si>
    <t>Semana 12</t>
  </si>
  <si>
    <t>89 descartes por tarsos cortos</t>
  </si>
  <si>
    <t>Se realiza grading en la caseta C</t>
  </si>
  <si>
    <t>Esta semana realizamos manejo en el resto de cepa 9</t>
  </si>
  <si>
    <t>Esta semana se realizara grading</t>
  </si>
  <si>
    <t>Semana 13</t>
  </si>
  <si>
    <t>Semana 14</t>
  </si>
  <si>
    <t>Semana 15</t>
  </si>
  <si>
    <t>Semana 16</t>
  </si>
  <si>
    <t>Semana 17</t>
  </si>
  <si>
    <t>Se realiza manejo de machos</t>
  </si>
  <si>
    <t>38 para venta</t>
  </si>
  <si>
    <t>1 mortalidad</t>
  </si>
  <si>
    <t>4 descartes</t>
  </si>
  <si>
    <t>Por favor no descartar mas machos para poder aparear al 9,5%</t>
  </si>
  <si>
    <t>Semana 18</t>
  </si>
  <si>
    <t>Se realizara grading de extremos esta semana</t>
  </si>
  <si>
    <t>Semana 19</t>
  </si>
  <si>
    <t>Errores de sexaje</t>
  </si>
  <si>
    <t>48 descartes por pico o baja condición</t>
  </si>
  <si>
    <t>11 errores de sexaje</t>
  </si>
  <si>
    <t>El corral 1 de la Cas D fue trasladado para la Cas C antes del grading de extremos</t>
  </si>
  <si>
    <t>Grading de extremos según colores</t>
  </si>
  <si>
    <t>Semana 20</t>
  </si>
  <si>
    <t>Semana 21</t>
  </si>
  <si>
    <t>El martes tenemos grading preapareo</t>
  </si>
  <si>
    <t>Dejaremos el 9,5% para apareo como habiamos hablado</t>
  </si>
  <si>
    <t>Semana 22</t>
  </si>
  <si>
    <t>Descartes dispuestos para venta</t>
  </si>
  <si>
    <t>Semana 23</t>
  </si>
  <si>
    <t>El dia de hoy se esat realizando el conteo del lote</t>
  </si>
  <si>
    <t>Rango apareado</t>
  </si>
  <si>
    <t>2y3</t>
  </si>
  <si>
    <t>1Y2</t>
  </si>
  <si>
    <t>3Y4</t>
  </si>
  <si>
    <t>Semana 24</t>
  </si>
  <si>
    <t>Semana 25</t>
  </si>
  <si>
    <t>% Prod</t>
  </si>
  <si>
    <t>Semana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</si>
</sst>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3333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522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4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6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13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center" vertical="center"/>
    </xf>
    <xf numFmtId="0" fontId="19" fillId="11" borderId="17" xfId="0" applyFont="1" applyFill="1" applyBorder="1" applyAlignment="1">
      <alignment horizontal="center" vertical="center"/>
    </xf>
    <xf numFmtId="0" fontId="19" fillId="0" borderId="5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3" xfId="0" applyNumberFormat="1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3" borderId="50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10" borderId="26" xfId="0" applyFont="1" applyFill="1" applyBorder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  <xf numFmtId="0" fontId="1" fillId="7" borderId="3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14" borderId="56" xfId="0" applyFont="1" applyFill="1" applyBorder="1" applyAlignment="1">
      <alignment horizontal="center" vertical="center"/>
    </xf>
    <xf numFmtId="0" fontId="1" fillId="14" borderId="64" xfId="0" applyFont="1" applyFill="1" applyBorder="1" applyAlignment="1">
      <alignment horizontal="center" vertical="center"/>
    </xf>
    <xf numFmtId="0" fontId="1" fillId="19" borderId="27" xfId="0" applyFont="1" applyFill="1" applyBorder="1" applyAlignment="1">
      <alignment horizontal="center" vertical="center"/>
    </xf>
    <xf numFmtId="0" fontId="1" fillId="19" borderId="56" xfId="0" applyFont="1" applyFill="1" applyBorder="1" applyAlignment="1">
      <alignment horizontal="center" vertical="center"/>
    </xf>
    <xf numFmtId="0" fontId="1" fillId="14" borderId="3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8" fillId="0" borderId="53" xfId="0" applyFont="1" applyFill="1" applyBorder="1" applyAlignment="1">
      <alignment horizontal="center" vertical="center"/>
    </xf>
    <xf numFmtId="0" fontId="28" fillId="0" borderId="58" xfId="0" applyFont="1" applyBorder="1" applyAlignment="1">
      <alignment horizontal="center" vertical="center"/>
    </xf>
    <xf numFmtId="0" fontId="28" fillId="0" borderId="53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5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5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6" xfId="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28" fillId="0" borderId="57" xfId="0" applyFont="1" applyFill="1" applyBorder="1" applyAlignment="1">
      <alignment horizontal="center" vertical="center"/>
    </xf>
    <xf numFmtId="1" fontId="12" fillId="0" borderId="58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10" fontId="1" fillId="0" borderId="58" xfId="0" applyNumberFormat="1" applyFont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1" fontId="12" fillId="0" borderId="17" xfId="0" applyNumberFormat="1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6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33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04" t="s">
        <v>18</v>
      </c>
      <c r="C4" s="505"/>
      <c r="D4" s="505"/>
      <c r="E4" s="505"/>
      <c r="F4" s="505"/>
      <c r="G4" s="505"/>
      <c r="H4" s="505"/>
      <c r="I4" s="505"/>
      <c r="J4" s="506"/>
      <c r="K4" s="504" t="s">
        <v>21</v>
      </c>
      <c r="L4" s="505"/>
      <c r="M4" s="505"/>
      <c r="N4" s="505"/>
      <c r="O4" s="505"/>
      <c r="P4" s="505"/>
      <c r="Q4" s="505"/>
      <c r="R4" s="505"/>
      <c r="S4" s="505"/>
      <c r="T4" s="506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04" t="s">
        <v>23</v>
      </c>
      <c r="C17" s="505"/>
      <c r="D17" s="505"/>
      <c r="E17" s="505"/>
      <c r="F17" s="506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W347"/>
  <sheetViews>
    <sheetView showGridLines="0" topLeftCell="A324" zoomScale="73" zoomScaleNormal="73" workbookViewId="0">
      <selection activeCell="T339" sqref="T339:T341"/>
    </sheetView>
  </sheetViews>
  <sheetFormatPr baseColWidth="10" defaultColWidth="19.85546875" defaultRowHeight="12.75" x14ac:dyDescent="0.2"/>
  <cols>
    <col min="1" max="1" width="16.85546875" style="280" customWidth="1"/>
    <col min="2" max="2" width="11.28515625" style="280" customWidth="1"/>
    <col min="3" max="6" width="9.7109375" style="280" customWidth="1"/>
    <col min="7" max="7" width="9.28515625" style="280" bestFit="1" customWidth="1"/>
    <col min="8" max="8" width="10.7109375" style="280" customWidth="1"/>
    <col min="9" max="10" width="9.28515625" style="280" customWidth="1"/>
    <col min="11" max="11" width="9.85546875" style="280" customWidth="1"/>
    <col min="12" max="12" width="9.7109375" style="280" bestFit="1" customWidth="1"/>
    <col min="13" max="13" width="10" style="280" customWidth="1"/>
    <col min="14" max="19" width="9.85546875" style="280" customWidth="1"/>
    <col min="20" max="20" width="8.7109375" style="280" bestFit="1" customWidth="1"/>
    <col min="21" max="21" width="11.42578125" style="280" bestFit="1" customWidth="1"/>
    <col min="22" max="23" width="9.85546875" style="280" customWidth="1"/>
    <col min="24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35.6</v>
      </c>
    </row>
    <row r="3" spans="1:7" x14ac:dyDescent="0.2">
      <c r="A3" s="280" t="s">
        <v>7</v>
      </c>
      <c r="B3" s="280">
        <v>80.900000000000006</v>
      </c>
    </row>
    <row r="4" spans="1:7" x14ac:dyDescent="0.2">
      <c r="A4" s="280" t="s">
        <v>60</v>
      </c>
      <c r="B4" s="280">
        <v>3460</v>
      </c>
    </row>
    <row r="6" spans="1:7" x14ac:dyDescent="0.2">
      <c r="A6" s="246" t="s">
        <v>61</v>
      </c>
      <c r="B6" s="239">
        <v>35.6</v>
      </c>
      <c r="C6" s="239">
        <v>35.6</v>
      </c>
      <c r="D6" s="239">
        <v>35.6</v>
      </c>
      <c r="E6" s="239">
        <v>35.6</v>
      </c>
      <c r="F6" s="239">
        <v>35.6</v>
      </c>
      <c r="G6" s="239">
        <v>35.6</v>
      </c>
    </row>
    <row r="7" spans="1:7" x14ac:dyDescent="0.2">
      <c r="A7" s="246" t="s">
        <v>62</v>
      </c>
      <c r="B7" s="239">
        <v>31.44</v>
      </c>
      <c r="C7" s="239">
        <v>31.44</v>
      </c>
      <c r="D7" s="239">
        <v>31.44</v>
      </c>
      <c r="E7" s="239">
        <v>31.44</v>
      </c>
      <c r="F7" s="239">
        <v>31.44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09" t="s">
        <v>53</v>
      </c>
      <c r="C9" s="510"/>
      <c r="D9" s="510"/>
      <c r="E9" s="510"/>
      <c r="F9" s="511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158.45283018867926</v>
      </c>
      <c r="C12" s="322">
        <v>148.53968253968253</v>
      </c>
      <c r="D12" s="322">
        <v>141.73015873015873</v>
      </c>
      <c r="E12" s="322">
        <v>155.52941176470588</v>
      </c>
      <c r="F12" s="322">
        <v>154.82539682539684</v>
      </c>
      <c r="G12" s="259">
        <v>151.66129032258064</v>
      </c>
    </row>
    <row r="13" spans="1:7" x14ac:dyDescent="0.2">
      <c r="A13" s="226" t="s">
        <v>7</v>
      </c>
      <c r="B13" s="323">
        <v>49.056603773584904</v>
      </c>
      <c r="C13" s="324">
        <v>73.015873015873012</v>
      </c>
      <c r="D13" s="325">
        <v>71.428571428571431</v>
      </c>
      <c r="E13" s="325">
        <v>64.705882352941174</v>
      </c>
      <c r="F13" s="325">
        <v>53.968253968253968</v>
      </c>
      <c r="G13" s="326">
        <v>55.483870967741936</v>
      </c>
    </row>
    <row r="14" spans="1:7" x14ac:dyDescent="0.2">
      <c r="A14" s="226" t="s">
        <v>8</v>
      </c>
      <c r="B14" s="263">
        <v>0.14361855425786407</v>
      </c>
      <c r="C14" s="264">
        <v>9.0971441982560797E-2</v>
      </c>
      <c r="D14" s="327">
        <v>0.10209315937279605</v>
      </c>
      <c r="E14" s="327">
        <v>0.12448267484400027</v>
      </c>
      <c r="F14" s="327">
        <v>0.12864118450525056</v>
      </c>
      <c r="G14" s="328">
        <v>0.1261890284868413</v>
      </c>
    </row>
    <row r="15" spans="1:7" x14ac:dyDescent="0.2">
      <c r="A15" s="295" t="s">
        <v>1</v>
      </c>
      <c r="B15" s="266">
        <f t="shared" ref="B15:G15" si="0">B12/B11*100-100</f>
        <v>13.18059299191377</v>
      </c>
      <c r="C15" s="267">
        <f t="shared" si="0"/>
        <v>6.099773242630377</v>
      </c>
      <c r="D15" s="267">
        <f t="shared" si="0"/>
        <v>1.2358276643990962</v>
      </c>
      <c r="E15" s="267">
        <f t="shared" si="0"/>
        <v>11.092436974789919</v>
      </c>
      <c r="F15" s="267">
        <f t="shared" ref="F15" si="1">F12/F11*100-100</f>
        <v>10.58956916099774</v>
      </c>
      <c r="G15" s="269">
        <f t="shared" si="0"/>
        <v>8.3294930875575943</v>
      </c>
    </row>
    <row r="16" spans="1:7" ht="13.5" thickBot="1" x14ac:dyDescent="0.25">
      <c r="A16" s="226" t="s">
        <v>27</v>
      </c>
      <c r="B16" s="270">
        <f>B12-B6</f>
        <v>122.85283018867926</v>
      </c>
      <c r="C16" s="271">
        <f t="shared" ref="C16:G16" si="2">C12-C6</f>
        <v>112.93968253968254</v>
      </c>
      <c r="D16" s="271">
        <f t="shared" si="2"/>
        <v>106.13015873015874</v>
      </c>
      <c r="E16" s="271">
        <f t="shared" si="2"/>
        <v>119.92941176470589</v>
      </c>
      <c r="F16" s="271">
        <f t="shared" ref="F16" si="3">F12-F6</f>
        <v>119.22539682539684</v>
      </c>
      <c r="G16" s="273">
        <f t="shared" si="2"/>
        <v>116.06129032258065</v>
      </c>
    </row>
    <row r="17" spans="1:10" x14ac:dyDescent="0.2">
      <c r="A17" s="309" t="s">
        <v>52</v>
      </c>
      <c r="B17" s="274">
        <v>522</v>
      </c>
      <c r="C17" s="275">
        <v>641</v>
      </c>
      <c r="D17" s="275">
        <v>655</v>
      </c>
      <c r="E17" s="275">
        <v>642</v>
      </c>
      <c r="F17" s="329">
        <v>650</v>
      </c>
      <c r="G17" s="330">
        <f>SUM(B17:F17)</f>
        <v>3110</v>
      </c>
      <c r="H17" s="280" t="s">
        <v>56</v>
      </c>
      <c r="I17" s="331">
        <f>B4-G17</f>
        <v>350</v>
      </c>
      <c r="J17" s="332">
        <f>I17/B4</f>
        <v>0.10115606936416185</v>
      </c>
    </row>
    <row r="18" spans="1:10" x14ac:dyDescent="0.2">
      <c r="A18" s="309" t="s">
        <v>28</v>
      </c>
      <c r="B18" s="229">
        <v>60</v>
      </c>
      <c r="C18" s="281">
        <v>60</v>
      </c>
      <c r="D18" s="281">
        <v>60</v>
      </c>
      <c r="E18" s="281">
        <v>60</v>
      </c>
      <c r="F18" s="281">
        <v>60</v>
      </c>
      <c r="G18" s="233"/>
      <c r="H18" s="280" t="s">
        <v>57</v>
      </c>
      <c r="I18" s="280">
        <v>31.44</v>
      </c>
    </row>
    <row r="19" spans="1:10" ht="13.5" thickBot="1" x14ac:dyDescent="0.25">
      <c r="A19" s="312" t="s">
        <v>26</v>
      </c>
      <c r="B19" s="336">
        <f>B18-B7</f>
        <v>28.56</v>
      </c>
      <c r="C19" s="337">
        <f>C18-C7</f>
        <v>28.56</v>
      </c>
      <c r="D19" s="337">
        <f>D18-D7</f>
        <v>28.56</v>
      </c>
      <c r="E19" s="337">
        <f>E18-E7</f>
        <v>28.56</v>
      </c>
      <c r="F19" s="337">
        <f>F18-F7</f>
        <v>28.56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09" t="s">
        <v>72</v>
      </c>
      <c r="C22" s="510"/>
      <c r="D22" s="510"/>
      <c r="E22" s="510"/>
      <c r="F22" s="511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425.09433962264148</v>
      </c>
      <c r="C25" s="322">
        <v>392.28070175438597</v>
      </c>
      <c r="D25" s="322">
        <v>417.42424242424244</v>
      </c>
      <c r="E25" s="322">
        <v>411.26984126984127</v>
      </c>
      <c r="F25" s="322">
        <v>335.60606060606062</v>
      </c>
      <c r="G25" s="259">
        <v>395.08196721311475</v>
      </c>
      <c r="H25" s="355"/>
      <c r="I25" s="355"/>
      <c r="J25" s="355"/>
    </row>
    <row r="26" spans="1:10" x14ac:dyDescent="0.2">
      <c r="A26" s="226" t="s">
        <v>7</v>
      </c>
      <c r="B26" s="323">
        <v>81.132075471698116</v>
      </c>
      <c r="C26" s="324">
        <v>77.192982456140356</v>
      </c>
      <c r="D26" s="325">
        <v>78.787878787878782</v>
      </c>
      <c r="E26" s="325">
        <v>61.904761904761905</v>
      </c>
      <c r="F26" s="325">
        <v>56.060606060606062</v>
      </c>
      <c r="G26" s="326">
        <v>62.622950819672134</v>
      </c>
      <c r="H26" s="355"/>
      <c r="I26" s="355"/>
      <c r="J26" s="355"/>
    </row>
    <row r="27" spans="1:10" x14ac:dyDescent="0.2">
      <c r="A27" s="226" t="s">
        <v>8</v>
      </c>
      <c r="B27" s="263">
        <v>7.4055586115403374E-2</v>
      </c>
      <c r="C27" s="264">
        <v>7.8319684278954402E-2</v>
      </c>
      <c r="D27" s="327">
        <v>9.0054000237367426E-2</v>
      </c>
      <c r="E27" s="327">
        <v>0.10146190998464098</v>
      </c>
      <c r="F27" s="327">
        <v>0.11138439567514141</v>
      </c>
      <c r="G27" s="328">
        <v>0.12405181779281377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41.698113207547181</v>
      </c>
      <c r="C28" s="267">
        <f t="shared" si="4"/>
        <v>30.760233918128648</v>
      </c>
      <c r="D28" s="267">
        <f t="shared" si="4"/>
        <v>39.141414141414145</v>
      </c>
      <c r="E28" s="267">
        <f t="shared" si="4"/>
        <v>37.089947089947088</v>
      </c>
      <c r="F28" s="360">
        <f t="shared" si="4"/>
        <v>11.868686868686879</v>
      </c>
      <c r="G28" s="269">
        <f t="shared" si="4"/>
        <v>31.693989071038231</v>
      </c>
      <c r="H28" s="365" t="s">
        <v>71</v>
      </c>
      <c r="I28" s="355"/>
      <c r="J28" s="355"/>
    </row>
    <row r="29" spans="1:10" ht="13.5" thickBot="1" x14ac:dyDescent="0.25">
      <c r="A29" s="226" t="s">
        <v>27</v>
      </c>
      <c r="B29" s="270">
        <f>B25-B12</f>
        <v>266.64150943396226</v>
      </c>
      <c r="C29" s="271">
        <f t="shared" ref="C29:G29" si="5">C25-C12</f>
        <v>243.74101921470344</v>
      </c>
      <c r="D29" s="271">
        <f t="shared" si="5"/>
        <v>275.6940836940837</v>
      </c>
      <c r="E29" s="271">
        <f t="shared" si="5"/>
        <v>255.74042950513538</v>
      </c>
      <c r="F29" s="271">
        <f t="shared" si="5"/>
        <v>180.78066378066379</v>
      </c>
      <c r="G29" s="273">
        <f t="shared" si="5"/>
        <v>243.42067689053411</v>
      </c>
      <c r="H29" s="355"/>
      <c r="I29" s="355"/>
      <c r="J29" s="355"/>
    </row>
    <row r="30" spans="1:10" x14ac:dyDescent="0.2">
      <c r="A30" s="309" t="s">
        <v>52</v>
      </c>
      <c r="B30" s="274">
        <v>509</v>
      </c>
      <c r="C30" s="275">
        <v>631</v>
      </c>
      <c r="D30" s="275">
        <v>650</v>
      </c>
      <c r="E30" s="275">
        <v>629</v>
      </c>
      <c r="F30" s="329">
        <v>636</v>
      </c>
      <c r="G30" s="330">
        <f>SUM(B30:F30)</f>
        <v>3055</v>
      </c>
      <c r="H30" s="355" t="s">
        <v>56</v>
      </c>
      <c r="I30" s="331">
        <f>G17-G30</f>
        <v>55</v>
      </c>
      <c r="J30" s="332">
        <f>I30/G17</f>
        <v>1.7684887459807074E-2</v>
      </c>
    </row>
    <row r="31" spans="1:10" x14ac:dyDescent="0.2">
      <c r="A31" s="309" t="s">
        <v>28</v>
      </c>
      <c r="B31" s="229">
        <v>90</v>
      </c>
      <c r="C31" s="281">
        <v>90</v>
      </c>
      <c r="D31" s="281">
        <v>90</v>
      </c>
      <c r="E31" s="281">
        <v>90</v>
      </c>
      <c r="F31" s="281">
        <v>90</v>
      </c>
      <c r="G31" s="233"/>
      <c r="H31" s="355" t="s">
        <v>57</v>
      </c>
      <c r="I31" s="355">
        <v>60.5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5">
        <f>I31-I18</f>
        <v>29.06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09" t="s">
        <v>72</v>
      </c>
      <c r="C35" s="510"/>
      <c r="D35" s="510"/>
      <c r="E35" s="510"/>
      <c r="F35" s="511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771.98606271776998</v>
      </c>
      <c r="C38" s="322"/>
      <c r="D38" s="322"/>
      <c r="E38" s="322"/>
      <c r="F38" s="322"/>
      <c r="G38" s="259">
        <v>771.98606271776998</v>
      </c>
      <c r="H38" s="361"/>
      <c r="I38" s="361"/>
      <c r="J38" s="361"/>
    </row>
    <row r="39" spans="1:10" x14ac:dyDescent="0.2">
      <c r="A39" s="226" t="s">
        <v>7</v>
      </c>
      <c r="B39" s="323">
        <v>70.034843205574916</v>
      </c>
      <c r="C39" s="324"/>
      <c r="D39" s="325"/>
      <c r="E39" s="325"/>
      <c r="F39" s="325"/>
      <c r="G39" s="326">
        <v>70.034843205574916</v>
      </c>
      <c r="H39" s="361"/>
      <c r="I39" s="361"/>
      <c r="J39" s="361"/>
    </row>
    <row r="40" spans="1:10" x14ac:dyDescent="0.2">
      <c r="A40" s="226" t="s">
        <v>8</v>
      </c>
      <c r="B40" s="263">
        <v>9.3696223368264941E-2</v>
      </c>
      <c r="C40" s="264"/>
      <c r="D40" s="327"/>
      <c r="E40" s="327"/>
      <c r="F40" s="327"/>
      <c r="G40" s="328">
        <v>9.3696223368264941E-2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57.54817606485102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57.54817606485102</v>
      </c>
      <c r="H41" s="365"/>
      <c r="I41" s="361"/>
      <c r="J41" s="361"/>
    </row>
    <row r="42" spans="1:10" ht="13.5" thickBot="1" x14ac:dyDescent="0.25">
      <c r="A42" s="226" t="s">
        <v>27</v>
      </c>
      <c r="B42" s="270">
        <f>B38-B25</f>
        <v>346.8917230951285</v>
      </c>
      <c r="C42" s="271">
        <f t="shared" ref="C42:G42" si="8">C38-C25</f>
        <v>-392.28070175438597</v>
      </c>
      <c r="D42" s="271">
        <f t="shared" si="8"/>
        <v>-417.42424242424244</v>
      </c>
      <c r="E42" s="271">
        <f t="shared" si="8"/>
        <v>-411.26984126984127</v>
      </c>
      <c r="F42" s="271">
        <f t="shared" si="8"/>
        <v>-335.60606060606062</v>
      </c>
      <c r="G42" s="273">
        <f t="shared" si="8"/>
        <v>376.90409550465523</v>
      </c>
      <c r="H42" s="361"/>
      <c r="I42" s="361"/>
      <c r="J42" s="361"/>
    </row>
    <row r="43" spans="1:10" x14ac:dyDescent="0.2">
      <c r="A43" s="309" t="s">
        <v>52</v>
      </c>
      <c r="B43" s="274">
        <v>3025</v>
      </c>
      <c r="C43" s="275"/>
      <c r="D43" s="275"/>
      <c r="E43" s="275"/>
      <c r="F43" s="329"/>
      <c r="G43" s="330">
        <f>SUM(B43:F43)</f>
        <v>3025</v>
      </c>
      <c r="H43" s="361" t="s">
        <v>56</v>
      </c>
      <c r="I43" s="331">
        <f>G30-G43</f>
        <v>30</v>
      </c>
      <c r="J43" s="332">
        <f>I43/G30</f>
        <v>9.8199672667757774E-3</v>
      </c>
    </row>
    <row r="44" spans="1:10" x14ac:dyDescent="0.2">
      <c r="A44" s="309" t="s">
        <v>28</v>
      </c>
      <c r="B44" s="229">
        <v>115</v>
      </c>
      <c r="C44" s="281"/>
      <c r="D44" s="281"/>
      <c r="E44" s="281"/>
      <c r="F44" s="281"/>
      <c r="G44" s="233"/>
      <c r="H44" s="361" t="s">
        <v>57</v>
      </c>
      <c r="I44" s="361">
        <v>90.5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-90</v>
      </c>
      <c r="D45" s="337">
        <f t="shared" si="9"/>
        <v>-90</v>
      </c>
      <c r="E45" s="337">
        <f t="shared" si="9"/>
        <v>-90</v>
      </c>
      <c r="F45" s="337">
        <f t="shared" si="9"/>
        <v>-90</v>
      </c>
      <c r="G45" s="234"/>
      <c r="H45" s="361" t="s">
        <v>26</v>
      </c>
      <c r="I45" s="361">
        <f>I44-I31</f>
        <v>30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09" t="s">
        <v>72</v>
      </c>
      <c r="C48" s="510"/>
      <c r="D48" s="510"/>
      <c r="E48" s="510"/>
      <c r="F48" s="511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1210.3525641025642</v>
      </c>
      <c r="C51" s="322">
        <v>1210.3525641025642</v>
      </c>
      <c r="D51" s="322">
        <v>1210.3525641025642</v>
      </c>
      <c r="E51" s="322">
        <v>1210.3525641025642</v>
      </c>
      <c r="F51" s="322"/>
      <c r="G51" s="259">
        <v>1210.3525641025642</v>
      </c>
      <c r="H51" s="369"/>
      <c r="I51" s="369"/>
      <c r="J51" s="369"/>
    </row>
    <row r="52" spans="1:10" x14ac:dyDescent="0.2">
      <c r="A52" s="226" t="s">
        <v>7</v>
      </c>
      <c r="B52" s="323">
        <v>66.987179487179489</v>
      </c>
      <c r="C52" s="324"/>
      <c r="D52" s="325"/>
      <c r="E52" s="325"/>
      <c r="F52" s="325"/>
      <c r="G52" s="326">
        <v>66.987179487179489</v>
      </c>
      <c r="H52" s="369"/>
      <c r="I52" s="369"/>
      <c r="J52" s="369"/>
    </row>
    <row r="53" spans="1:10" x14ac:dyDescent="0.2">
      <c r="A53" s="226" t="s">
        <v>8</v>
      </c>
      <c r="B53" s="263">
        <v>0.11069957872095922</v>
      </c>
      <c r="C53" s="264"/>
      <c r="D53" s="327"/>
      <c r="E53" s="327"/>
      <c r="F53" s="327"/>
      <c r="G53" s="328">
        <v>0.11069957872095922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75.413415087328161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75.413415087328161</v>
      </c>
      <c r="H54" s="365"/>
      <c r="I54" s="369"/>
      <c r="J54" s="369"/>
    </row>
    <row r="55" spans="1:10" ht="13.5" thickBot="1" x14ac:dyDescent="0.25">
      <c r="A55" s="226" t="s">
        <v>27</v>
      </c>
      <c r="B55" s="270">
        <f>B51-B38</f>
        <v>438.36650138479422</v>
      </c>
      <c r="C55" s="271">
        <f t="shared" ref="C55:G55" si="11">C51-C38</f>
        <v>1210.3525641025642</v>
      </c>
      <c r="D55" s="271">
        <f t="shared" si="11"/>
        <v>1210.3525641025642</v>
      </c>
      <c r="E55" s="271">
        <f t="shared" si="11"/>
        <v>1210.3525641025642</v>
      </c>
      <c r="F55" s="271">
        <f t="shared" si="11"/>
        <v>0</v>
      </c>
      <c r="G55" s="273">
        <f t="shared" si="11"/>
        <v>438.36650138479422</v>
      </c>
      <c r="H55" s="369"/>
      <c r="I55" s="369"/>
      <c r="J55" s="369"/>
    </row>
    <row r="56" spans="1:10" x14ac:dyDescent="0.2">
      <c r="A56" s="309" t="s">
        <v>52</v>
      </c>
      <c r="B56" s="274">
        <v>3014</v>
      </c>
      <c r="C56" s="275"/>
      <c r="D56" s="275"/>
      <c r="E56" s="275"/>
      <c r="F56" s="329"/>
      <c r="G56" s="330">
        <f>SUM(B56:F56)</f>
        <v>3014</v>
      </c>
      <c r="H56" s="369" t="s">
        <v>56</v>
      </c>
      <c r="I56" s="331">
        <f>G43-G56</f>
        <v>11</v>
      </c>
      <c r="J56" s="332">
        <f>I56/G43</f>
        <v>3.6363636363636364E-3</v>
      </c>
    </row>
    <row r="57" spans="1:10" x14ac:dyDescent="0.2">
      <c r="A57" s="309" t="s">
        <v>28</v>
      </c>
      <c r="B57" s="229">
        <v>83.7</v>
      </c>
      <c r="C57" s="281">
        <v>83.7</v>
      </c>
      <c r="D57" s="281">
        <v>83.7</v>
      </c>
      <c r="E57" s="281">
        <v>83.7</v>
      </c>
      <c r="F57" s="281"/>
      <c r="G57" s="233"/>
      <c r="H57" s="369" t="s">
        <v>57</v>
      </c>
      <c r="I57" s="369">
        <v>114.71</v>
      </c>
      <c r="J57" s="369"/>
    </row>
    <row r="58" spans="1:10" ht="13.5" thickBot="1" x14ac:dyDescent="0.25">
      <c r="A58" s="312" t="s">
        <v>26</v>
      </c>
      <c r="B58" s="336">
        <f>B57-B44</f>
        <v>-31.299999999999997</v>
      </c>
      <c r="C58" s="337">
        <f t="shared" ref="C58:F58" si="12">C57-C44</f>
        <v>83.7</v>
      </c>
      <c r="D58" s="337">
        <f t="shared" si="12"/>
        <v>83.7</v>
      </c>
      <c r="E58" s="337">
        <f t="shared" si="12"/>
        <v>83.7</v>
      </c>
      <c r="F58" s="337">
        <f t="shared" si="12"/>
        <v>0</v>
      </c>
      <c r="G58" s="234"/>
      <c r="H58" s="369" t="s">
        <v>26</v>
      </c>
      <c r="I58" s="369">
        <f>I57-I44</f>
        <v>24.209999999999994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09" t="s">
        <v>72</v>
      </c>
      <c r="C61" s="510"/>
      <c r="D61" s="510"/>
      <c r="E61" s="510"/>
      <c r="F61" s="511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1124.3589743589744</v>
      </c>
      <c r="C64" s="322">
        <v>1189.655172413793</v>
      </c>
      <c r="D64" s="322">
        <v>1274.0677966101696</v>
      </c>
      <c r="E64" s="322">
        <v>1411.4754098360656</v>
      </c>
      <c r="F64" s="322"/>
      <c r="G64" s="259">
        <v>1263.2258064516129</v>
      </c>
      <c r="H64" s="377"/>
      <c r="I64" s="377"/>
      <c r="J64" s="377"/>
    </row>
    <row r="65" spans="1:10" x14ac:dyDescent="0.2">
      <c r="A65" s="226" t="s">
        <v>7</v>
      </c>
      <c r="B65" s="323">
        <v>94.871794871794876</v>
      </c>
      <c r="C65" s="324">
        <v>100</v>
      </c>
      <c r="D65" s="325">
        <v>100</v>
      </c>
      <c r="E65" s="325">
        <v>96.721311475409834</v>
      </c>
      <c r="F65" s="325"/>
      <c r="G65" s="326">
        <v>67.281105990783416</v>
      </c>
      <c r="H65" s="377"/>
      <c r="I65" s="377"/>
      <c r="J65" s="377"/>
    </row>
    <row r="66" spans="1:10" x14ac:dyDescent="0.2">
      <c r="A66" s="226" t="s">
        <v>8</v>
      </c>
      <c r="B66" s="263">
        <v>4.3978811786788558E-2</v>
      </c>
      <c r="C66" s="264">
        <v>3.5283828310184714E-2</v>
      </c>
      <c r="D66" s="327">
        <v>3.477604801382353E-2</v>
      </c>
      <c r="E66" s="327">
        <v>4.683441844364071E-2</v>
      </c>
      <c r="F66" s="327"/>
      <c r="G66" s="328">
        <v>9.2978346164426878E-2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26.332469029098249</v>
      </c>
      <c r="C67" s="267">
        <f t="shared" si="13"/>
        <v>33.669120495931793</v>
      </c>
      <c r="D67" s="267">
        <f t="shared" si="13"/>
        <v>43.153685012378588</v>
      </c>
      <c r="E67" s="267">
        <f t="shared" si="13"/>
        <v>58.592742678209618</v>
      </c>
      <c r="F67" s="267">
        <f t="shared" si="13"/>
        <v>-100</v>
      </c>
      <c r="G67" s="269">
        <f t="shared" si="13"/>
        <v>41.935483870967744</v>
      </c>
      <c r="H67" s="365"/>
      <c r="I67" s="377"/>
      <c r="J67" s="377"/>
    </row>
    <row r="68" spans="1:10" ht="13.5" thickBot="1" x14ac:dyDescent="0.25">
      <c r="A68" s="226" t="s">
        <v>27</v>
      </c>
      <c r="B68" s="270">
        <f>B64-B51</f>
        <v>-85.993589743589837</v>
      </c>
      <c r="C68" s="271">
        <f t="shared" ref="C68:G68" si="14">C64-C51</f>
        <v>-20.697391688771177</v>
      </c>
      <c r="D68" s="271">
        <f t="shared" si="14"/>
        <v>63.715232507605378</v>
      </c>
      <c r="E68" s="271">
        <f t="shared" si="14"/>
        <v>201.12284573350144</v>
      </c>
      <c r="F68" s="271">
        <f t="shared" si="14"/>
        <v>0</v>
      </c>
      <c r="G68" s="273">
        <f t="shared" si="14"/>
        <v>52.873242349048724</v>
      </c>
      <c r="H68" s="377"/>
      <c r="I68" s="377"/>
      <c r="J68" s="377"/>
    </row>
    <row r="69" spans="1:10" x14ac:dyDescent="0.2">
      <c r="A69" s="309" t="s">
        <v>52</v>
      </c>
      <c r="B69" s="274">
        <v>334</v>
      </c>
      <c r="C69" s="275">
        <v>560</v>
      </c>
      <c r="D69" s="275">
        <v>525</v>
      </c>
      <c r="E69" s="275">
        <v>571</v>
      </c>
      <c r="F69" s="329"/>
      <c r="G69" s="330">
        <f>SUM(B69:F69)</f>
        <v>1990</v>
      </c>
      <c r="H69" s="377" t="s">
        <v>56</v>
      </c>
      <c r="I69" s="331">
        <f>G56-G69</f>
        <v>1024</v>
      </c>
      <c r="J69" s="332">
        <f>I69/G56</f>
        <v>0.33974784339747843</v>
      </c>
    </row>
    <row r="70" spans="1:10" x14ac:dyDescent="0.2">
      <c r="A70" s="309" t="s">
        <v>28</v>
      </c>
      <c r="B70" s="229">
        <v>65</v>
      </c>
      <c r="C70" s="281">
        <v>65</v>
      </c>
      <c r="D70" s="281">
        <v>65</v>
      </c>
      <c r="E70" s="281">
        <v>65</v>
      </c>
      <c r="F70" s="281"/>
      <c r="G70" s="233"/>
      <c r="H70" s="377" t="s">
        <v>57</v>
      </c>
      <c r="I70" s="377">
        <v>83.29</v>
      </c>
      <c r="J70" s="377"/>
    </row>
    <row r="71" spans="1:10" ht="13.5" thickBot="1" x14ac:dyDescent="0.25">
      <c r="A71" s="312" t="s">
        <v>26</v>
      </c>
      <c r="B71" s="336">
        <f>B70-B57</f>
        <v>-18.700000000000003</v>
      </c>
      <c r="C71" s="337">
        <f t="shared" ref="C71:F71" si="15">C70-C57</f>
        <v>-18.700000000000003</v>
      </c>
      <c r="D71" s="337">
        <f t="shared" si="15"/>
        <v>-18.700000000000003</v>
      </c>
      <c r="E71" s="337">
        <f t="shared" si="15"/>
        <v>-18.700000000000003</v>
      </c>
      <c r="F71" s="337">
        <f t="shared" si="15"/>
        <v>0</v>
      </c>
      <c r="G71" s="234"/>
      <c r="H71" s="377" t="s">
        <v>26</v>
      </c>
      <c r="I71" s="377">
        <f>I70-I57</f>
        <v>-31.419999999999987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09" t="s">
        <v>72</v>
      </c>
      <c r="C74" s="510"/>
      <c r="D74" s="510"/>
      <c r="E74" s="510"/>
      <c r="F74" s="511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/>
      <c r="G76" s="320">
        <v>1080</v>
      </c>
    </row>
    <row r="77" spans="1:10" s="379" customFormat="1" x14ac:dyDescent="0.2">
      <c r="A77" s="295" t="s">
        <v>6</v>
      </c>
      <c r="B77" s="321">
        <v>1389.41</v>
      </c>
      <c r="C77" s="322">
        <v>1314.19</v>
      </c>
      <c r="D77" s="322">
        <v>1439.12</v>
      </c>
      <c r="E77" s="322">
        <v>1509.39</v>
      </c>
      <c r="F77" s="322"/>
      <c r="G77" s="259">
        <v>1417.21</v>
      </c>
    </row>
    <row r="78" spans="1:10" s="379" customFormat="1" x14ac:dyDescent="0.2">
      <c r="A78" s="226" t="s">
        <v>7</v>
      </c>
      <c r="B78" s="323">
        <v>58.8</v>
      </c>
      <c r="C78" s="324">
        <v>100</v>
      </c>
      <c r="D78" s="325">
        <v>100</v>
      </c>
      <c r="E78" s="325">
        <v>98.48</v>
      </c>
      <c r="F78" s="325"/>
      <c r="G78" s="326">
        <v>83.56</v>
      </c>
    </row>
    <row r="79" spans="1:10" s="379" customFormat="1" x14ac:dyDescent="0.2">
      <c r="A79" s="226" t="s">
        <v>8</v>
      </c>
      <c r="B79" s="263">
        <v>9.8199999999999996E-2</v>
      </c>
      <c r="C79" s="264">
        <v>2.93E-2</v>
      </c>
      <c r="D79" s="327">
        <v>3.5999999999999997E-2</v>
      </c>
      <c r="E79" s="327">
        <v>3.5700000000000003E-2</v>
      </c>
      <c r="F79" s="327"/>
      <c r="G79" s="328">
        <v>7.2999999999999995E-2</v>
      </c>
    </row>
    <row r="80" spans="1:10" s="379" customFormat="1" x14ac:dyDescent="0.2">
      <c r="A80" s="295" t="s">
        <v>1</v>
      </c>
      <c r="B80" s="266">
        <f t="shared" ref="B80:G80" si="16">B77/B76*100-100</f>
        <v>28.649074074074093</v>
      </c>
      <c r="C80" s="267">
        <f t="shared" si="16"/>
        <v>21.684259259259278</v>
      </c>
      <c r="D80" s="267">
        <f t="shared" si="16"/>
        <v>33.251851851851853</v>
      </c>
      <c r="E80" s="267">
        <f t="shared" si="16"/>
        <v>39.758333333333326</v>
      </c>
      <c r="F80" s="267" t="e">
        <f t="shared" si="16"/>
        <v>#DIV/0!</v>
      </c>
      <c r="G80" s="269">
        <f t="shared" si="16"/>
        <v>31.223148148148141</v>
      </c>
      <c r="H80" s="365"/>
    </row>
    <row r="81" spans="1:10" s="379" customFormat="1" ht="13.5" thickBot="1" x14ac:dyDescent="0.25">
      <c r="A81" s="226" t="s">
        <v>27</v>
      </c>
      <c r="B81" s="270">
        <f>B77-B64</f>
        <v>265.05102564102572</v>
      </c>
      <c r="C81" s="271">
        <f t="shared" ref="C81:G81" si="17">C77-C64</f>
        <v>124.53482758620703</v>
      </c>
      <c r="D81" s="271">
        <f t="shared" si="17"/>
        <v>165.05220338983031</v>
      </c>
      <c r="E81" s="271">
        <f t="shared" si="17"/>
        <v>97.914590163934463</v>
      </c>
      <c r="F81" s="271">
        <f t="shared" si="17"/>
        <v>0</v>
      </c>
      <c r="G81" s="273">
        <f t="shared" si="17"/>
        <v>153.98419354838711</v>
      </c>
    </row>
    <row r="82" spans="1:10" s="379" customFormat="1" x14ac:dyDescent="0.2">
      <c r="A82" s="309" t="s">
        <v>52</v>
      </c>
      <c r="B82" s="274">
        <v>334</v>
      </c>
      <c r="C82" s="275">
        <v>559</v>
      </c>
      <c r="D82" s="275">
        <v>525</v>
      </c>
      <c r="E82" s="275">
        <v>571</v>
      </c>
      <c r="F82" s="329"/>
      <c r="G82" s="330">
        <f>SUM(B82:F82)</f>
        <v>1989</v>
      </c>
      <c r="H82" s="379" t="s">
        <v>56</v>
      </c>
      <c r="I82" s="331">
        <f>G69-G82</f>
        <v>1</v>
      </c>
      <c r="J82" s="332">
        <f>I82/G69</f>
        <v>5.025125628140704E-4</v>
      </c>
    </row>
    <row r="83" spans="1:10" s="379" customFormat="1" x14ac:dyDescent="0.2">
      <c r="A83" s="309" t="s">
        <v>28</v>
      </c>
      <c r="B83" s="229">
        <v>66</v>
      </c>
      <c r="C83" s="281">
        <v>66</v>
      </c>
      <c r="D83" s="281">
        <v>66</v>
      </c>
      <c r="E83" s="281">
        <v>66</v>
      </c>
      <c r="F83" s="281"/>
      <c r="G83" s="233"/>
      <c r="H83" s="379" t="s">
        <v>57</v>
      </c>
      <c r="I83" s="379">
        <v>65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0</v>
      </c>
      <c r="G84" s="234"/>
      <c r="H84" s="379" t="s">
        <v>26</v>
      </c>
      <c r="I84" s="379">
        <f>I83-I70</f>
        <v>-18.290000000000006</v>
      </c>
    </row>
    <row r="85" spans="1:10" x14ac:dyDescent="0.2">
      <c r="B85" s="280" t="s">
        <v>79</v>
      </c>
    </row>
    <row r="86" spans="1:10" ht="13.5" thickBot="1" x14ac:dyDescent="0.25"/>
    <row r="87" spans="1:10" s="381" customFormat="1" ht="13.5" thickBot="1" x14ac:dyDescent="0.25">
      <c r="A87" s="285" t="s">
        <v>81</v>
      </c>
      <c r="B87" s="509" t="s">
        <v>72</v>
      </c>
      <c r="C87" s="510"/>
      <c r="D87" s="510"/>
      <c r="E87" s="510"/>
      <c r="F87" s="511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/>
      <c r="G89" s="320">
        <v>1250</v>
      </c>
    </row>
    <row r="90" spans="1:10" s="381" customFormat="1" x14ac:dyDescent="0.2">
      <c r="A90" s="295" t="s">
        <v>6</v>
      </c>
      <c r="B90" s="321">
        <v>1392.8571428571429</v>
      </c>
      <c r="C90" s="322">
        <v>1435.8928571428571</v>
      </c>
      <c r="D90" s="322">
        <v>1540.8474576271187</v>
      </c>
      <c r="E90" s="322">
        <v>1615.5737704918033</v>
      </c>
      <c r="F90" s="322"/>
      <c r="G90" s="259">
        <v>1510.0473933649289</v>
      </c>
    </row>
    <row r="91" spans="1:10" s="381" customFormat="1" x14ac:dyDescent="0.2">
      <c r="A91" s="226" t="s">
        <v>7</v>
      </c>
      <c r="B91" s="323">
        <v>94.285714285714292</v>
      </c>
      <c r="C91" s="324">
        <v>100</v>
      </c>
      <c r="D91" s="325">
        <v>100</v>
      </c>
      <c r="E91" s="325">
        <v>100</v>
      </c>
      <c r="F91" s="325"/>
      <c r="G91" s="326">
        <v>83.886255924170612</v>
      </c>
    </row>
    <row r="92" spans="1:10" s="381" customFormat="1" x14ac:dyDescent="0.2">
      <c r="A92" s="226" t="s">
        <v>8</v>
      </c>
      <c r="B92" s="263">
        <v>4.9876112132690172E-2</v>
      </c>
      <c r="C92" s="264">
        <v>3.8613949317438646E-2</v>
      </c>
      <c r="D92" s="327">
        <v>4.3859087170358566E-2</v>
      </c>
      <c r="E92" s="327">
        <v>4.7425665256754006E-2</v>
      </c>
      <c r="F92" s="327"/>
      <c r="G92" s="328">
        <v>7.1975673360379355E-2</v>
      </c>
    </row>
    <row r="93" spans="1:10" s="381" customFormat="1" x14ac:dyDescent="0.2">
      <c r="A93" s="295" t="s">
        <v>1</v>
      </c>
      <c r="B93" s="266">
        <f t="shared" ref="B93:G93" si="19">B90/B89*100-100</f>
        <v>11.428571428571431</v>
      </c>
      <c r="C93" s="267">
        <f t="shared" si="19"/>
        <v>14.871428571428581</v>
      </c>
      <c r="D93" s="267">
        <f t="shared" si="19"/>
        <v>23.267796610169484</v>
      </c>
      <c r="E93" s="267">
        <f t="shared" si="19"/>
        <v>29.245901639344254</v>
      </c>
      <c r="F93" s="267" t="e">
        <f t="shared" si="19"/>
        <v>#DIV/0!</v>
      </c>
      <c r="G93" s="269">
        <f t="shared" si="19"/>
        <v>20.803791469194309</v>
      </c>
      <c r="H93" s="365"/>
    </row>
    <row r="94" spans="1:10" s="381" customFormat="1" ht="13.5" thickBot="1" x14ac:dyDescent="0.25">
      <c r="A94" s="226" t="s">
        <v>27</v>
      </c>
      <c r="B94" s="270">
        <f>B90-B77</f>
        <v>3.4471428571428078</v>
      </c>
      <c r="C94" s="271">
        <f t="shared" ref="C94:G94" si="20">C90-C77</f>
        <v>121.70285714285706</v>
      </c>
      <c r="D94" s="271">
        <f t="shared" si="20"/>
        <v>101.72745762711884</v>
      </c>
      <c r="E94" s="271">
        <f t="shared" si="20"/>
        <v>106.18377049180322</v>
      </c>
      <c r="F94" s="271">
        <f t="shared" si="20"/>
        <v>0</v>
      </c>
      <c r="G94" s="273">
        <f t="shared" si="20"/>
        <v>92.837393364928857</v>
      </c>
    </row>
    <row r="95" spans="1:10" s="381" customFormat="1" x14ac:dyDescent="0.2">
      <c r="A95" s="309" t="s">
        <v>52</v>
      </c>
      <c r="B95" s="274">
        <v>334</v>
      </c>
      <c r="C95" s="275">
        <v>559</v>
      </c>
      <c r="D95" s="275">
        <v>525</v>
      </c>
      <c r="E95" s="275">
        <v>571</v>
      </c>
      <c r="F95" s="329"/>
      <c r="G95" s="330">
        <f>SUM(B95:F95)</f>
        <v>1989</v>
      </c>
      <c r="H95" s="381" t="s">
        <v>56</v>
      </c>
      <c r="I95" s="331">
        <f>G82-G95</f>
        <v>0</v>
      </c>
      <c r="J95" s="332">
        <f>I95/G82</f>
        <v>0</v>
      </c>
    </row>
    <row r="96" spans="1:10" s="381" customFormat="1" x14ac:dyDescent="0.2">
      <c r="A96" s="309" t="s">
        <v>28</v>
      </c>
      <c r="B96" s="229">
        <v>67.5</v>
      </c>
      <c r="C96" s="281">
        <v>67</v>
      </c>
      <c r="D96" s="281">
        <v>67</v>
      </c>
      <c r="E96" s="281">
        <v>67</v>
      </c>
      <c r="F96" s="281">
        <v>67</v>
      </c>
      <c r="G96" s="233"/>
      <c r="H96" s="381" t="s">
        <v>57</v>
      </c>
      <c r="I96" s="381">
        <v>65.989999999999995</v>
      </c>
    </row>
    <row r="97" spans="1:11" s="381" customFormat="1" ht="13.5" thickBot="1" x14ac:dyDescent="0.25">
      <c r="A97" s="312" t="s">
        <v>26</v>
      </c>
      <c r="B97" s="336">
        <f>B96-B83</f>
        <v>1.5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67</v>
      </c>
      <c r="G97" s="234"/>
      <c r="H97" s="381" t="s">
        <v>26</v>
      </c>
      <c r="I97" s="381">
        <f>I96-I83</f>
        <v>0.98999999999999488</v>
      </c>
    </row>
    <row r="98" spans="1:11" s="392" customFormat="1" x14ac:dyDescent="0.2"/>
    <row r="99" spans="1:11" ht="13.5" thickBot="1" x14ac:dyDescent="0.25">
      <c r="B99" s="280">
        <v>1510.0473933649289</v>
      </c>
      <c r="C99" s="280">
        <v>1510.0473933649289</v>
      </c>
      <c r="D99" s="280">
        <v>1510.0473933649289</v>
      </c>
      <c r="E99" s="280">
        <v>1510.0473933649289</v>
      </c>
      <c r="F99" s="280">
        <v>1510.0473933649289</v>
      </c>
      <c r="G99" s="280">
        <v>1510.0473933649289</v>
      </c>
    </row>
    <row r="100" spans="1:11" ht="13.5" thickBot="1" x14ac:dyDescent="0.25">
      <c r="A100" s="285" t="s">
        <v>82</v>
      </c>
      <c r="B100" s="509" t="s">
        <v>72</v>
      </c>
      <c r="C100" s="510"/>
      <c r="D100" s="510"/>
      <c r="E100" s="510"/>
      <c r="F100" s="511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1520</v>
      </c>
      <c r="C103" s="322">
        <v>1549.6</v>
      </c>
      <c r="D103" s="322">
        <v>1615.9375</v>
      </c>
      <c r="E103" s="322">
        <v>1670.2325581395348</v>
      </c>
      <c r="F103" s="322">
        <v>1738.2051282051282</v>
      </c>
      <c r="G103" s="259">
        <v>1635.2147239263804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>
        <v>100</v>
      </c>
      <c r="F104" s="325">
        <v>100</v>
      </c>
      <c r="G104" s="326">
        <v>94.478527607361968</v>
      </c>
      <c r="H104" s="382"/>
      <c r="I104" s="382"/>
      <c r="J104" s="382"/>
    </row>
    <row r="105" spans="1:11" x14ac:dyDescent="0.2">
      <c r="A105" s="226" t="s">
        <v>8</v>
      </c>
      <c r="B105" s="263">
        <v>2.0009087270717828E-2</v>
      </c>
      <c r="C105" s="264">
        <v>1.952945825439106E-2</v>
      </c>
      <c r="D105" s="327">
        <v>2.4649723521286089E-2</v>
      </c>
      <c r="E105" s="327">
        <v>2.2971148219870122E-2</v>
      </c>
      <c r="F105" s="327">
        <v>3.5485105228882999E-2</v>
      </c>
      <c r="G105" s="328">
        <v>5.4354220702356737E-2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2">B103/B102*100-100</f>
        <v>8.5714285714285694</v>
      </c>
      <c r="C106" s="267">
        <f t="shared" si="22"/>
        <v>10.685714285714283</v>
      </c>
      <c r="D106" s="267">
        <f t="shared" si="22"/>
        <v>15.424107142857139</v>
      </c>
      <c r="E106" s="267">
        <f t="shared" si="22"/>
        <v>19.302325581395351</v>
      </c>
      <c r="F106" s="267">
        <f t="shared" si="22"/>
        <v>24.157509157509168</v>
      </c>
      <c r="G106" s="269">
        <f t="shared" si="22"/>
        <v>16.801051709027178</v>
      </c>
      <c r="H106" s="365"/>
      <c r="I106" s="382"/>
      <c r="J106" s="382"/>
    </row>
    <row r="107" spans="1:11" ht="13.5" thickBot="1" x14ac:dyDescent="0.25">
      <c r="A107" s="226" t="s">
        <v>27</v>
      </c>
      <c r="B107" s="270">
        <f>B103-B99</f>
        <v>9.9526066350711062</v>
      </c>
      <c r="C107" s="271">
        <f t="shared" ref="C107:G107" si="23">C103-C99</f>
        <v>39.552606635071015</v>
      </c>
      <c r="D107" s="271">
        <f t="shared" si="23"/>
        <v>105.89010663507111</v>
      </c>
      <c r="E107" s="271">
        <f t="shared" si="23"/>
        <v>160.18516477460594</v>
      </c>
      <c r="F107" s="271">
        <f t="shared" si="23"/>
        <v>228.15773484019928</v>
      </c>
      <c r="G107" s="273">
        <f t="shared" si="23"/>
        <v>125.16733056145154</v>
      </c>
      <c r="H107" s="382"/>
      <c r="I107" s="382"/>
      <c r="J107" s="382"/>
    </row>
    <row r="108" spans="1:11" x14ac:dyDescent="0.2">
      <c r="A108" s="309" t="s">
        <v>52</v>
      </c>
      <c r="B108" s="274">
        <v>245</v>
      </c>
      <c r="C108" s="275">
        <v>249</v>
      </c>
      <c r="D108" s="275">
        <v>326</v>
      </c>
      <c r="E108" s="275">
        <v>456</v>
      </c>
      <c r="F108" s="329">
        <v>402</v>
      </c>
      <c r="G108" s="330">
        <f>SUM(B108:F108)</f>
        <v>1678</v>
      </c>
      <c r="H108" s="382" t="s">
        <v>56</v>
      </c>
      <c r="I108" s="331">
        <f>G95-G108</f>
        <v>311</v>
      </c>
      <c r="J108" s="332">
        <f>I108/G95</f>
        <v>0.15635997988939165</v>
      </c>
      <c r="K108" s="353" t="s">
        <v>84</v>
      </c>
    </row>
    <row r="109" spans="1:11" x14ac:dyDescent="0.2">
      <c r="A109" s="309" t="s">
        <v>28</v>
      </c>
      <c r="B109" s="229">
        <v>69.5</v>
      </c>
      <c r="C109" s="281">
        <v>69</v>
      </c>
      <c r="D109" s="281">
        <v>69</v>
      </c>
      <c r="E109" s="281">
        <v>69</v>
      </c>
      <c r="F109" s="281">
        <v>69</v>
      </c>
      <c r="G109" s="233"/>
      <c r="H109" s="382" t="s">
        <v>57</v>
      </c>
      <c r="I109" s="382">
        <v>67.2</v>
      </c>
      <c r="J109" s="382"/>
    </row>
    <row r="110" spans="1:11" ht="13.5" thickBot="1" x14ac:dyDescent="0.25">
      <c r="A110" s="312" t="s">
        <v>26</v>
      </c>
      <c r="B110" s="336">
        <f>B109-B96</f>
        <v>2</v>
      </c>
      <c r="C110" s="337">
        <f>C109-C96</f>
        <v>2</v>
      </c>
      <c r="D110" s="337">
        <f>D109-D96</f>
        <v>2</v>
      </c>
      <c r="E110" s="337">
        <f>E109-E96</f>
        <v>2</v>
      </c>
      <c r="F110" s="337">
        <f>F109-F96</f>
        <v>2</v>
      </c>
      <c r="G110" s="234"/>
      <c r="H110" s="382" t="s">
        <v>26</v>
      </c>
      <c r="I110" s="382">
        <f>I109-I96</f>
        <v>1.210000000000008</v>
      </c>
      <c r="J110" s="382"/>
    </row>
    <row r="111" spans="1:11" x14ac:dyDescent="0.2">
      <c r="B111" s="280">
        <v>69.5</v>
      </c>
      <c r="C111" s="280">
        <v>69</v>
      </c>
      <c r="D111" s="280">
        <v>69</v>
      </c>
      <c r="E111" s="280">
        <v>69</v>
      </c>
      <c r="F111" s="280">
        <v>69</v>
      </c>
    </row>
    <row r="112" spans="1:11" ht="13.5" thickBot="1" x14ac:dyDescent="0.25"/>
    <row r="113" spans="1:13" ht="13.5" thickBot="1" x14ac:dyDescent="0.25">
      <c r="A113" s="285" t="s">
        <v>85</v>
      </c>
      <c r="B113" s="509" t="s">
        <v>72</v>
      </c>
      <c r="C113" s="510"/>
      <c r="D113" s="510"/>
      <c r="E113" s="510"/>
      <c r="F113" s="511"/>
      <c r="G113" s="314" t="s">
        <v>0</v>
      </c>
      <c r="H113" s="394"/>
      <c r="I113" s="394"/>
      <c r="J113" s="394"/>
    </row>
    <row r="114" spans="1:13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3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3" x14ac:dyDescent="0.2">
      <c r="A116" s="295" t="s">
        <v>6</v>
      </c>
      <c r="B116" s="321">
        <v>1682.6923076923076</v>
      </c>
      <c r="C116" s="322">
        <v>1649.6</v>
      </c>
      <c r="D116" s="322">
        <v>1716.3157894736842</v>
      </c>
      <c r="E116" s="322">
        <v>1783.8</v>
      </c>
      <c r="F116" s="322">
        <v>1834.4186046511627</v>
      </c>
      <c r="G116" s="259">
        <v>1748.7912087912089</v>
      </c>
      <c r="H116" s="394"/>
      <c r="I116" s="394"/>
      <c r="J116" s="394"/>
    </row>
    <row r="117" spans="1:13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>
        <v>100</v>
      </c>
      <c r="F117" s="325">
        <v>88.372093023255815</v>
      </c>
      <c r="G117" s="326">
        <v>93.406593406593402</v>
      </c>
      <c r="H117" s="394"/>
      <c r="I117" s="394"/>
      <c r="J117" s="394"/>
    </row>
    <row r="118" spans="1:13" x14ac:dyDescent="0.2">
      <c r="A118" s="226" t="s">
        <v>8</v>
      </c>
      <c r="B118" s="263">
        <v>2.7804096013033939E-2</v>
      </c>
      <c r="C118" s="264">
        <v>3.1358221455532902E-2</v>
      </c>
      <c r="D118" s="327">
        <v>2.7924078351014566E-2</v>
      </c>
      <c r="E118" s="327">
        <v>3.4555763569407712E-2</v>
      </c>
      <c r="F118" s="327">
        <v>6.0638412178627921E-2</v>
      </c>
      <c r="G118" s="328">
        <v>5.541659256979585E-2</v>
      </c>
      <c r="H118" s="394"/>
      <c r="I118" s="394"/>
      <c r="J118" s="394"/>
    </row>
    <row r="119" spans="1:13" x14ac:dyDescent="0.2">
      <c r="A119" s="295" t="s">
        <v>1</v>
      </c>
      <c r="B119" s="266">
        <f t="shared" ref="B119:G119" si="24">B116/B115*100-100</f>
        <v>9.2657342657342667</v>
      </c>
      <c r="C119" s="267">
        <f t="shared" si="24"/>
        <v>7.1168831168831161</v>
      </c>
      <c r="D119" s="267">
        <f t="shared" si="24"/>
        <v>11.449077238550913</v>
      </c>
      <c r="E119" s="267">
        <f t="shared" si="24"/>
        <v>15.831168831168824</v>
      </c>
      <c r="F119" s="267">
        <f t="shared" si="24"/>
        <v>19.118091211114447</v>
      </c>
      <c r="G119" s="269">
        <f t="shared" si="24"/>
        <v>13.557870700727847</v>
      </c>
      <c r="H119" s="365"/>
      <c r="I119" s="394"/>
      <c r="J119" s="394"/>
      <c r="M119" s="280" t="s">
        <v>87</v>
      </c>
    </row>
    <row r="120" spans="1:13" ht="13.5" thickBot="1" x14ac:dyDescent="0.25">
      <c r="A120" s="226" t="s">
        <v>27</v>
      </c>
      <c r="B120" s="270">
        <f>B116-B103</f>
        <v>162.69230769230762</v>
      </c>
      <c r="C120" s="271">
        <f t="shared" ref="C120:G120" si="25">C116-C103</f>
        <v>100</v>
      </c>
      <c r="D120" s="271">
        <f t="shared" si="25"/>
        <v>100.37828947368416</v>
      </c>
      <c r="E120" s="271">
        <f t="shared" si="25"/>
        <v>113.56744186046512</v>
      </c>
      <c r="F120" s="271">
        <f t="shared" si="25"/>
        <v>96.21347644603452</v>
      </c>
      <c r="G120" s="273">
        <f t="shared" si="25"/>
        <v>113.57648486482844</v>
      </c>
      <c r="H120" s="394"/>
      <c r="I120" s="394"/>
      <c r="J120" s="394"/>
    </row>
    <row r="121" spans="1:13" x14ac:dyDescent="0.2">
      <c r="A121" s="309" t="s">
        <v>52</v>
      </c>
      <c r="B121" s="274">
        <v>245</v>
      </c>
      <c r="C121" s="275">
        <v>249</v>
      </c>
      <c r="D121" s="275">
        <v>326</v>
      </c>
      <c r="E121" s="275">
        <v>456</v>
      </c>
      <c r="F121" s="329">
        <v>402</v>
      </c>
      <c r="G121" s="330">
        <f>SUM(B121:F121)</f>
        <v>1678</v>
      </c>
      <c r="H121" s="394" t="s">
        <v>56</v>
      </c>
      <c r="I121" s="331">
        <f>G108-G121</f>
        <v>0</v>
      </c>
      <c r="J121" s="332">
        <f>I121/G108</f>
        <v>0</v>
      </c>
    </row>
    <row r="122" spans="1:13" x14ac:dyDescent="0.2">
      <c r="A122" s="309" t="s">
        <v>28</v>
      </c>
      <c r="B122" s="229">
        <f>B109+3.5</f>
        <v>73</v>
      </c>
      <c r="C122" s="281">
        <v>73</v>
      </c>
      <c r="D122" s="281">
        <f t="shared" ref="D122:F122" si="26">D109+3.5</f>
        <v>72.5</v>
      </c>
      <c r="E122" s="281">
        <f t="shared" si="26"/>
        <v>72.5</v>
      </c>
      <c r="F122" s="281">
        <f t="shared" si="26"/>
        <v>72.5</v>
      </c>
      <c r="G122" s="233"/>
      <c r="H122" s="394" t="s">
        <v>57</v>
      </c>
      <c r="I122" s="394">
        <v>69.069999999999993</v>
      </c>
      <c r="J122" s="394"/>
    </row>
    <row r="123" spans="1:13" ht="13.5" thickBot="1" x14ac:dyDescent="0.25">
      <c r="A123" s="312" t="s">
        <v>26</v>
      </c>
      <c r="B123" s="336">
        <f>B122-B109</f>
        <v>3.5</v>
      </c>
      <c r="C123" s="337">
        <f t="shared" ref="C123:F123" si="27">C122-C109</f>
        <v>4</v>
      </c>
      <c r="D123" s="337">
        <f t="shared" si="27"/>
        <v>3.5</v>
      </c>
      <c r="E123" s="337">
        <f t="shared" si="27"/>
        <v>3.5</v>
      </c>
      <c r="F123" s="337">
        <f t="shared" si="27"/>
        <v>3.5</v>
      </c>
      <c r="G123" s="234"/>
      <c r="H123" s="394" t="s">
        <v>26</v>
      </c>
      <c r="I123" s="394">
        <f>I122-I109</f>
        <v>1.8699999999999903</v>
      </c>
      <c r="J123" s="394"/>
    </row>
    <row r="124" spans="1:13" x14ac:dyDescent="0.2">
      <c r="B124" s="280" t="s">
        <v>68</v>
      </c>
      <c r="C124" s="280" t="s">
        <v>68</v>
      </c>
    </row>
    <row r="125" spans="1:13" ht="13.5" thickBot="1" x14ac:dyDescent="0.25"/>
    <row r="126" spans="1:13" s="411" customFormat="1" ht="13.5" thickBot="1" x14ac:dyDescent="0.25">
      <c r="A126" s="285" t="s">
        <v>86</v>
      </c>
      <c r="B126" s="509" t="s">
        <v>72</v>
      </c>
      <c r="C126" s="510"/>
      <c r="D126" s="510"/>
      <c r="E126" s="510"/>
      <c r="F126" s="511"/>
      <c r="G126" s="314" t="s">
        <v>0</v>
      </c>
    </row>
    <row r="127" spans="1:13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3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1774.6428571428571</v>
      </c>
      <c r="C129" s="322">
        <v>1794.8275862068965</v>
      </c>
      <c r="D129" s="322">
        <v>1840.8108108108108</v>
      </c>
      <c r="E129" s="322">
        <v>1894.1666666666667</v>
      </c>
      <c r="F129" s="322">
        <v>1966.590909090909</v>
      </c>
      <c r="G129" s="259">
        <v>1867.2043010752689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100</v>
      </c>
      <c r="E130" s="325">
        <v>97.916666666666671</v>
      </c>
      <c r="F130" s="325">
        <v>95.454545454545453</v>
      </c>
      <c r="G130" s="326">
        <v>91.935483870967744</v>
      </c>
    </row>
    <row r="131" spans="1:10" s="411" customFormat="1" x14ac:dyDescent="0.2">
      <c r="A131" s="226" t="s">
        <v>8</v>
      </c>
      <c r="B131" s="263">
        <v>3.9773294261366741E-2</v>
      </c>
      <c r="C131" s="264">
        <v>3.6714089162735428E-2</v>
      </c>
      <c r="D131" s="327">
        <v>4.0027056758856205E-2</v>
      </c>
      <c r="E131" s="327">
        <v>4.1399476268753253E-2</v>
      </c>
      <c r="F131" s="327">
        <v>6.375049464845442E-2</v>
      </c>
      <c r="G131" s="328">
        <v>6.0072151629585353E-2</v>
      </c>
    </row>
    <row r="132" spans="1:10" s="411" customFormat="1" x14ac:dyDescent="0.2">
      <c r="A132" s="295" t="s">
        <v>1</v>
      </c>
      <c r="B132" s="266">
        <f t="shared" ref="B132:G132" si="28">B129/B128*100-100</f>
        <v>6.26603934987169</v>
      </c>
      <c r="C132" s="267">
        <f t="shared" si="28"/>
        <v>7.4747057608919931</v>
      </c>
      <c r="D132" s="267">
        <f t="shared" si="28"/>
        <v>10.228192264120423</v>
      </c>
      <c r="E132" s="267">
        <f t="shared" si="28"/>
        <v>13.423153692614775</v>
      </c>
      <c r="F132" s="267">
        <f t="shared" si="28"/>
        <v>17.759934676102333</v>
      </c>
      <c r="G132" s="269">
        <f t="shared" si="28"/>
        <v>11.808640782950235</v>
      </c>
      <c r="H132" s="365"/>
    </row>
    <row r="133" spans="1:10" s="411" customFormat="1" ht="13.5" thickBot="1" x14ac:dyDescent="0.25">
      <c r="A133" s="226" t="s">
        <v>27</v>
      </c>
      <c r="B133" s="270">
        <f>B129-B116</f>
        <v>91.950549450549488</v>
      </c>
      <c r="C133" s="271">
        <f t="shared" ref="C133:G133" si="29">C129-C116</f>
        <v>145.2275862068966</v>
      </c>
      <c r="D133" s="271">
        <f t="shared" si="29"/>
        <v>124.49502133712667</v>
      </c>
      <c r="E133" s="271">
        <f t="shared" si="29"/>
        <v>110.36666666666679</v>
      </c>
      <c r="F133" s="271">
        <f t="shared" si="29"/>
        <v>132.17230443974631</v>
      </c>
      <c r="G133" s="273">
        <f t="shared" si="29"/>
        <v>118.41309228405999</v>
      </c>
    </row>
    <row r="134" spans="1:10" s="411" customFormat="1" x14ac:dyDescent="0.2">
      <c r="A134" s="309" t="s">
        <v>52</v>
      </c>
      <c r="B134" s="274">
        <v>245</v>
      </c>
      <c r="C134" s="275">
        <v>249</v>
      </c>
      <c r="D134" s="275">
        <v>326</v>
      </c>
      <c r="E134" s="275">
        <v>456</v>
      </c>
      <c r="F134" s="329">
        <v>402</v>
      </c>
      <c r="G134" s="330">
        <f>SUM(B134:F134)</f>
        <v>1678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75.5</v>
      </c>
      <c r="C135" s="281">
        <f t="shared" ref="C135:F135" si="30">C122+2</f>
        <v>75</v>
      </c>
      <c r="D135" s="281">
        <f t="shared" si="30"/>
        <v>74.5</v>
      </c>
      <c r="E135" s="281">
        <f t="shared" si="30"/>
        <v>74.5</v>
      </c>
      <c r="F135" s="281">
        <f t="shared" si="30"/>
        <v>74.5</v>
      </c>
      <c r="G135" s="233"/>
      <c r="H135" s="411" t="s">
        <v>57</v>
      </c>
      <c r="I135" s="411">
        <v>72.569999999999993</v>
      </c>
    </row>
    <row r="136" spans="1:10" s="411" customFormat="1" ht="13.5" thickBot="1" x14ac:dyDescent="0.25">
      <c r="A136" s="312" t="s">
        <v>26</v>
      </c>
      <c r="B136" s="336">
        <f>B135-B122</f>
        <v>2.5</v>
      </c>
      <c r="C136" s="337">
        <f t="shared" ref="C136:F136" si="31">C135-C122</f>
        <v>2</v>
      </c>
      <c r="D136" s="337">
        <f t="shared" si="31"/>
        <v>2</v>
      </c>
      <c r="E136" s="337">
        <f t="shared" si="31"/>
        <v>2</v>
      </c>
      <c r="F136" s="337">
        <f t="shared" si="31"/>
        <v>2</v>
      </c>
      <c r="G136" s="234"/>
      <c r="H136" s="411" t="s">
        <v>26</v>
      </c>
      <c r="I136" s="411">
        <f>I135-I122</f>
        <v>3.5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09" t="s">
        <v>72</v>
      </c>
      <c r="C139" s="510"/>
      <c r="D139" s="510"/>
      <c r="E139" s="510"/>
      <c r="F139" s="511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1790</v>
      </c>
      <c r="C141" s="318">
        <v>1790</v>
      </c>
      <c r="D141" s="319">
        <v>1790</v>
      </c>
      <c r="E141" s="319">
        <v>1790</v>
      </c>
      <c r="F141" s="319">
        <v>1790</v>
      </c>
      <c r="G141" s="320">
        <v>1790</v>
      </c>
    </row>
    <row r="142" spans="1:10" s="413" customFormat="1" x14ac:dyDescent="0.2">
      <c r="A142" s="295" t="s">
        <v>6</v>
      </c>
      <c r="B142" s="321">
        <v>1898.75</v>
      </c>
      <c r="C142" s="322">
        <v>1873.8461538461538</v>
      </c>
      <c r="D142" s="322">
        <v>1915.4545454545455</v>
      </c>
      <c r="E142" s="322">
        <v>1993.25</v>
      </c>
      <c r="F142" s="322">
        <v>2023.1428571428571</v>
      </c>
      <c r="G142" s="259">
        <v>1949.620253164557</v>
      </c>
    </row>
    <row r="143" spans="1:10" s="413" customFormat="1" x14ac:dyDescent="0.2">
      <c r="A143" s="226" t="s">
        <v>7</v>
      </c>
      <c r="B143" s="323">
        <v>100</v>
      </c>
      <c r="C143" s="324">
        <v>96.15384615384616</v>
      </c>
      <c r="D143" s="325">
        <v>100</v>
      </c>
      <c r="E143" s="325">
        <v>100</v>
      </c>
      <c r="F143" s="325">
        <v>94.285714285714292</v>
      </c>
      <c r="G143" s="326">
        <v>96.835443037974684</v>
      </c>
    </row>
    <row r="144" spans="1:10" s="413" customFormat="1" x14ac:dyDescent="0.2">
      <c r="A144" s="226" t="s">
        <v>8</v>
      </c>
      <c r="B144" s="263">
        <v>4.0031890978486383E-2</v>
      </c>
      <c r="C144" s="264">
        <v>3.661823395500708E-2</v>
      </c>
      <c r="D144" s="327">
        <v>3.7976585159429706E-2</v>
      </c>
      <c r="E144" s="327">
        <v>3.7331293477127332E-2</v>
      </c>
      <c r="F144" s="327">
        <v>5.1729655859403374E-2</v>
      </c>
      <c r="G144" s="328">
        <v>5.0897345434259854E-2</v>
      </c>
    </row>
    <row r="145" spans="1:11" s="413" customFormat="1" x14ac:dyDescent="0.2">
      <c r="A145" s="295" t="s">
        <v>1</v>
      </c>
      <c r="B145" s="266">
        <f t="shared" ref="B145:G145" si="32">B142/B141*100-100</f>
        <v>6.0754189944134112</v>
      </c>
      <c r="C145" s="267">
        <f t="shared" si="32"/>
        <v>4.6841426729694859</v>
      </c>
      <c r="D145" s="267">
        <f t="shared" si="32"/>
        <v>7.0086338242762736</v>
      </c>
      <c r="E145" s="267">
        <f t="shared" si="32"/>
        <v>11.35474860335195</v>
      </c>
      <c r="F145" s="267">
        <f t="shared" si="32"/>
        <v>13.024740622505988</v>
      </c>
      <c r="G145" s="269">
        <f t="shared" si="32"/>
        <v>8.9173325790255404</v>
      </c>
      <c r="H145" s="365"/>
    </row>
    <row r="146" spans="1:11" s="413" customFormat="1" ht="13.5" thickBot="1" x14ac:dyDescent="0.25">
      <c r="A146" s="226" t="s">
        <v>27</v>
      </c>
      <c r="B146" s="270">
        <f>B142-B129</f>
        <v>124.10714285714289</v>
      </c>
      <c r="C146" s="271">
        <f t="shared" ref="C146:G146" si="33">C142-C129</f>
        <v>79.018567639257299</v>
      </c>
      <c r="D146" s="271">
        <f t="shared" si="33"/>
        <v>74.64373464373466</v>
      </c>
      <c r="E146" s="271">
        <f t="shared" si="33"/>
        <v>99.083333333333258</v>
      </c>
      <c r="F146" s="271">
        <f t="shared" si="33"/>
        <v>56.551948051948102</v>
      </c>
      <c r="G146" s="273">
        <f t="shared" si="33"/>
        <v>82.415952089288112</v>
      </c>
    </row>
    <row r="147" spans="1:11" s="413" customFormat="1" x14ac:dyDescent="0.2">
      <c r="A147" s="309" t="s">
        <v>52</v>
      </c>
      <c r="B147" s="274">
        <v>245</v>
      </c>
      <c r="C147" s="275">
        <v>249</v>
      </c>
      <c r="D147" s="275">
        <v>326</v>
      </c>
      <c r="E147" s="275">
        <v>456</v>
      </c>
      <c r="F147" s="329">
        <v>402</v>
      </c>
      <c r="G147" s="330">
        <f>SUM(B147:F147)</f>
        <v>1678</v>
      </c>
      <c r="H147" s="413" t="s">
        <v>56</v>
      </c>
      <c r="I147" s="331">
        <f>G134-G147</f>
        <v>0</v>
      </c>
      <c r="J147" s="332">
        <f>I147/G134</f>
        <v>0</v>
      </c>
    </row>
    <row r="148" spans="1:11" s="413" customFormat="1" x14ac:dyDescent="0.2">
      <c r="A148" s="309" t="s">
        <v>28</v>
      </c>
      <c r="B148" s="229">
        <f>B135+2</f>
        <v>77.5</v>
      </c>
      <c r="C148" s="281">
        <f t="shared" ref="C148:F148" si="34">C135+2</f>
        <v>77</v>
      </c>
      <c r="D148" s="281">
        <v>77</v>
      </c>
      <c r="E148" s="281">
        <f t="shared" si="34"/>
        <v>76.5</v>
      </c>
      <c r="F148" s="281">
        <f t="shared" si="34"/>
        <v>76.5</v>
      </c>
      <c r="G148" s="233"/>
      <c r="H148" s="413" t="s">
        <v>57</v>
      </c>
      <c r="I148" s="413">
        <v>74.73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 t="shared" ref="C149:F149" si="35">C148-C135</f>
        <v>2</v>
      </c>
      <c r="D149" s="337">
        <f t="shared" si="35"/>
        <v>2.5</v>
      </c>
      <c r="E149" s="337">
        <f t="shared" si="35"/>
        <v>2</v>
      </c>
      <c r="F149" s="337">
        <f t="shared" si="35"/>
        <v>2</v>
      </c>
      <c r="G149" s="234"/>
      <c r="H149" s="413" t="s">
        <v>26</v>
      </c>
      <c r="I149" s="413">
        <f>I148-I135</f>
        <v>2.1600000000000108</v>
      </c>
    </row>
    <row r="150" spans="1:11" x14ac:dyDescent="0.2">
      <c r="B150" s="280" t="s">
        <v>68</v>
      </c>
      <c r="C150" s="280" t="s">
        <v>68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09" t="s">
        <v>72</v>
      </c>
      <c r="C152" s="510"/>
      <c r="D152" s="510"/>
      <c r="E152" s="510"/>
      <c r="F152" s="511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1900</v>
      </c>
      <c r="C154" s="318">
        <v>1900</v>
      </c>
      <c r="D154" s="319">
        <v>1900</v>
      </c>
      <c r="E154" s="319">
        <v>1900</v>
      </c>
      <c r="F154" s="319">
        <v>1900</v>
      </c>
      <c r="G154" s="320">
        <v>1900</v>
      </c>
    </row>
    <row r="155" spans="1:11" s="419" customFormat="1" x14ac:dyDescent="0.2">
      <c r="A155" s="295" t="s">
        <v>6</v>
      </c>
      <c r="B155" s="321">
        <v>1929.71</v>
      </c>
      <c r="C155" s="322">
        <v>1987.27</v>
      </c>
      <c r="D155" s="322">
        <v>2058.38</v>
      </c>
      <c r="E155" s="322">
        <v>2114.7399999999998</v>
      </c>
      <c r="F155" s="322">
        <v>2257.1999999999998</v>
      </c>
      <c r="G155" s="423">
        <v>2060.7199999999998</v>
      </c>
    </row>
    <row r="156" spans="1:11" s="419" customFormat="1" x14ac:dyDescent="0.2">
      <c r="A156" s="226" t="s">
        <v>7</v>
      </c>
      <c r="B156" s="323">
        <v>100</v>
      </c>
      <c r="C156" s="324">
        <v>100</v>
      </c>
      <c r="D156" s="325">
        <v>100</v>
      </c>
      <c r="E156" s="325">
        <v>100</v>
      </c>
      <c r="F156" s="325">
        <v>92</v>
      </c>
      <c r="G156" s="326">
        <v>92.22</v>
      </c>
    </row>
    <row r="157" spans="1:11" s="419" customFormat="1" x14ac:dyDescent="0.2">
      <c r="A157" s="226" t="s">
        <v>8</v>
      </c>
      <c r="B157" s="263">
        <v>2.75E-2</v>
      </c>
      <c r="C157" s="264">
        <v>3.0200000000000001E-2</v>
      </c>
      <c r="D157" s="327">
        <v>2.6200000000000001E-2</v>
      </c>
      <c r="E157" s="327">
        <v>3.4599999999999999E-2</v>
      </c>
      <c r="F157" s="327">
        <v>4.8099999999999997E-2</v>
      </c>
      <c r="G157" s="328">
        <v>6.1199999999999997E-2</v>
      </c>
    </row>
    <row r="158" spans="1:11" s="419" customFormat="1" x14ac:dyDescent="0.2">
      <c r="A158" s="295" t="s">
        <v>1</v>
      </c>
      <c r="B158" s="266">
        <f t="shared" ref="B158:G158" si="36">B155/B154*100-100</f>
        <v>1.5636842105263327</v>
      </c>
      <c r="C158" s="267">
        <f t="shared" si="36"/>
        <v>4.5931578947368479</v>
      </c>
      <c r="D158" s="267">
        <f t="shared" si="36"/>
        <v>8.3357894736842013</v>
      </c>
      <c r="E158" s="267">
        <f t="shared" si="36"/>
        <v>11.302105263157898</v>
      </c>
      <c r="F158" s="267">
        <f t="shared" si="36"/>
        <v>18.799999999999997</v>
      </c>
      <c r="G158" s="269">
        <f t="shared" si="36"/>
        <v>8.4589473684210361</v>
      </c>
      <c r="H158" s="365"/>
    </row>
    <row r="159" spans="1:11" s="419" customFormat="1" ht="13.5" thickBot="1" x14ac:dyDescent="0.25">
      <c r="A159" s="226" t="s">
        <v>27</v>
      </c>
      <c r="B159" s="270">
        <f>B155-B142</f>
        <v>30.960000000000036</v>
      </c>
      <c r="C159" s="271">
        <f t="shared" ref="C159:G159" si="37">C155-C142</f>
        <v>113.42384615384617</v>
      </c>
      <c r="D159" s="271">
        <f t="shared" si="37"/>
        <v>142.92545454545461</v>
      </c>
      <c r="E159" s="271">
        <f t="shared" si="37"/>
        <v>121.48999999999978</v>
      </c>
      <c r="F159" s="271">
        <f t="shared" si="37"/>
        <v>234.05714285714271</v>
      </c>
      <c r="G159" s="273">
        <f t="shared" si="37"/>
        <v>111.09974683544283</v>
      </c>
    </row>
    <row r="160" spans="1:11" s="419" customFormat="1" x14ac:dyDescent="0.2">
      <c r="A160" s="309" t="s">
        <v>52</v>
      </c>
      <c r="B160" s="274">
        <v>280</v>
      </c>
      <c r="C160" s="275">
        <v>246</v>
      </c>
      <c r="D160" s="275">
        <v>354</v>
      </c>
      <c r="E160" s="275">
        <v>402</v>
      </c>
      <c r="F160" s="329">
        <v>252</v>
      </c>
      <c r="G160" s="330">
        <f>SUM(B160:F160)</f>
        <v>1534</v>
      </c>
      <c r="H160" s="419" t="s">
        <v>56</v>
      </c>
      <c r="I160" s="331">
        <f>G147-G160</f>
        <v>144</v>
      </c>
      <c r="J160" s="332">
        <f>I160/G147</f>
        <v>8.5816448152562577E-2</v>
      </c>
      <c r="K160" s="414" t="s">
        <v>92</v>
      </c>
    </row>
    <row r="161" spans="1:11" s="419" customFormat="1" x14ac:dyDescent="0.2">
      <c r="A161" s="309" t="s">
        <v>28</v>
      </c>
      <c r="B161" s="229">
        <v>80</v>
      </c>
      <c r="C161" s="281">
        <f t="shared" ref="C161:F161" si="38">C148+2</f>
        <v>79</v>
      </c>
      <c r="D161" s="281">
        <f t="shared" si="38"/>
        <v>79</v>
      </c>
      <c r="E161" s="281">
        <v>79</v>
      </c>
      <c r="F161" s="281">
        <f t="shared" si="38"/>
        <v>78.5</v>
      </c>
      <c r="G161" s="233"/>
      <c r="H161" s="419" t="s">
        <v>57</v>
      </c>
      <c r="I161" s="419">
        <v>76.94</v>
      </c>
      <c r="K161" s="420" t="s">
        <v>84</v>
      </c>
    </row>
    <row r="162" spans="1:11" s="419" customFormat="1" ht="13.5" thickBot="1" x14ac:dyDescent="0.25">
      <c r="A162" s="312" t="s">
        <v>26</v>
      </c>
      <c r="B162" s="336">
        <f>B161-B148</f>
        <v>2.5</v>
      </c>
      <c r="C162" s="337">
        <f t="shared" ref="C162:F162" si="39">C161-C148</f>
        <v>2</v>
      </c>
      <c r="D162" s="337">
        <f t="shared" si="39"/>
        <v>2</v>
      </c>
      <c r="E162" s="337">
        <f t="shared" si="39"/>
        <v>2.5</v>
      </c>
      <c r="F162" s="337">
        <f t="shared" si="39"/>
        <v>2</v>
      </c>
      <c r="G162" s="234"/>
      <c r="H162" s="419" t="s">
        <v>26</v>
      </c>
      <c r="I162" s="419">
        <f>I161-I148</f>
        <v>2.2099999999999937</v>
      </c>
    </row>
    <row r="164" spans="1:11" ht="13.5" thickBot="1" x14ac:dyDescent="0.25"/>
    <row r="165" spans="1:11" ht="13.5" thickBot="1" x14ac:dyDescent="0.25">
      <c r="A165" s="285" t="s">
        <v>96</v>
      </c>
      <c r="B165" s="509" t="s">
        <v>72</v>
      </c>
      <c r="C165" s="510"/>
      <c r="D165" s="510"/>
      <c r="E165" s="510"/>
      <c r="F165" s="511"/>
      <c r="G165" s="314" t="s">
        <v>0</v>
      </c>
      <c r="H165" s="421"/>
      <c r="I165" s="421"/>
      <c r="J165" s="421"/>
    </row>
    <row r="166" spans="1:1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1" x14ac:dyDescent="0.2">
      <c r="A167" s="292" t="s">
        <v>3</v>
      </c>
      <c r="B167" s="317">
        <v>2010</v>
      </c>
      <c r="C167" s="318">
        <v>2010</v>
      </c>
      <c r="D167" s="319">
        <v>2010</v>
      </c>
      <c r="E167" s="319">
        <v>2010</v>
      </c>
      <c r="F167" s="319">
        <v>2010</v>
      </c>
      <c r="G167" s="320">
        <v>2010</v>
      </c>
      <c r="H167" s="421"/>
      <c r="I167" s="421"/>
      <c r="J167" s="421"/>
    </row>
    <row r="168" spans="1:11" x14ac:dyDescent="0.2">
      <c r="A168" s="295" t="s">
        <v>6</v>
      </c>
      <c r="B168" s="321">
        <v>2102.3076923076924</v>
      </c>
      <c r="C168" s="322">
        <v>2132.3529411764707</v>
      </c>
      <c r="D168" s="322">
        <v>2204.848484848485</v>
      </c>
      <c r="E168" s="322">
        <v>2269.0243902439024</v>
      </c>
      <c r="F168" s="322">
        <v>2383.0769230769229</v>
      </c>
      <c r="G168" s="259">
        <v>2231.4084507042253</v>
      </c>
      <c r="H168" s="421"/>
      <c r="I168" s="421"/>
      <c r="J168" s="421"/>
    </row>
    <row r="169" spans="1:11" x14ac:dyDescent="0.2">
      <c r="A169" s="226" t="s">
        <v>7</v>
      </c>
      <c r="B169" s="323">
        <v>96.15384615384616</v>
      </c>
      <c r="C169" s="324">
        <v>100</v>
      </c>
      <c r="D169" s="325">
        <v>100</v>
      </c>
      <c r="E169" s="325">
        <v>100</v>
      </c>
      <c r="F169" s="325">
        <v>100</v>
      </c>
      <c r="G169" s="326">
        <v>92.957746478873233</v>
      </c>
      <c r="H169" s="421"/>
      <c r="I169" s="421"/>
      <c r="J169" s="421"/>
    </row>
    <row r="170" spans="1:11" x14ac:dyDescent="0.2">
      <c r="A170" s="226" t="s">
        <v>8</v>
      </c>
      <c r="B170" s="263">
        <v>3.9142566030929367E-2</v>
      </c>
      <c r="C170" s="264">
        <v>3.2946755590254874E-2</v>
      </c>
      <c r="D170" s="327">
        <v>3.0925111439909503E-2</v>
      </c>
      <c r="E170" s="327">
        <v>3.3814458238154863E-2</v>
      </c>
      <c r="F170" s="327">
        <v>4.224836865621738E-2</v>
      </c>
      <c r="G170" s="328">
        <v>5.3340899948328954E-2</v>
      </c>
      <c r="H170" s="421"/>
      <c r="I170" s="421"/>
      <c r="J170" s="421"/>
    </row>
    <row r="171" spans="1:11" x14ac:dyDescent="0.2">
      <c r="A171" s="295" t="s">
        <v>1</v>
      </c>
      <c r="B171" s="266">
        <f t="shared" ref="B171:G171" si="40">B168/B167*100-100</f>
        <v>4.5924225028702637</v>
      </c>
      <c r="C171" s="267">
        <f t="shared" si="40"/>
        <v>6.0872110038045122</v>
      </c>
      <c r="D171" s="267">
        <f t="shared" si="40"/>
        <v>9.6939544700738907</v>
      </c>
      <c r="E171" s="267">
        <f t="shared" si="40"/>
        <v>12.886785584273738</v>
      </c>
      <c r="F171" s="267">
        <f t="shared" si="40"/>
        <v>18.561040949100644</v>
      </c>
      <c r="G171" s="269">
        <f t="shared" si="40"/>
        <v>11.015345806180349</v>
      </c>
      <c r="H171" s="365"/>
      <c r="I171" s="421"/>
      <c r="J171" s="421"/>
    </row>
    <row r="172" spans="1:11" ht="13.5" thickBot="1" x14ac:dyDescent="0.25">
      <c r="A172" s="226" t="s">
        <v>27</v>
      </c>
      <c r="B172" s="270">
        <f>B168-B155</f>
        <v>172.59769230769234</v>
      </c>
      <c r="C172" s="271">
        <f t="shared" ref="C172:G172" si="41">C168-C155</f>
        <v>145.08294117647074</v>
      </c>
      <c r="D172" s="271">
        <f t="shared" si="41"/>
        <v>146.46848484848488</v>
      </c>
      <c r="E172" s="271">
        <f t="shared" si="41"/>
        <v>154.28439024390264</v>
      </c>
      <c r="F172" s="271">
        <f t="shared" si="41"/>
        <v>125.87692307692305</v>
      </c>
      <c r="G172" s="424">
        <f t="shared" si="41"/>
        <v>170.68845070422549</v>
      </c>
      <c r="H172" s="421"/>
      <c r="I172" s="421"/>
      <c r="J172" s="421"/>
    </row>
    <row r="173" spans="1:11" x14ac:dyDescent="0.2">
      <c r="A173" s="309" t="s">
        <v>52</v>
      </c>
      <c r="B173" s="274">
        <v>280</v>
      </c>
      <c r="C173" s="275">
        <v>246</v>
      </c>
      <c r="D173" s="275">
        <v>353</v>
      </c>
      <c r="E173" s="275">
        <v>402</v>
      </c>
      <c r="F173" s="329">
        <v>252</v>
      </c>
      <c r="G173" s="330">
        <f>SUM(B173:F173)</f>
        <v>1533</v>
      </c>
      <c r="H173" s="421" t="s">
        <v>56</v>
      </c>
      <c r="I173" s="331">
        <f>G160-G173</f>
        <v>1</v>
      </c>
      <c r="J173" s="332">
        <f>I173/G160</f>
        <v>6.5189048239895696E-4</v>
      </c>
    </row>
    <row r="174" spans="1:11" x14ac:dyDescent="0.2">
      <c r="A174" s="309" t="s">
        <v>28</v>
      </c>
      <c r="B174" s="229">
        <v>82</v>
      </c>
      <c r="C174" s="281">
        <v>81</v>
      </c>
      <c r="D174" s="281">
        <v>81</v>
      </c>
      <c r="E174" s="281">
        <v>81</v>
      </c>
      <c r="F174" s="281">
        <v>80.5</v>
      </c>
      <c r="G174" s="233"/>
      <c r="H174" s="421" t="s">
        <v>57</v>
      </c>
      <c r="I174" s="421">
        <v>79.14</v>
      </c>
      <c r="J174" s="421"/>
    </row>
    <row r="175" spans="1:11" ht="13.5" thickBot="1" x14ac:dyDescent="0.25">
      <c r="A175" s="312" t="s">
        <v>26</v>
      </c>
      <c r="B175" s="336">
        <f>B174-B161</f>
        <v>2</v>
      </c>
      <c r="C175" s="337">
        <f t="shared" ref="C175:F175" si="42">C174-C161</f>
        <v>2</v>
      </c>
      <c r="D175" s="337">
        <f t="shared" si="42"/>
        <v>2</v>
      </c>
      <c r="E175" s="337">
        <f t="shared" si="42"/>
        <v>2</v>
      </c>
      <c r="F175" s="337">
        <f t="shared" si="42"/>
        <v>2</v>
      </c>
      <c r="G175" s="234"/>
      <c r="H175" s="421" t="s">
        <v>26</v>
      </c>
      <c r="I175" s="421">
        <f>I174-I161</f>
        <v>2.2000000000000028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09" t="s">
        <v>72</v>
      </c>
      <c r="C178" s="510"/>
      <c r="D178" s="510"/>
      <c r="E178" s="510"/>
      <c r="F178" s="511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2120</v>
      </c>
      <c r="C180" s="318">
        <v>2120</v>
      </c>
      <c r="D180" s="319">
        <v>2120</v>
      </c>
      <c r="E180" s="319">
        <v>2120</v>
      </c>
      <c r="F180" s="319">
        <v>2120</v>
      </c>
      <c r="G180" s="320">
        <v>2120</v>
      </c>
      <c r="H180" s="426"/>
      <c r="I180" s="426"/>
      <c r="J180" s="426"/>
    </row>
    <row r="181" spans="1:10" x14ac:dyDescent="0.2">
      <c r="A181" s="295" t="s">
        <v>6</v>
      </c>
      <c r="B181" s="321">
        <v>2165.3571428571427</v>
      </c>
      <c r="C181" s="322">
        <v>2223.6</v>
      </c>
      <c r="D181" s="322">
        <v>2303.7142857142858</v>
      </c>
      <c r="E181" s="322">
        <v>2378.25</v>
      </c>
      <c r="F181" s="322">
        <v>2448.4</v>
      </c>
      <c r="G181" s="259">
        <v>2308.4313725490197</v>
      </c>
      <c r="H181" s="426"/>
      <c r="I181" s="426"/>
      <c r="J181" s="426"/>
    </row>
    <row r="182" spans="1:10" x14ac:dyDescent="0.2">
      <c r="A182" s="226" t="s">
        <v>7</v>
      </c>
      <c r="B182" s="323">
        <v>96.428571428571431</v>
      </c>
      <c r="C182" s="324">
        <v>100</v>
      </c>
      <c r="D182" s="325">
        <v>100</v>
      </c>
      <c r="E182" s="325">
        <v>100</v>
      </c>
      <c r="F182" s="325">
        <v>100</v>
      </c>
      <c r="G182" s="326">
        <v>94.117647058823536</v>
      </c>
      <c r="H182" s="426"/>
      <c r="I182" s="426"/>
      <c r="J182" s="426"/>
    </row>
    <row r="183" spans="1:10" x14ac:dyDescent="0.2">
      <c r="A183" s="226" t="s">
        <v>8</v>
      </c>
      <c r="B183" s="263">
        <v>3.7324505272950781E-2</v>
      </c>
      <c r="C183" s="264">
        <v>3.1258177379416489E-2</v>
      </c>
      <c r="D183" s="327">
        <v>3.5570267682486473E-2</v>
      </c>
      <c r="E183" s="327">
        <v>2.7199507310122484E-2</v>
      </c>
      <c r="F183" s="327">
        <v>4.3588187931781847E-2</v>
      </c>
      <c r="G183" s="328">
        <v>5.4586963099941835E-2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43">B181/B180*100-100</f>
        <v>2.1394878706199307</v>
      </c>
      <c r="C184" s="267">
        <f t="shared" si="43"/>
        <v>4.8867924528301927</v>
      </c>
      <c r="D184" s="267">
        <f t="shared" si="43"/>
        <v>8.6657681940700826</v>
      </c>
      <c r="E184" s="267">
        <f t="shared" si="43"/>
        <v>12.181603773584897</v>
      </c>
      <c r="F184" s="267">
        <f t="shared" si="43"/>
        <v>15.490566037735846</v>
      </c>
      <c r="G184" s="269">
        <f t="shared" si="43"/>
        <v>8.8882722900480928</v>
      </c>
      <c r="H184" s="365"/>
      <c r="I184" s="426"/>
      <c r="J184" s="426"/>
    </row>
    <row r="185" spans="1:10" ht="13.5" thickBot="1" x14ac:dyDescent="0.25">
      <c r="A185" s="226" t="s">
        <v>27</v>
      </c>
      <c r="B185" s="270">
        <f>B181-B168</f>
        <v>63.049450549450285</v>
      </c>
      <c r="C185" s="271">
        <f t="shared" ref="C185:G185" si="44">C181-C168</f>
        <v>91.247058823529187</v>
      </c>
      <c r="D185" s="271">
        <f t="shared" si="44"/>
        <v>98.865800865800793</v>
      </c>
      <c r="E185" s="271">
        <f t="shared" si="44"/>
        <v>109.22560975609758</v>
      </c>
      <c r="F185" s="271">
        <f t="shared" si="44"/>
        <v>65.323076923077224</v>
      </c>
      <c r="G185" s="424">
        <f t="shared" si="44"/>
        <v>77.022921844794382</v>
      </c>
      <c r="H185" s="426"/>
      <c r="I185" s="426"/>
      <c r="J185" s="426"/>
    </row>
    <row r="186" spans="1:10" x14ac:dyDescent="0.2">
      <c r="A186" s="309" t="s">
        <v>52</v>
      </c>
      <c r="B186" s="274">
        <v>280</v>
      </c>
      <c r="C186" s="275">
        <v>246</v>
      </c>
      <c r="D186" s="275">
        <v>353</v>
      </c>
      <c r="E186" s="275">
        <v>402</v>
      </c>
      <c r="F186" s="329">
        <v>252</v>
      </c>
      <c r="G186" s="330">
        <f>SUM(B186:F186)</f>
        <v>1533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229">
        <v>84.5</v>
      </c>
      <c r="C187" s="281">
        <v>83.5</v>
      </c>
      <c r="D187" s="281">
        <v>83.5</v>
      </c>
      <c r="E187" s="281">
        <v>83.5</v>
      </c>
      <c r="F187" s="281">
        <v>83</v>
      </c>
      <c r="G187" s="233"/>
      <c r="H187" s="426" t="s">
        <v>57</v>
      </c>
      <c r="I187" s="426">
        <v>81.11</v>
      </c>
      <c r="J187" s="426"/>
    </row>
    <row r="188" spans="1:10" ht="13.5" thickBot="1" x14ac:dyDescent="0.25">
      <c r="A188" s="312" t="s">
        <v>26</v>
      </c>
      <c r="B188" s="336">
        <f>B187-B174</f>
        <v>2.5</v>
      </c>
      <c r="C188" s="337">
        <f t="shared" ref="C188:F188" si="45">C187-C174</f>
        <v>2.5</v>
      </c>
      <c r="D188" s="337">
        <f t="shared" si="45"/>
        <v>2.5</v>
      </c>
      <c r="E188" s="337">
        <f t="shared" si="45"/>
        <v>2.5</v>
      </c>
      <c r="F188" s="337">
        <f t="shared" si="45"/>
        <v>2.5</v>
      </c>
      <c r="G188" s="234"/>
      <c r="H188" s="426" t="s">
        <v>26</v>
      </c>
      <c r="I188" s="426">
        <f>I187-I174</f>
        <v>1.9699999999999989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09" t="s">
        <v>72</v>
      </c>
      <c r="C191" s="510"/>
      <c r="D191" s="510"/>
      <c r="E191" s="510"/>
      <c r="F191" s="511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2240</v>
      </c>
      <c r="C193" s="318">
        <v>2240</v>
      </c>
      <c r="D193" s="319">
        <v>2240</v>
      </c>
      <c r="E193" s="319">
        <v>2240</v>
      </c>
      <c r="F193" s="319">
        <v>2240</v>
      </c>
      <c r="G193" s="320">
        <v>2240</v>
      </c>
    </row>
    <row r="194" spans="1:10" s="428" customFormat="1" x14ac:dyDescent="0.2">
      <c r="A194" s="295" t="s">
        <v>6</v>
      </c>
      <c r="B194" s="321">
        <v>2329.3103448275861</v>
      </c>
      <c r="C194" s="322">
        <v>2338.4</v>
      </c>
      <c r="D194" s="322">
        <v>2424.4444444444443</v>
      </c>
      <c r="E194" s="322">
        <v>2465</v>
      </c>
      <c r="F194" s="322">
        <v>2561.7391304347825</v>
      </c>
      <c r="G194" s="259">
        <v>2423.0463576158941</v>
      </c>
    </row>
    <row r="195" spans="1:10" s="428" customFormat="1" x14ac:dyDescent="0.2">
      <c r="A195" s="226" t="s">
        <v>7</v>
      </c>
      <c r="B195" s="323">
        <v>93.103448275862064</v>
      </c>
      <c r="C195" s="324">
        <v>100</v>
      </c>
      <c r="D195" s="325">
        <v>100</v>
      </c>
      <c r="E195" s="325">
        <v>100</v>
      </c>
      <c r="F195" s="325">
        <v>100</v>
      </c>
      <c r="G195" s="326">
        <v>92.715231788079464</v>
      </c>
    </row>
    <row r="196" spans="1:10" s="428" customFormat="1" x14ac:dyDescent="0.2">
      <c r="A196" s="226" t="s">
        <v>8</v>
      </c>
      <c r="B196" s="263">
        <v>5.850611481419888E-2</v>
      </c>
      <c r="C196" s="264">
        <v>3.9262735968555895E-2</v>
      </c>
      <c r="D196" s="327">
        <v>3.5004869759722369E-2</v>
      </c>
      <c r="E196" s="327">
        <v>4.3302218795250119E-2</v>
      </c>
      <c r="F196" s="327">
        <v>5.2506844576977234E-2</v>
      </c>
      <c r="G196" s="328">
        <v>5.6209051255851239E-2</v>
      </c>
    </row>
    <row r="197" spans="1:10" s="428" customFormat="1" x14ac:dyDescent="0.2">
      <c r="A197" s="295" t="s">
        <v>1</v>
      </c>
      <c r="B197" s="266">
        <f t="shared" ref="B197:G197" si="46">B194/B193*100-100</f>
        <v>3.9870689655172384</v>
      </c>
      <c r="C197" s="267">
        <f t="shared" si="46"/>
        <v>4.392857142857153</v>
      </c>
      <c r="D197" s="267">
        <f t="shared" si="46"/>
        <v>8.2341269841269735</v>
      </c>
      <c r="E197" s="267">
        <f t="shared" si="46"/>
        <v>10.044642857142861</v>
      </c>
      <c r="F197" s="267">
        <f t="shared" si="46"/>
        <v>14.363354037267072</v>
      </c>
      <c r="G197" s="269">
        <f t="shared" si="46"/>
        <v>8.1717123935667075</v>
      </c>
      <c r="H197" s="365"/>
    </row>
    <row r="198" spans="1:10" s="428" customFormat="1" ht="13.5" thickBot="1" x14ac:dyDescent="0.25">
      <c r="A198" s="226" t="s">
        <v>27</v>
      </c>
      <c r="B198" s="270">
        <f>B194-B181</f>
        <v>163.95320197044339</v>
      </c>
      <c r="C198" s="271">
        <f t="shared" ref="C198:G198" si="47">C194-C181</f>
        <v>114.80000000000018</v>
      </c>
      <c r="D198" s="271">
        <f t="shared" si="47"/>
        <v>120.73015873015856</v>
      </c>
      <c r="E198" s="271">
        <f t="shared" si="47"/>
        <v>86.75</v>
      </c>
      <c r="F198" s="271">
        <f t="shared" si="47"/>
        <v>113.33913043478242</v>
      </c>
      <c r="G198" s="424">
        <f t="shared" si="47"/>
        <v>114.6149850668744</v>
      </c>
    </row>
    <row r="199" spans="1:10" s="428" customFormat="1" x14ac:dyDescent="0.2">
      <c r="A199" s="309" t="s">
        <v>52</v>
      </c>
      <c r="B199" s="274">
        <v>277</v>
      </c>
      <c r="C199" s="275">
        <v>246</v>
      </c>
      <c r="D199" s="275">
        <v>353</v>
      </c>
      <c r="E199" s="275">
        <v>402</v>
      </c>
      <c r="F199" s="329">
        <v>252</v>
      </c>
      <c r="G199" s="330">
        <f>SUM(B199:F199)</f>
        <v>1530</v>
      </c>
      <c r="H199" s="428" t="s">
        <v>56</v>
      </c>
      <c r="I199" s="331">
        <f>G186-G199</f>
        <v>3</v>
      </c>
      <c r="J199" s="332">
        <f>I199/G186</f>
        <v>1.9569471624266144E-3</v>
      </c>
    </row>
    <row r="200" spans="1:10" s="428" customFormat="1" x14ac:dyDescent="0.2">
      <c r="A200" s="309" t="s">
        <v>28</v>
      </c>
      <c r="B200" s="229">
        <v>87.5</v>
      </c>
      <c r="C200" s="281">
        <v>87</v>
      </c>
      <c r="D200" s="281">
        <v>87</v>
      </c>
      <c r="E200" s="281">
        <v>87</v>
      </c>
      <c r="F200" s="281">
        <v>86.5</v>
      </c>
      <c r="G200" s="233"/>
      <c r="H200" s="428" t="s">
        <v>57</v>
      </c>
      <c r="I200" s="428">
        <v>83.69</v>
      </c>
    </row>
    <row r="201" spans="1:10" s="428" customFormat="1" ht="13.5" thickBot="1" x14ac:dyDescent="0.25">
      <c r="A201" s="312" t="s">
        <v>26</v>
      </c>
      <c r="B201" s="336">
        <f>B200-B187</f>
        <v>3</v>
      </c>
      <c r="C201" s="337">
        <f t="shared" ref="C201:F201" si="48">C200-C187</f>
        <v>3.5</v>
      </c>
      <c r="D201" s="337">
        <f t="shared" si="48"/>
        <v>3.5</v>
      </c>
      <c r="E201" s="337">
        <f t="shared" si="48"/>
        <v>3.5</v>
      </c>
      <c r="F201" s="337">
        <f t="shared" si="48"/>
        <v>3.5</v>
      </c>
      <c r="G201" s="234"/>
      <c r="H201" s="428" t="s">
        <v>26</v>
      </c>
      <c r="I201" s="428">
        <f>I200-I187</f>
        <v>2.5799999999999983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09" t="s">
        <v>72</v>
      </c>
      <c r="C204" s="510"/>
      <c r="D204" s="510"/>
      <c r="E204" s="510"/>
      <c r="F204" s="511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2370</v>
      </c>
      <c r="C206" s="318">
        <v>2370</v>
      </c>
      <c r="D206" s="319">
        <v>2370</v>
      </c>
      <c r="E206" s="319">
        <v>2370</v>
      </c>
      <c r="F206" s="319">
        <v>2370</v>
      </c>
      <c r="G206" s="320">
        <v>2370</v>
      </c>
    </row>
    <row r="207" spans="1:10" s="429" customFormat="1" x14ac:dyDescent="0.2">
      <c r="A207" s="295" t="s">
        <v>6</v>
      </c>
      <c r="B207" s="321">
        <v>2420.3571428571427</v>
      </c>
      <c r="C207" s="322">
        <v>2494.8000000000002</v>
      </c>
      <c r="D207" s="322">
        <v>2533.4285714285716</v>
      </c>
      <c r="E207" s="322">
        <v>2664.375</v>
      </c>
      <c r="F207" s="322">
        <v>2739.6428571428573</v>
      </c>
      <c r="G207" s="259">
        <v>2572.8378378378379</v>
      </c>
    </row>
    <row r="208" spans="1:10" s="429" customFormat="1" x14ac:dyDescent="0.2">
      <c r="A208" s="226" t="s">
        <v>7</v>
      </c>
      <c r="B208" s="323">
        <v>96.428571428571431</v>
      </c>
      <c r="C208" s="324">
        <v>100</v>
      </c>
      <c r="D208" s="325">
        <v>97.142857142857139</v>
      </c>
      <c r="E208" s="325">
        <v>100</v>
      </c>
      <c r="F208" s="325">
        <v>96.428571428571431</v>
      </c>
      <c r="G208" s="326">
        <v>87.837837837837839</v>
      </c>
    </row>
    <row r="209" spans="1:10" s="429" customFormat="1" x14ac:dyDescent="0.2">
      <c r="A209" s="226" t="s">
        <v>8</v>
      </c>
      <c r="B209" s="263">
        <v>4.5894781992102757E-2</v>
      </c>
      <c r="C209" s="264">
        <v>4.0847612604627048E-2</v>
      </c>
      <c r="D209" s="327">
        <v>5.2212062871249298E-2</v>
      </c>
      <c r="E209" s="327">
        <v>4.9186745065918296E-2</v>
      </c>
      <c r="F209" s="327">
        <v>5.2647004570522953E-2</v>
      </c>
      <c r="G209" s="328">
        <v>6.5898617266909251E-2</v>
      </c>
    </row>
    <row r="210" spans="1:10" s="429" customFormat="1" x14ac:dyDescent="0.2">
      <c r="A210" s="295" t="s">
        <v>1</v>
      </c>
      <c r="B210" s="266">
        <f t="shared" ref="B210:G210" si="49">B207/B206*100-100</f>
        <v>2.1247739602169986</v>
      </c>
      <c r="C210" s="267">
        <f t="shared" si="49"/>
        <v>5.2658227848101404</v>
      </c>
      <c r="D210" s="267">
        <f t="shared" si="49"/>
        <v>6.8957203134418279</v>
      </c>
      <c r="E210" s="267">
        <f t="shared" si="49"/>
        <v>12.420886075949383</v>
      </c>
      <c r="F210" s="267">
        <f t="shared" si="49"/>
        <v>15.596745027124783</v>
      </c>
      <c r="G210" s="269">
        <f t="shared" si="49"/>
        <v>8.5585585585585591</v>
      </c>
      <c r="H210" s="365"/>
    </row>
    <row r="211" spans="1:10" s="429" customFormat="1" ht="13.5" thickBot="1" x14ac:dyDescent="0.25">
      <c r="A211" s="226" t="s">
        <v>27</v>
      </c>
      <c r="B211" s="270">
        <f>B207-B194</f>
        <v>91.046798029556612</v>
      </c>
      <c r="C211" s="271">
        <f t="shared" ref="C211:G211" si="50">C207-C194</f>
        <v>156.40000000000009</v>
      </c>
      <c r="D211" s="271">
        <f t="shared" si="50"/>
        <v>108.98412698412722</v>
      </c>
      <c r="E211" s="271">
        <f t="shared" si="50"/>
        <v>199.375</v>
      </c>
      <c r="F211" s="271">
        <f t="shared" si="50"/>
        <v>177.90372670807483</v>
      </c>
      <c r="G211" s="424">
        <f t="shared" si="50"/>
        <v>149.79148022194386</v>
      </c>
    </row>
    <row r="212" spans="1:10" s="429" customFormat="1" x14ac:dyDescent="0.2">
      <c r="A212" s="309" t="s">
        <v>52</v>
      </c>
      <c r="B212" s="274">
        <v>276</v>
      </c>
      <c r="C212" s="275">
        <v>245</v>
      </c>
      <c r="D212" s="275">
        <v>353</v>
      </c>
      <c r="E212" s="275">
        <v>402</v>
      </c>
      <c r="F212" s="329">
        <v>252</v>
      </c>
      <c r="G212" s="330">
        <f>SUM(B212:F212)</f>
        <v>1528</v>
      </c>
      <c r="H212" s="429" t="s">
        <v>56</v>
      </c>
      <c r="I212" s="331">
        <f>G199-G212</f>
        <v>2</v>
      </c>
      <c r="J212" s="332">
        <f>I212/G199</f>
        <v>1.30718954248366E-3</v>
      </c>
    </row>
    <row r="213" spans="1:10" s="429" customFormat="1" x14ac:dyDescent="0.2">
      <c r="A213" s="309" t="s">
        <v>28</v>
      </c>
      <c r="B213" s="229">
        <v>90.5</v>
      </c>
      <c r="C213" s="281">
        <v>90</v>
      </c>
      <c r="D213" s="281">
        <v>90</v>
      </c>
      <c r="E213" s="281">
        <v>90</v>
      </c>
      <c r="F213" s="281">
        <v>89.5</v>
      </c>
      <c r="G213" s="233"/>
      <c r="H213" s="429" t="s">
        <v>57</v>
      </c>
      <c r="I213" s="429">
        <v>87.11</v>
      </c>
    </row>
    <row r="214" spans="1:10" s="429" customFormat="1" ht="13.5" thickBot="1" x14ac:dyDescent="0.25">
      <c r="A214" s="312" t="s">
        <v>26</v>
      </c>
      <c r="B214" s="336">
        <f>B213-B200</f>
        <v>3</v>
      </c>
      <c r="C214" s="337">
        <f t="shared" ref="C214:F214" si="51">C213-C200</f>
        <v>3</v>
      </c>
      <c r="D214" s="337">
        <f t="shared" si="51"/>
        <v>3</v>
      </c>
      <c r="E214" s="337">
        <f t="shared" si="51"/>
        <v>3</v>
      </c>
      <c r="F214" s="337">
        <f t="shared" si="51"/>
        <v>3</v>
      </c>
      <c r="G214" s="234"/>
      <c r="H214" s="429" t="s">
        <v>26</v>
      </c>
      <c r="I214" s="429">
        <f>I213-I200</f>
        <v>3.4200000000000017</v>
      </c>
    </row>
    <row r="216" spans="1:10" ht="13.5" thickBot="1" x14ac:dyDescent="0.25"/>
    <row r="217" spans="1:10" ht="13.5" thickBot="1" x14ac:dyDescent="0.25">
      <c r="A217" s="285" t="s">
        <v>100</v>
      </c>
      <c r="B217" s="509" t="s">
        <v>72</v>
      </c>
      <c r="C217" s="510"/>
      <c r="D217" s="510"/>
      <c r="E217" s="510"/>
      <c r="F217" s="511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2510</v>
      </c>
      <c r="C219" s="318">
        <v>2510</v>
      </c>
      <c r="D219" s="319">
        <v>2510</v>
      </c>
      <c r="E219" s="319">
        <v>2510</v>
      </c>
      <c r="F219" s="319">
        <v>2510</v>
      </c>
      <c r="G219" s="320">
        <v>2510</v>
      </c>
      <c r="H219" s="430"/>
      <c r="I219" s="430"/>
      <c r="J219" s="430"/>
    </row>
    <row r="220" spans="1:10" x14ac:dyDescent="0.2">
      <c r="A220" s="295" t="s">
        <v>6</v>
      </c>
      <c r="B220" s="321">
        <v>2434.5454545454545</v>
      </c>
      <c r="C220" s="322">
        <v>2560.7692307692309</v>
      </c>
      <c r="D220" s="322">
        <v>2665</v>
      </c>
      <c r="E220" s="322">
        <v>2716.5384615384614</v>
      </c>
      <c r="F220" s="322">
        <v>2892.6315789473683</v>
      </c>
      <c r="G220" s="259">
        <v>2700.6766917293235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>
        <v>100</v>
      </c>
      <c r="F221" s="325">
        <v>94.736842105263165</v>
      </c>
      <c r="G221" s="326">
        <v>85.714285714285708</v>
      </c>
      <c r="H221" s="430"/>
      <c r="I221" s="430"/>
      <c r="J221" s="430"/>
    </row>
    <row r="222" spans="1:10" x14ac:dyDescent="0.2">
      <c r="A222" s="226" t="s">
        <v>8</v>
      </c>
      <c r="B222" s="263">
        <v>2.8423573165026056E-2</v>
      </c>
      <c r="C222" s="264">
        <v>2.7333885649929751E-2</v>
      </c>
      <c r="D222" s="327">
        <v>2.16979990735842E-2</v>
      </c>
      <c r="E222" s="327">
        <v>2.1487507809970923E-2</v>
      </c>
      <c r="F222" s="327">
        <v>4.8958889299458581E-2</v>
      </c>
      <c r="G222" s="328">
        <v>6.3188600513562496E-2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52">B220/B219*100-100</f>
        <v>-3.0061571894241155</v>
      </c>
      <c r="C223" s="267">
        <f t="shared" si="52"/>
        <v>2.0226785167024417</v>
      </c>
      <c r="D223" s="267">
        <f t="shared" si="52"/>
        <v>6.1752988047808657</v>
      </c>
      <c r="E223" s="267">
        <f t="shared" si="52"/>
        <v>8.2286239656757658</v>
      </c>
      <c r="F223" s="267">
        <f t="shared" si="52"/>
        <v>15.244286013839385</v>
      </c>
      <c r="G223" s="269">
        <f t="shared" si="52"/>
        <v>7.5966809453913697</v>
      </c>
      <c r="H223" s="365"/>
      <c r="I223" s="430"/>
      <c r="J223" s="430"/>
    </row>
    <row r="224" spans="1:10" ht="13.5" thickBot="1" x14ac:dyDescent="0.25">
      <c r="A224" s="226" t="s">
        <v>27</v>
      </c>
      <c r="B224" s="270">
        <f t="shared" ref="B224:G224" si="53">B220-B207</f>
        <v>14.188311688311842</v>
      </c>
      <c r="C224" s="271">
        <f t="shared" si="53"/>
        <v>65.969230769230762</v>
      </c>
      <c r="D224" s="271">
        <f t="shared" si="53"/>
        <v>131.57142857142844</v>
      </c>
      <c r="E224" s="271">
        <f t="shared" si="53"/>
        <v>52.163461538461434</v>
      </c>
      <c r="F224" s="271">
        <f t="shared" si="53"/>
        <v>152.98872180451099</v>
      </c>
      <c r="G224" s="424">
        <f t="shared" si="53"/>
        <v>127.83885389148554</v>
      </c>
      <c r="H224" s="430"/>
      <c r="I224" s="430"/>
      <c r="J224" s="430"/>
    </row>
    <row r="225" spans="1:14" x14ac:dyDescent="0.2">
      <c r="A225" s="309" t="s">
        <v>52</v>
      </c>
      <c r="B225" s="274">
        <v>199</v>
      </c>
      <c r="C225" s="275">
        <v>220</v>
      </c>
      <c r="D225" s="275">
        <v>314</v>
      </c>
      <c r="E225" s="275">
        <v>260</v>
      </c>
      <c r="F225" s="329">
        <v>367</v>
      </c>
      <c r="G225" s="330">
        <f>SUM(B225:F225)</f>
        <v>1360</v>
      </c>
      <c r="H225" s="430" t="s">
        <v>56</v>
      </c>
      <c r="I225" s="331">
        <f>G212-G225</f>
        <v>168</v>
      </c>
      <c r="J225" s="332">
        <f>I225/G212</f>
        <v>0.1099476439790576</v>
      </c>
      <c r="K225" s="433" t="s">
        <v>101</v>
      </c>
      <c r="N225" s="433" t="s">
        <v>105</v>
      </c>
    </row>
    <row r="226" spans="1:14" x14ac:dyDescent="0.2">
      <c r="A226" s="309" t="s">
        <v>28</v>
      </c>
      <c r="B226" s="229">
        <v>96.5</v>
      </c>
      <c r="C226" s="281">
        <v>95.5</v>
      </c>
      <c r="D226" s="281">
        <v>95</v>
      </c>
      <c r="E226" s="281">
        <v>95</v>
      </c>
      <c r="F226" s="281">
        <v>94.5</v>
      </c>
      <c r="G226" s="233"/>
      <c r="H226" s="430" t="s">
        <v>57</v>
      </c>
      <c r="I226" s="430">
        <v>90.1</v>
      </c>
      <c r="J226" s="430"/>
    </row>
    <row r="227" spans="1:14" ht="13.5" thickBot="1" x14ac:dyDescent="0.25">
      <c r="A227" s="312" t="s">
        <v>26</v>
      </c>
      <c r="B227" s="336">
        <f>B226-B213</f>
        <v>6</v>
      </c>
      <c r="C227" s="337">
        <f>C226-C213</f>
        <v>5.5</v>
      </c>
      <c r="D227" s="337">
        <f>D226-D213</f>
        <v>5</v>
      </c>
      <c r="E227" s="337">
        <f>E226-E213</f>
        <v>5</v>
      </c>
      <c r="F227" s="337">
        <f>F226-F213</f>
        <v>5</v>
      </c>
      <c r="G227" s="234"/>
      <c r="H227" s="430" t="s">
        <v>26</v>
      </c>
      <c r="I227" s="430">
        <f>I226-I213</f>
        <v>2.9899999999999949</v>
      </c>
      <c r="J227" s="430"/>
    </row>
    <row r="228" spans="1:14" x14ac:dyDescent="0.2">
      <c r="B228" s="280">
        <v>96.5</v>
      </c>
      <c r="C228" s="280">
        <v>95.5</v>
      </c>
      <c r="D228" s="280">
        <v>95</v>
      </c>
      <c r="E228" s="280">
        <v>95</v>
      </c>
      <c r="F228" s="280">
        <v>94.5</v>
      </c>
    </row>
    <row r="229" spans="1:14" ht="13.5" thickBot="1" x14ac:dyDescent="0.25"/>
    <row r="230" spans="1:14" ht="13.5" thickBot="1" x14ac:dyDescent="0.25">
      <c r="A230" s="285" t="s">
        <v>106</v>
      </c>
      <c r="B230" s="509" t="s">
        <v>72</v>
      </c>
      <c r="C230" s="510"/>
      <c r="D230" s="510"/>
      <c r="E230" s="510"/>
      <c r="F230" s="511"/>
      <c r="G230" s="314" t="s">
        <v>0</v>
      </c>
      <c r="H230" s="434"/>
      <c r="I230" s="434"/>
      <c r="J230" s="434"/>
    </row>
    <row r="231" spans="1:14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4" x14ac:dyDescent="0.2">
      <c r="A232" s="292" t="s">
        <v>3</v>
      </c>
      <c r="B232" s="317">
        <v>2650</v>
      </c>
      <c r="C232" s="318">
        <v>2650</v>
      </c>
      <c r="D232" s="319">
        <v>2650</v>
      </c>
      <c r="E232" s="319">
        <v>2650</v>
      </c>
      <c r="F232" s="319">
        <v>2650</v>
      </c>
      <c r="G232" s="320">
        <v>2650</v>
      </c>
      <c r="H232" s="434"/>
      <c r="I232" s="434"/>
      <c r="J232" s="434"/>
    </row>
    <row r="233" spans="1:14" x14ac:dyDescent="0.2">
      <c r="A233" s="295" t="s">
        <v>6</v>
      </c>
      <c r="B233" s="321">
        <v>2607.2727272727275</v>
      </c>
      <c r="C233" s="322">
        <v>2655.4545454545455</v>
      </c>
      <c r="D233" s="322">
        <v>2744.1935483870966</v>
      </c>
      <c r="E233" s="322">
        <v>2818.8</v>
      </c>
      <c r="F233" s="322">
        <v>2902.5641025641025</v>
      </c>
      <c r="G233" s="259">
        <v>2766.3309352517986</v>
      </c>
      <c r="H233" s="434"/>
      <c r="I233" s="434"/>
      <c r="J233" s="434"/>
    </row>
    <row r="234" spans="1:14" x14ac:dyDescent="0.2">
      <c r="A234" s="226" t="s">
        <v>7</v>
      </c>
      <c r="B234" s="323">
        <v>95.454545454545453</v>
      </c>
      <c r="C234" s="324">
        <v>100</v>
      </c>
      <c r="D234" s="325">
        <v>100</v>
      </c>
      <c r="E234" s="325">
        <v>100</v>
      </c>
      <c r="F234" s="325">
        <v>94.871794871794876</v>
      </c>
      <c r="G234" s="326">
        <v>94.244604316546756</v>
      </c>
      <c r="H234" s="434"/>
      <c r="I234" s="434"/>
      <c r="J234" s="434"/>
    </row>
    <row r="235" spans="1:14" x14ac:dyDescent="0.2">
      <c r="A235" s="226" t="s">
        <v>8</v>
      </c>
      <c r="B235" s="263">
        <v>4.8199200360283544E-2</v>
      </c>
      <c r="C235" s="264">
        <v>3.2049379632917353E-2</v>
      </c>
      <c r="D235" s="327">
        <v>3.6308378911581236E-2</v>
      </c>
      <c r="E235" s="327">
        <v>2.9754606165971816E-2</v>
      </c>
      <c r="F235" s="327">
        <v>3.9993576941883428E-2</v>
      </c>
      <c r="G235" s="328">
        <v>5.4425304576567378E-2</v>
      </c>
      <c r="H235" s="434"/>
      <c r="I235" s="434"/>
      <c r="J235" s="434"/>
    </row>
    <row r="236" spans="1:14" x14ac:dyDescent="0.2">
      <c r="A236" s="295" t="s">
        <v>1</v>
      </c>
      <c r="B236" s="266">
        <f t="shared" ref="B236:G236" si="54">B233/B232*100-100</f>
        <v>-1.6123499142367024</v>
      </c>
      <c r="C236" s="267">
        <f t="shared" si="54"/>
        <v>0.20583190394512485</v>
      </c>
      <c r="D236" s="267">
        <f t="shared" si="54"/>
        <v>3.5544735240413843</v>
      </c>
      <c r="E236" s="267">
        <f t="shared" si="54"/>
        <v>6.3698113207547209</v>
      </c>
      <c r="F236" s="267">
        <f t="shared" si="54"/>
        <v>9.5307208514755644</v>
      </c>
      <c r="G236" s="269">
        <f t="shared" si="54"/>
        <v>4.3898466132754095</v>
      </c>
      <c r="H236" s="365"/>
      <c r="I236" s="434"/>
      <c r="J236" s="434"/>
    </row>
    <row r="237" spans="1:14" ht="13.5" thickBot="1" x14ac:dyDescent="0.25">
      <c r="A237" s="226" t="s">
        <v>27</v>
      </c>
      <c r="B237" s="270">
        <f t="shared" ref="B237:G237" si="55">B233-B220</f>
        <v>172.72727272727298</v>
      </c>
      <c r="C237" s="271">
        <f t="shared" si="55"/>
        <v>94.685314685314552</v>
      </c>
      <c r="D237" s="271">
        <f t="shared" si="55"/>
        <v>79.193548387096598</v>
      </c>
      <c r="E237" s="271">
        <f t="shared" si="55"/>
        <v>102.26153846153875</v>
      </c>
      <c r="F237" s="271">
        <f t="shared" si="55"/>
        <v>9.9325236167342155</v>
      </c>
      <c r="G237" s="424">
        <f t="shared" si="55"/>
        <v>65.654243522475099</v>
      </c>
      <c r="H237" s="434"/>
      <c r="I237" s="434"/>
      <c r="J237" s="434"/>
    </row>
    <row r="238" spans="1:14" x14ac:dyDescent="0.2">
      <c r="A238" s="309" t="s">
        <v>52</v>
      </c>
      <c r="B238" s="274">
        <v>199</v>
      </c>
      <c r="C238" s="275">
        <v>219</v>
      </c>
      <c r="D238" s="275">
        <v>313</v>
      </c>
      <c r="E238" s="275">
        <v>259</v>
      </c>
      <c r="F238" s="329">
        <v>366</v>
      </c>
      <c r="G238" s="330">
        <f>SUM(B238:F238)</f>
        <v>1356</v>
      </c>
      <c r="H238" s="434" t="s">
        <v>56</v>
      </c>
      <c r="I238" s="331">
        <f>G225-G238</f>
        <v>4</v>
      </c>
      <c r="J238" s="332">
        <f>I238/G225</f>
        <v>2.9411764705882353E-3</v>
      </c>
    </row>
    <row r="239" spans="1:14" x14ac:dyDescent="0.2">
      <c r="A239" s="309" t="s">
        <v>28</v>
      </c>
      <c r="B239" s="229">
        <v>103</v>
      </c>
      <c r="C239" s="281">
        <v>102</v>
      </c>
      <c r="D239" s="281">
        <v>101.5</v>
      </c>
      <c r="E239" s="281">
        <v>101.5</v>
      </c>
      <c r="F239" s="281">
        <v>101</v>
      </c>
      <c r="G239" s="233"/>
      <c r="H239" s="434" t="s">
        <v>57</v>
      </c>
      <c r="I239" s="434">
        <v>95.3</v>
      </c>
      <c r="J239" s="434"/>
    </row>
    <row r="240" spans="1:14" ht="13.5" thickBot="1" x14ac:dyDescent="0.25">
      <c r="A240" s="312" t="s">
        <v>26</v>
      </c>
      <c r="B240" s="336">
        <f>B239-B226</f>
        <v>6.5</v>
      </c>
      <c r="C240" s="337">
        <f>C239-C226</f>
        <v>6.5</v>
      </c>
      <c r="D240" s="337">
        <f>D239-D226</f>
        <v>6.5</v>
      </c>
      <c r="E240" s="337">
        <f>E239-E226</f>
        <v>6.5</v>
      </c>
      <c r="F240" s="337">
        <f>F239-F226</f>
        <v>6.5</v>
      </c>
      <c r="G240" s="234"/>
      <c r="H240" s="434" t="s">
        <v>26</v>
      </c>
      <c r="I240" s="434">
        <f>I239-I226</f>
        <v>5.2000000000000028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09" t="s">
        <v>72</v>
      </c>
      <c r="C243" s="510"/>
      <c r="D243" s="510"/>
      <c r="E243" s="510"/>
      <c r="F243" s="511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2800</v>
      </c>
      <c r="C245" s="318">
        <v>2800</v>
      </c>
      <c r="D245" s="319">
        <v>2800</v>
      </c>
      <c r="E245" s="319">
        <v>2800</v>
      </c>
      <c r="F245" s="319">
        <v>2800</v>
      </c>
      <c r="G245" s="320">
        <v>2800</v>
      </c>
    </row>
    <row r="246" spans="1:10" s="440" customFormat="1" x14ac:dyDescent="0.2">
      <c r="A246" s="295" t="s">
        <v>6</v>
      </c>
      <c r="B246" s="321">
        <v>2813.3333333333335</v>
      </c>
      <c r="C246" s="322">
        <v>2810.909090909091</v>
      </c>
      <c r="D246" s="322">
        <v>2939.375</v>
      </c>
      <c r="E246" s="322">
        <v>2958.3333333333335</v>
      </c>
      <c r="F246" s="322">
        <v>3091.0810810810813</v>
      </c>
      <c r="G246" s="259">
        <v>2949.7692307692309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>
        <v>100</v>
      </c>
      <c r="F247" s="325">
        <v>89.189189189189193</v>
      </c>
      <c r="G247" s="326">
        <v>93.07692307692308</v>
      </c>
    </row>
    <row r="248" spans="1:10" s="440" customFormat="1" x14ac:dyDescent="0.2">
      <c r="A248" s="226" t="s">
        <v>8</v>
      </c>
      <c r="B248" s="263">
        <v>4.2110811622614597E-2</v>
      </c>
      <c r="C248" s="264">
        <v>3.2656935475715791E-2</v>
      </c>
      <c r="D248" s="327">
        <v>4.084216717030157E-2</v>
      </c>
      <c r="E248" s="327">
        <v>2.5829618898812516E-2</v>
      </c>
      <c r="F248" s="327">
        <v>6.0862656427245414E-2</v>
      </c>
      <c r="G248" s="328">
        <v>5.761086141535772E-2</v>
      </c>
    </row>
    <row r="249" spans="1:10" s="440" customFormat="1" x14ac:dyDescent="0.2">
      <c r="A249" s="295" t="s">
        <v>1</v>
      </c>
      <c r="B249" s="266">
        <f t="shared" ref="B249:G249" si="56">B246/B245*100-100</f>
        <v>0.4761904761904816</v>
      </c>
      <c r="C249" s="267">
        <f t="shared" si="56"/>
        <v>0.38961038961038241</v>
      </c>
      <c r="D249" s="267">
        <f t="shared" si="56"/>
        <v>4.9776785714285694</v>
      </c>
      <c r="E249" s="267">
        <f t="shared" si="56"/>
        <v>5.6547619047619122</v>
      </c>
      <c r="F249" s="267">
        <f t="shared" si="56"/>
        <v>10.395752895752892</v>
      </c>
      <c r="G249" s="269">
        <f t="shared" si="56"/>
        <v>5.3489010989011092</v>
      </c>
      <c r="H249" s="365"/>
    </row>
    <row r="250" spans="1:10" s="440" customFormat="1" ht="13.5" thickBot="1" x14ac:dyDescent="0.25">
      <c r="A250" s="226" t="s">
        <v>27</v>
      </c>
      <c r="B250" s="270">
        <f t="shared" ref="B250:G250" si="57">B246-B233</f>
        <v>206.06060606060601</v>
      </c>
      <c r="C250" s="271">
        <f t="shared" si="57"/>
        <v>155.4545454545455</v>
      </c>
      <c r="D250" s="271">
        <f t="shared" si="57"/>
        <v>195.1814516129034</v>
      </c>
      <c r="E250" s="271">
        <f t="shared" si="57"/>
        <v>139.5333333333333</v>
      </c>
      <c r="F250" s="271">
        <f t="shared" si="57"/>
        <v>188.51697851697872</v>
      </c>
      <c r="G250" s="424">
        <f t="shared" si="57"/>
        <v>183.43829551743238</v>
      </c>
    </row>
    <row r="251" spans="1:10" s="440" customFormat="1" x14ac:dyDescent="0.2">
      <c r="A251" s="309" t="s">
        <v>52</v>
      </c>
      <c r="B251" s="274">
        <v>198</v>
      </c>
      <c r="C251" s="275">
        <v>219</v>
      </c>
      <c r="D251" s="275">
        <v>312</v>
      </c>
      <c r="E251" s="275">
        <v>259</v>
      </c>
      <c r="F251" s="329">
        <v>366</v>
      </c>
      <c r="G251" s="330">
        <f>SUM(B251:F251)</f>
        <v>1354</v>
      </c>
      <c r="H251" s="440" t="s">
        <v>56</v>
      </c>
      <c r="I251" s="331">
        <f>G238-G251</f>
        <v>2</v>
      </c>
      <c r="J251" s="332">
        <f>I251/G238</f>
        <v>1.4749262536873156E-3</v>
      </c>
    </row>
    <row r="252" spans="1:10" s="440" customFormat="1" x14ac:dyDescent="0.2">
      <c r="A252" s="309" t="s">
        <v>28</v>
      </c>
      <c r="B252" s="229">
        <v>108.5</v>
      </c>
      <c r="C252" s="281">
        <v>108</v>
      </c>
      <c r="D252" s="281">
        <v>107</v>
      </c>
      <c r="E252" s="281">
        <v>107</v>
      </c>
      <c r="F252" s="281">
        <v>106.5</v>
      </c>
      <c r="G252" s="233"/>
      <c r="H252" s="440" t="s">
        <v>57</v>
      </c>
      <c r="I252" s="440">
        <v>101.73</v>
      </c>
    </row>
    <row r="253" spans="1:10" s="440" customFormat="1" ht="13.5" thickBot="1" x14ac:dyDescent="0.25">
      <c r="A253" s="312" t="s">
        <v>26</v>
      </c>
      <c r="B253" s="336">
        <f>B252-B239</f>
        <v>5.5</v>
      </c>
      <c r="C253" s="337">
        <f>C252-C239</f>
        <v>6</v>
      </c>
      <c r="D253" s="337">
        <f>D252-D239</f>
        <v>5.5</v>
      </c>
      <c r="E253" s="337">
        <f>E252-E239</f>
        <v>5.5</v>
      </c>
      <c r="F253" s="337">
        <f>F252-F239</f>
        <v>5.5</v>
      </c>
      <c r="G253" s="234"/>
      <c r="H253" s="440" t="s">
        <v>26</v>
      </c>
      <c r="I253" s="440">
        <f>I252-I239</f>
        <v>6.4300000000000068</v>
      </c>
    </row>
    <row r="255" spans="1:10" ht="13.5" thickBot="1" x14ac:dyDescent="0.25"/>
    <row r="256" spans="1:10" ht="13.5" thickBot="1" x14ac:dyDescent="0.25">
      <c r="A256" s="285" t="s">
        <v>114</v>
      </c>
      <c r="B256" s="509" t="s">
        <v>72</v>
      </c>
      <c r="C256" s="510"/>
      <c r="D256" s="510"/>
      <c r="E256" s="510"/>
      <c r="F256" s="511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>
        <v>139</v>
      </c>
      <c r="H257" s="447"/>
      <c r="I257" s="447"/>
      <c r="J257" s="447"/>
    </row>
    <row r="258" spans="1:10" x14ac:dyDescent="0.2">
      <c r="A258" s="292" t="s">
        <v>3</v>
      </c>
      <c r="B258" s="317">
        <v>2960</v>
      </c>
      <c r="C258" s="318">
        <v>2960</v>
      </c>
      <c r="D258" s="319">
        <v>2960</v>
      </c>
      <c r="E258" s="319">
        <v>2960</v>
      </c>
      <c r="F258" s="319">
        <v>2960</v>
      </c>
      <c r="G258" s="320">
        <v>2960</v>
      </c>
      <c r="H258" s="447"/>
      <c r="I258" s="447"/>
      <c r="J258" s="447"/>
    </row>
    <row r="259" spans="1:10" x14ac:dyDescent="0.2">
      <c r="A259" s="295" t="s">
        <v>6</v>
      </c>
      <c r="B259" s="321">
        <v>2937</v>
      </c>
      <c r="C259" s="322">
        <v>2967.7272727272725</v>
      </c>
      <c r="D259" s="322">
        <v>3051.212121212121</v>
      </c>
      <c r="E259" s="322">
        <v>3154.2307692307691</v>
      </c>
      <c r="F259" s="322">
        <v>3195</v>
      </c>
      <c r="G259" s="259">
        <v>3080.1438848920861</v>
      </c>
      <c r="H259" s="447"/>
      <c r="I259" s="447"/>
      <c r="J259" s="447"/>
    </row>
    <row r="260" spans="1:10" x14ac:dyDescent="0.2">
      <c r="A260" s="226" t="s">
        <v>7</v>
      </c>
      <c r="B260" s="323">
        <v>95</v>
      </c>
      <c r="C260" s="324">
        <v>100</v>
      </c>
      <c r="D260" s="325">
        <v>100</v>
      </c>
      <c r="E260" s="325">
        <v>96.15384615384616</v>
      </c>
      <c r="F260" s="325">
        <v>92.10526315789474</v>
      </c>
      <c r="G260" s="326">
        <v>91.366906474820141</v>
      </c>
      <c r="H260" s="447"/>
      <c r="I260" s="447"/>
      <c r="J260" s="447"/>
    </row>
    <row r="261" spans="1:10" x14ac:dyDescent="0.2">
      <c r="A261" s="226" t="s">
        <v>8</v>
      </c>
      <c r="B261" s="263">
        <v>4.5043018435126404E-2</v>
      </c>
      <c r="C261" s="264">
        <v>3.6033647090682713E-2</v>
      </c>
      <c r="D261" s="327">
        <v>4.8696837952124566E-2</v>
      </c>
      <c r="E261" s="327">
        <v>3.6764365381805379E-2</v>
      </c>
      <c r="F261" s="327">
        <v>5.6190262797514247E-2</v>
      </c>
      <c r="G261" s="328">
        <v>5.686303642873098E-2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58">B259/B258*100-100</f>
        <v>-0.77702702702701743</v>
      </c>
      <c r="C262" s="267">
        <f t="shared" si="58"/>
        <v>0.26105651105649486</v>
      </c>
      <c r="D262" s="267">
        <f t="shared" si="58"/>
        <v>3.08149058149057</v>
      </c>
      <c r="E262" s="267">
        <f t="shared" si="58"/>
        <v>6.5618503118503071</v>
      </c>
      <c r="F262" s="267">
        <f t="shared" si="58"/>
        <v>7.939189189189193</v>
      </c>
      <c r="G262" s="269">
        <f t="shared" si="58"/>
        <v>4.0589150301380386</v>
      </c>
      <c r="H262" s="365"/>
      <c r="I262" s="447"/>
      <c r="J262" s="447"/>
    </row>
    <row r="263" spans="1:10" ht="13.5" thickBot="1" x14ac:dyDescent="0.25">
      <c r="A263" s="226" t="s">
        <v>27</v>
      </c>
      <c r="B263" s="270">
        <f t="shared" ref="B263:G263" si="59">B259-B246</f>
        <v>123.66666666666652</v>
      </c>
      <c r="C263" s="271">
        <f t="shared" si="59"/>
        <v>156.81818181818153</v>
      </c>
      <c r="D263" s="271">
        <f t="shared" si="59"/>
        <v>111.83712121212102</v>
      </c>
      <c r="E263" s="271">
        <f t="shared" si="59"/>
        <v>195.89743589743557</v>
      </c>
      <c r="F263" s="271">
        <f t="shared" si="59"/>
        <v>103.91891891891873</v>
      </c>
      <c r="G263" s="424">
        <f t="shared" si="59"/>
        <v>130.37465412285519</v>
      </c>
      <c r="H263" s="447"/>
      <c r="I263" s="447"/>
      <c r="J263" s="447"/>
    </row>
    <row r="264" spans="1:10" x14ac:dyDescent="0.2">
      <c r="A264" s="309" t="s">
        <v>52</v>
      </c>
      <c r="B264" s="274">
        <v>198</v>
      </c>
      <c r="C264" s="275">
        <v>219</v>
      </c>
      <c r="D264" s="275">
        <v>312</v>
      </c>
      <c r="E264" s="275">
        <v>259</v>
      </c>
      <c r="F264" s="329">
        <v>366</v>
      </c>
      <c r="G264" s="330">
        <f>SUM(B264:F264)</f>
        <v>1354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229">
        <v>114</v>
      </c>
      <c r="C265" s="281">
        <v>113.5</v>
      </c>
      <c r="D265" s="281">
        <v>112.5</v>
      </c>
      <c r="E265" s="281">
        <v>112.5</v>
      </c>
      <c r="F265" s="281">
        <v>112</v>
      </c>
      <c r="G265" s="233"/>
      <c r="H265" s="447" t="s">
        <v>57</v>
      </c>
      <c r="I265" s="447">
        <v>107.26</v>
      </c>
      <c r="J265" s="447"/>
    </row>
    <row r="266" spans="1:10" ht="13.5" thickBot="1" x14ac:dyDescent="0.25">
      <c r="A266" s="312" t="s">
        <v>26</v>
      </c>
      <c r="B266" s="336">
        <f>B265-B252</f>
        <v>5.5</v>
      </c>
      <c r="C266" s="337">
        <f>C265-C252</f>
        <v>5.5</v>
      </c>
      <c r="D266" s="337">
        <f>D265-D252</f>
        <v>5.5</v>
      </c>
      <c r="E266" s="337">
        <f>E265-E252</f>
        <v>5.5</v>
      </c>
      <c r="F266" s="337">
        <f>F265-F252</f>
        <v>5.5</v>
      </c>
      <c r="G266" s="234"/>
      <c r="H266" s="447" t="s">
        <v>26</v>
      </c>
      <c r="I266" s="447">
        <f>I265-I252</f>
        <v>5.5300000000000011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09" t="s">
        <v>72</v>
      </c>
      <c r="C269" s="510"/>
      <c r="D269" s="510"/>
      <c r="E269" s="510"/>
      <c r="F269" s="511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133</v>
      </c>
      <c r="H270" s="457"/>
      <c r="I270" s="457"/>
      <c r="J270" s="457"/>
    </row>
    <row r="271" spans="1:10" x14ac:dyDescent="0.2">
      <c r="A271" s="292" t="s">
        <v>3</v>
      </c>
      <c r="B271" s="317">
        <v>3150</v>
      </c>
      <c r="C271" s="318">
        <v>3150</v>
      </c>
      <c r="D271" s="319">
        <v>3150</v>
      </c>
      <c r="E271" s="319">
        <v>3150</v>
      </c>
      <c r="F271" s="319">
        <v>3150</v>
      </c>
      <c r="G271" s="320">
        <v>3150</v>
      </c>
      <c r="H271" s="457"/>
      <c r="I271" s="457"/>
      <c r="J271" s="457"/>
    </row>
    <row r="272" spans="1:10" x14ac:dyDescent="0.2">
      <c r="A272" s="295" t="s">
        <v>6</v>
      </c>
      <c r="B272" s="321">
        <v>3078.5</v>
      </c>
      <c r="C272" s="322">
        <v>3076.818181818182</v>
      </c>
      <c r="D272" s="322">
        <v>3169</v>
      </c>
      <c r="E272" s="322">
        <v>3314.0740740740739</v>
      </c>
      <c r="F272" s="322">
        <v>3320.8823529411766</v>
      </c>
      <c r="G272" s="259">
        <v>3208.4210526315787</v>
      </c>
      <c r="H272" s="457"/>
      <c r="I272" s="457"/>
      <c r="J272" s="457"/>
    </row>
    <row r="273" spans="1:11" x14ac:dyDescent="0.2">
      <c r="A273" s="226" t="s">
        <v>7</v>
      </c>
      <c r="B273" s="323">
        <v>85</v>
      </c>
      <c r="C273" s="324">
        <v>100</v>
      </c>
      <c r="D273" s="325">
        <v>96.666666666666671</v>
      </c>
      <c r="E273" s="325">
        <v>92.592592592592595</v>
      </c>
      <c r="F273" s="325">
        <v>94.117647058823536</v>
      </c>
      <c r="G273" s="326">
        <v>89.473684210526315</v>
      </c>
      <c r="H273" s="457"/>
      <c r="I273" s="457"/>
      <c r="J273" s="457"/>
    </row>
    <row r="274" spans="1:11" x14ac:dyDescent="0.2">
      <c r="A274" s="226" t="s">
        <v>8</v>
      </c>
      <c r="B274" s="263">
        <v>6.5430172391219829E-2</v>
      </c>
      <c r="C274" s="264">
        <v>4.4188756206217719E-2</v>
      </c>
      <c r="D274" s="327">
        <v>4.6458372592189316E-2</v>
      </c>
      <c r="E274" s="327">
        <v>4.6718894487946763E-2</v>
      </c>
      <c r="F274" s="327">
        <v>5.628493299644792E-2</v>
      </c>
      <c r="G274" s="328">
        <v>6.1629909067996556E-2</v>
      </c>
      <c r="H274" s="457"/>
      <c r="I274" s="457"/>
      <c r="J274" s="457"/>
    </row>
    <row r="275" spans="1:11" x14ac:dyDescent="0.2">
      <c r="A275" s="295" t="s">
        <v>1</v>
      </c>
      <c r="B275" s="266">
        <f t="shared" ref="B275:G275" si="60">B272/B271*100-100</f>
        <v>-2.2698412698412653</v>
      </c>
      <c r="C275" s="267">
        <f t="shared" si="60"/>
        <v>-2.3232323232323182</v>
      </c>
      <c r="D275" s="267">
        <f t="shared" si="60"/>
        <v>0.60317460317460814</v>
      </c>
      <c r="E275" s="267">
        <f t="shared" si="60"/>
        <v>5.2087007642563208</v>
      </c>
      <c r="F275" s="267">
        <f t="shared" si="60"/>
        <v>5.4248366013071916</v>
      </c>
      <c r="G275" s="269">
        <f t="shared" si="60"/>
        <v>1.8546365914786804</v>
      </c>
      <c r="H275" s="365"/>
      <c r="I275" s="457"/>
      <c r="J275" s="457"/>
    </row>
    <row r="276" spans="1:11" ht="13.5" thickBot="1" x14ac:dyDescent="0.25">
      <c r="A276" s="226" t="s">
        <v>27</v>
      </c>
      <c r="B276" s="270">
        <f t="shared" ref="B276:G276" si="61">B272-B259</f>
        <v>141.5</v>
      </c>
      <c r="C276" s="271">
        <f t="shared" si="61"/>
        <v>109.09090909090946</v>
      </c>
      <c r="D276" s="271">
        <f t="shared" si="61"/>
        <v>117.78787878787898</v>
      </c>
      <c r="E276" s="271">
        <f t="shared" si="61"/>
        <v>159.84330484330485</v>
      </c>
      <c r="F276" s="271">
        <f t="shared" si="61"/>
        <v>125.88235294117658</v>
      </c>
      <c r="G276" s="424">
        <f t="shared" si="61"/>
        <v>128.2771677394926</v>
      </c>
      <c r="H276" s="457"/>
      <c r="I276" s="457"/>
      <c r="J276" s="457"/>
    </row>
    <row r="277" spans="1:11" x14ac:dyDescent="0.2">
      <c r="A277" s="309" t="s">
        <v>52</v>
      </c>
      <c r="B277" s="274">
        <v>198</v>
      </c>
      <c r="C277" s="275">
        <v>219</v>
      </c>
      <c r="D277" s="275">
        <v>312</v>
      </c>
      <c r="E277" s="275">
        <v>259</v>
      </c>
      <c r="F277" s="329">
        <v>366</v>
      </c>
      <c r="G277" s="330">
        <f>SUM(B277:F277)</f>
        <v>1354</v>
      </c>
      <c r="H277" s="457" t="s">
        <v>56</v>
      </c>
      <c r="I277" s="331">
        <f>G264-G277</f>
        <v>0</v>
      </c>
      <c r="J277" s="332">
        <f>I277/G264</f>
        <v>0</v>
      </c>
      <c r="K277" s="414" t="s">
        <v>116</v>
      </c>
    </row>
    <row r="278" spans="1:11" x14ac:dyDescent="0.2">
      <c r="A278" s="309" t="s">
        <v>28</v>
      </c>
      <c r="B278" s="229">
        <v>120</v>
      </c>
      <c r="C278" s="281">
        <v>119.5</v>
      </c>
      <c r="D278" s="281">
        <v>118.5</v>
      </c>
      <c r="E278" s="281">
        <v>118</v>
      </c>
      <c r="F278" s="281">
        <v>117.5</v>
      </c>
      <c r="G278" s="233"/>
      <c r="H278" s="457" t="s">
        <v>57</v>
      </c>
      <c r="I278" s="457">
        <v>112.81</v>
      </c>
      <c r="J278" s="457"/>
      <c r="K278" s="414" t="s">
        <v>117</v>
      </c>
    </row>
    <row r="279" spans="1:11" ht="13.5" thickBot="1" x14ac:dyDescent="0.25">
      <c r="A279" s="312" t="s">
        <v>26</v>
      </c>
      <c r="B279" s="336">
        <f>B278-B265</f>
        <v>6</v>
      </c>
      <c r="C279" s="337">
        <f>C278-C265</f>
        <v>6</v>
      </c>
      <c r="D279" s="337">
        <f>D278-D265</f>
        <v>6</v>
      </c>
      <c r="E279" s="337">
        <f>E278-E265</f>
        <v>5.5</v>
      </c>
      <c r="F279" s="337">
        <f>F278-F265</f>
        <v>5.5</v>
      </c>
      <c r="G279" s="234"/>
      <c r="H279" s="457" t="s">
        <v>26</v>
      </c>
      <c r="I279" s="457">
        <f>I278-I265</f>
        <v>5.5499999999999972</v>
      </c>
      <c r="J279" s="457"/>
    </row>
    <row r="281" spans="1:11" ht="13.5" thickBot="1" x14ac:dyDescent="0.25"/>
    <row r="282" spans="1:11" ht="13.5" thickBot="1" x14ac:dyDescent="0.25">
      <c r="A282" s="285" t="s">
        <v>118</v>
      </c>
      <c r="B282" s="509" t="s">
        <v>72</v>
      </c>
      <c r="C282" s="510"/>
      <c r="D282" s="510"/>
      <c r="E282" s="510"/>
      <c r="F282" s="511"/>
      <c r="G282" s="314" t="s">
        <v>0</v>
      </c>
      <c r="H282" s="461"/>
      <c r="I282" s="461"/>
      <c r="J282" s="461"/>
    </row>
    <row r="283" spans="1:11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133</v>
      </c>
      <c r="H283" s="461"/>
      <c r="I283" s="461"/>
      <c r="J283" s="461"/>
    </row>
    <row r="284" spans="1:11" x14ac:dyDescent="0.2">
      <c r="A284" s="292" t="s">
        <v>3</v>
      </c>
      <c r="B284" s="317">
        <v>3370</v>
      </c>
      <c r="C284" s="318">
        <v>3370</v>
      </c>
      <c r="D284" s="319">
        <v>3370</v>
      </c>
      <c r="E284" s="319">
        <v>3370</v>
      </c>
      <c r="F284" s="319">
        <v>3370</v>
      </c>
      <c r="G284" s="320">
        <v>3370</v>
      </c>
      <c r="H284" s="461"/>
      <c r="I284" s="461"/>
      <c r="J284" s="461"/>
    </row>
    <row r="285" spans="1:11" x14ac:dyDescent="0.2">
      <c r="A285" s="295" t="s">
        <v>6</v>
      </c>
      <c r="B285" s="321">
        <v>3148.5294117647059</v>
      </c>
      <c r="C285" s="322">
        <v>3273.3333333333335</v>
      </c>
      <c r="D285" s="322">
        <v>3380</v>
      </c>
      <c r="E285" s="322">
        <v>3565.6</v>
      </c>
      <c r="F285" s="322"/>
      <c r="G285" s="259">
        <v>3327.3275862068967</v>
      </c>
      <c r="H285" s="461"/>
      <c r="I285" s="461"/>
      <c r="J285" s="461"/>
    </row>
    <row r="286" spans="1:11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>
        <v>100</v>
      </c>
      <c r="F286" s="325"/>
      <c r="G286" s="326">
        <v>95.689655172413794</v>
      </c>
      <c r="H286" s="461"/>
      <c r="I286" s="461"/>
      <c r="J286" s="461"/>
    </row>
    <row r="287" spans="1:11" x14ac:dyDescent="0.2">
      <c r="A287" s="226" t="s">
        <v>8</v>
      </c>
      <c r="B287" s="263">
        <v>2.935424302436716E-2</v>
      </c>
      <c r="C287" s="264">
        <v>1.9868310423166186E-2</v>
      </c>
      <c r="D287" s="327">
        <v>2.3619277917037797E-2</v>
      </c>
      <c r="E287" s="327">
        <v>3.1641595969683314E-2</v>
      </c>
      <c r="F287" s="327"/>
      <c r="G287" s="328">
        <v>5.2814685352827892E-2</v>
      </c>
      <c r="H287" s="461"/>
      <c r="I287" s="461"/>
      <c r="J287" s="461"/>
    </row>
    <row r="288" spans="1:11" x14ac:dyDescent="0.2">
      <c r="A288" s="295" t="s">
        <v>1</v>
      </c>
      <c r="B288" s="266">
        <f t="shared" ref="B288:G288" si="62">B285/B284*100-100</f>
        <v>-6.5718275440740115</v>
      </c>
      <c r="C288" s="267">
        <f t="shared" si="62"/>
        <v>-2.868447082096921</v>
      </c>
      <c r="D288" s="267">
        <f t="shared" si="62"/>
        <v>0.29673590504451397</v>
      </c>
      <c r="E288" s="267">
        <f t="shared" si="62"/>
        <v>5.804154302670625</v>
      </c>
      <c r="F288" s="267">
        <f t="shared" si="62"/>
        <v>-100</v>
      </c>
      <c r="G288" s="269">
        <f t="shared" si="62"/>
        <v>-1.2662437327330309</v>
      </c>
      <c r="H288" s="365"/>
      <c r="I288" s="461"/>
      <c r="J288" s="461"/>
    </row>
    <row r="289" spans="1:22" ht="13.5" thickBot="1" x14ac:dyDescent="0.25">
      <c r="A289" s="226" t="s">
        <v>27</v>
      </c>
      <c r="B289" s="270">
        <f t="shared" ref="B289:G289" si="63">B285-B272</f>
        <v>70.029411764705856</v>
      </c>
      <c r="C289" s="271">
        <f t="shared" si="63"/>
        <v>196.5151515151515</v>
      </c>
      <c r="D289" s="271">
        <f t="shared" si="63"/>
        <v>211</v>
      </c>
      <c r="E289" s="271">
        <f t="shared" si="63"/>
        <v>251.525925925926</v>
      </c>
      <c r="F289" s="271">
        <f t="shared" si="63"/>
        <v>-3320.8823529411766</v>
      </c>
      <c r="G289" s="424">
        <f t="shared" si="63"/>
        <v>118.90653357531801</v>
      </c>
      <c r="H289" s="461"/>
      <c r="I289" s="461"/>
      <c r="J289" s="461"/>
    </row>
    <row r="290" spans="1:22" x14ac:dyDescent="0.2">
      <c r="A290" s="309" t="s">
        <v>52</v>
      </c>
      <c r="B290" s="274">
        <v>342</v>
      </c>
      <c r="C290" s="275">
        <v>262</v>
      </c>
      <c r="D290" s="275">
        <v>308</v>
      </c>
      <c r="E290" s="275">
        <v>247</v>
      </c>
      <c r="F290" s="329"/>
      <c r="G290" s="330">
        <f>SUM(B290:F290)</f>
        <v>1159</v>
      </c>
      <c r="H290" s="461" t="s">
        <v>56</v>
      </c>
      <c r="I290" s="331">
        <f>G277-G290</f>
        <v>195</v>
      </c>
      <c r="J290" s="332">
        <f>I290/G277</f>
        <v>0.14401772525849335</v>
      </c>
      <c r="K290" s="414" t="s">
        <v>119</v>
      </c>
    </row>
    <row r="291" spans="1:22" x14ac:dyDescent="0.2">
      <c r="A291" s="309" t="s">
        <v>28</v>
      </c>
      <c r="B291" s="229">
        <v>126</v>
      </c>
      <c r="C291" s="281">
        <v>125</v>
      </c>
      <c r="D291" s="281">
        <v>124</v>
      </c>
      <c r="E291" s="281">
        <v>123.5</v>
      </c>
      <c r="F291" s="281"/>
      <c r="G291" s="233"/>
      <c r="H291" s="461" t="s">
        <v>57</v>
      </c>
      <c r="I291" s="461">
        <v>118.64</v>
      </c>
      <c r="J291" s="461"/>
    </row>
    <row r="292" spans="1:22" ht="13.5" thickBot="1" x14ac:dyDescent="0.25">
      <c r="A292" s="312" t="s">
        <v>26</v>
      </c>
      <c r="B292" s="336">
        <f>B291-B278</f>
        <v>6</v>
      </c>
      <c r="C292" s="337">
        <f>C291-C278</f>
        <v>5.5</v>
      </c>
      <c r="D292" s="337">
        <f>D291-D278</f>
        <v>5.5</v>
      </c>
      <c r="E292" s="337">
        <f>E291-E278</f>
        <v>5.5</v>
      </c>
      <c r="F292" s="337">
        <f>F291-F278</f>
        <v>-117.5</v>
      </c>
      <c r="G292" s="234"/>
      <c r="H292" s="461" t="s">
        <v>26</v>
      </c>
      <c r="I292" s="461">
        <f>I291-I278</f>
        <v>5.8299999999999983</v>
      </c>
      <c r="J292" s="461"/>
    </row>
    <row r="293" spans="1:22" x14ac:dyDescent="0.2">
      <c r="C293" s="280">
        <v>125</v>
      </c>
      <c r="D293" s="280">
        <v>124</v>
      </c>
    </row>
    <row r="295" spans="1:22" s="466" customFormat="1" x14ac:dyDescent="0.2">
      <c r="A295" s="466" t="s">
        <v>122</v>
      </c>
      <c r="B295" s="466">
        <v>1</v>
      </c>
      <c r="C295" s="466">
        <v>2</v>
      </c>
      <c r="D295" s="466" t="s">
        <v>123</v>
      </c>
      <c r="E295" s="466">
        <v>1</v>
      </c>
      <c r="F295" s="466">
        <v>3</v>
      </c>
      <c r="G295" s="466">
        <v>4</v>
      </c>
      <c r="H295" s="466">
        <v>1</v>
      </c>
      <c r="I295" s="466" t="s">
        <v>124</v>
      </c>
      <c r="J295" s="466">
        <v>2</v>
      </c>
      <c r="K295" s="466">
        <v>1</v>
      </c>
      <c r="L295" s="466">
        <v>3</v>
      </c>
      <c r="M295" s="466">
        <v>4</v>
      </c>
      <c r="N295" s="466">
        <v>1</v>
      </c>
      <c r="O295" s="466">
        <v>2</v>
      </c>
      <c r="P295" s="466">
        <v>3</v>
      </c>
      <c r="Q295" s="466">
        <v>1</v>
      </c>
      <c r="R295" s="466" t="s">
        <v>125</v>
      </c>
      <c r="S295" s="466">
        <v>4</v>
      </c>
    </row>
    <row r="296" spans="1:22" s="466" customFormat="1" x14ac:dyDescent="0.2">
      <c r="B296" s="466">
        <v>126</v>
      </c>
      <c r="C296" s="466">
        <v>125</v>
      </c>
      <c r="D296" s="466">
        <v>124.5</v>
      </c>
      <c r="E296" s="466">
        <v>126</v>
      </c>
      <c r="F296" s="466">
        <v>124</v>
      </c>
      <c r="G296" s="466">
        <v>123.5</v>
      </c>
      <c r="H296" s="466">
        <v>126</v>
      </c>
      <c r="I296" s="466">
        <v>125.5</v>
      </c>
      <c r="J296" s="466">
        <v>125</v>
      </c>
      <c r="K296" s="466">
        <v>126</v>
      </c>
      <c r="L296" s="466">
        <v>124</v>
      </c>
      <c r="M296" s="466">
        <v>123.5</v>
      </c>
      <c r="N296" s="466">
        <v>126</v>
      </c>
      <c r="O296" s="466">
        <v>125</v>
      </c>
      <c r="P296" s="466">
        <v>124</v>
      </c>
      <c r="Q296" s="466">
        <v>126</v>
      </c>
      <c r="R296" s="466">
        <v>124</v>
      </c>
      <c r="S296" s="466">
        <v>123.5</v>
      </c>
    </row>
    <row r="297" spans="1:22" s="466" customFormat="1" ht="13.5" thickBot="1" x14ac:dyDescent="0.25">
      <c r="B297" s="239">
        <v>3327.3275862068967</v>
      </c>
      <c r="C297" s="239">
        <v>3327.3275862068967</v>
      </c>
      <c r="D297" s="239">
        <v>3327.3275862068967</v>
      </c>
      <c r="E297" s="239">
        <v>3327.3275862068967</v>
      </c>
      <c r="F297" s="239">
        <v>3327.3275862068967</v>
      </c>
      <c r="G297" s="239">
        <v>3327.3275862068967</v>
      </c>
      <c r="H297" s="239">
        <v>3327.3275862068967</v>
      </c>
      <c r="I297" s="239">
        <v>3327.3275862068967</v>
      </c>
      <c r="J297" s="239">
        <v>3327.3275862068967</v>
      </c>
      <c r="K297" s="239">
        <v>3327.3275862068967</v>
      </c>
      <c r="L297" s="239">
        <v>3327.3275862068967</v>
      </c>
      <c r="M297" s="239">
        <v>3327.3275862068967</v>
      </c>
      <c r="N297" s="239">
        <v>3327.3275862068967</v>
      </c>
      <c r="O297" s="239">
        <v>3327.3275862068967</v>
      </c>
      <c r="P297" s="239">
        <v>3327.3275862068967</v>
      </c>
      <c r="Q297" s="239">
        <v>3327.3275862068967</v>
      </c>
      <c r="R297" s="239">
        <v>3327.3275862068967</v>
      </c>
      <c r="S297" s="239">
        <v>3327.3275862068967</v>
      </c>
      <c r="T297" s="239">
        <v>3327.3275862068967</v>
      </c>
    </row>
    <row r="298" spans="1:22" s="466" customFormat="1" ht="13.5" thickBot="1" x14ac:dyDescent="0.25">
      <c r="A298" s="468" t="s">
        <v>120</v>
      </c>
      <c r="B298" s="509" t="s">
        <v>53</v>
      </c>
      <c r="C298" s="510"/>
      <c r="D298" s="510"/>
      <c r="E298" s="510"/>
      <c r="F298" s="510"/>
      <c r="G298" s="511"/>
      <c r="H298" s="509" t="s">
        <v>72</v>
      </c>
      <c r="I298" s="510"/>
      <c r="J298" s="510"/>
      <c r="K298" s="510"/>
      <c r="L298" s="510"/>
      <c r="M298" s="511"/>
      <c r="N298" s="509" t="s">
        <v>63</v>
      </c>
      <c r="O298" s="510"/>
      <c r="P298" s="510"/>
      <c r="Q298" s="510"/>
      <c r="R298" s="510"/>
      <c r="S298" s="511"/>
      <c r="T298" s="338" t="s">
        <v>55</v>
      </c>
    </row>
    <row r="299" spans="1:22" s="466" customFormat="1" x14ac:dyDescent="0.2">
      <c r="A299" s="469" t="s">
        <v>54</v>
      </c>
      <c r="B299" s="448">
        <v>1</v>
      </c>
      <c r="C299" s="449">
        <v>2</v>
      </c>
      <c r="D299" s="449">
        <v>3</v>
      </c>
      <c r="E299" s="449">
        <v>4</v>
      </c>
      <c r="F299" s="449">
        <v>5</v>
      </c>
      <c r="G299" s="450">
        <v>6</v>
      </c>
      <c r="H299" s="448">
        <v>7</v>
      </c>
      <c r="I299" s="449">
        <v>8</v>
      </c>
      <c r="J299" s="449">
        <v>9</v>
      </c>
      <c r="K299" s="449">
        <v>10</v>
      </c>
      <c r="L299" s="449">
        <v>11</v>
      </c>
      <c r="M299" s="451">
        <v>12</v>
      </c>
      <c r="N299" s="448">
        <v>13</v>
      </c>
      <c r="O299" s="449">
        <v>14</v>
      </c>
      <c r="P299" s="449">
        <v>15</v>
      </c>
      <c r="Q299" s="449">
        <v>16</v>
      </c>
      <c r="R299" s="449">
        <v>17</v>
      </c>
      <c r="S299" s="451">
        <v>18</v>
      </c>
      <c r="T299" s="459">
        <v>917</v>
      </c>
    </row>
    <row r="300" spans="1:22" s="466" customFormat="1" x14ac:dyDescent="0.2">
      <c r="A300" s="470" t="s">
        <v>3</v>
      </c>
      <c r="B300" s="473">
        <v>3560</v>
      </c>
      <c r="C300" s="254">
        <v>3560</v>
      </c>
      <c r="D300" s="254">
        <v>3560</v>
      </c>
      <c r="E300" s="254">
        <v>3560</v>
      </c>
      <c r="F300" s="254">
        <v>3560</v>
      </c>
      <c r="G300" s="404">
        <v>3560</v>
      </c>
      <c r="H300" s="253">
        <v>3560</v>
      </c>
      <c r="I300" s="254">
        <v>3560</v>
      </c>
      <c r="J300" s="254">
        <v>3560</v>
      </c>
      <c r="K300" s="254">
        <v>3560</v>
      </c>
      <c r="L300" s="254">
        <v>3560</v>
      </c>
      <c r="M300" s="255">
        <v>3560</v>
      </c>
      <c r="N300" s="253">
        <v>3560</v>
      </c>
      <c r="O300" s="254">
        <v>3560</v>
      </c>
      <c r="P300" s="254">
        <v>3560</v>
      </c>
      <c r="Q300" s="254">
        <v>3560</v>
      </c>
      <c r="R300" s="254">
        <v>3560</v>
      </c>
      <c r="S300" s="255">
        <v>3560</v>
      </c>
      <c r="T300" s="341">
        <v>3560</v>
      </c>
    </row>
    <row r="301" spans="1:22" s="466" customFormat="1" x14ac:dyDescent="0.2">
      <c r="A301" s="471" t="s">
        <v>6</v>
      </c>
      <c r="B301" s="256">
        <v>3399.3333333333335</v>
      </c>
      <c r="C301" s="257">
        <v>3488</v>
      </c>
      <c r="D301" s="257">
        <v>3562.1428571428573</v>
      </c>
      <c r="E301" s="257">
        <v>3350</v>
      </c>
      <c r="F301" s="257">
        <v>3597.1428571428573</v>
      </c>
      <c r="G301" s="296">
        <v>3748.5714285714284</v>
      </c>
      <c r="H301" s="256">
        <v>3383.0769230769229</v>
      </c>
      <c r="I301" s="257">
        <v>3332.5</v>
      </c>
      <c r="J301" s="257">
        <v>3478.181818181818</v>
      </c>
      <c r="K301" s="257">
        <v>3311.4285714285716</v>
      </c>
      <c r="L301" s="257">
        <v>3598.8235294117649</v>
      </c>
      <c r="M301" s="258">
        <v>3717.5</v>
      </c>
      <c r="N301" s="256">
        <v>3326.3636363636365</v>
      </c>
      <c r="O301" s="257">
        <v>3459.1666666666665</v>
      </c>
      <c r="P301" s="257">
        <v>3593.3333333333335</v>
      </c>
      <c r="Q301" s="257">
        <v>3338.3333333333335</v>
      </c>
      <c r="R301" s="257">
        <v>3558.181818181818</v>
      </c>
      <c r="S301" s="258">
        <v>3736.6666666666665</v>
      </c>
      <c r="T301" s="342">
        <v>3515.8139534883721</v>
      </c>
    </row>
    <row r="302" spans="1:22" s="466" customFormat="1" x14ac:dyDescent="0.2">
      <c r="A302" s="469" t="s">
        <v>7</v>
      </c>
      <c r="B302" s="260">
        <v>93.333333333333329</v>
      </c>
      <c r="C302" s="261">
        <v>100</v>
      </c>
      <c r="D302" s="261">
        <v>100</v>
      </c>
      <c r="E302" s="261">
        <v>100</v>
      </c>
      <c r="F302" s="261">
        <v>100</v>
      </c>
      <c r="G302" s="299">
        <v>100</v>
      </c>
      <c r="H302" s="260">
        <v>100</v>
      </c>
      <c r="I302" s="261">
        <v>100</v>
      </c>
      <c r="J302" s="261">
        <v>90.909090909090907</v>
      </c>
      <c r="K302" s="261">
        <v>100</v>
      </c>
      <c r="L302" s="261">
        <v>94.117647058823536</v>
      </c>
      <c r="M302" s="262">
        <v>100</v>
      </c>
      <c r="N302" s="260">
        <v>100</v>
      </c>
      <c r="O302" s="261">
        <v>100</v>
      </c>
      <c r="P302" s="261">
        <v>100</v>
      </c>
      <c r="Q302" s="261">
        <v>100</v>
      </c>
      <c r="R302" s="261">
        <v>100</v>
      </c>
      <c r="S302" s="262">
        <v>100</v>
      </c>
      <c r="T302" s="343">
        <v>89.767441860465112</v>
      </c>
      <c r="V302" s="227"/>
    </row>
    <row r="303" spans="1:22" s="466" customFormat="1" x14ac:dyDescent="0.2">
      <c r="A303" s="469" t="s">
        <v>8</v>
      </c>
      <c r="B303" s="263">
        <v>5.8976752973335031E-2</v>
      </c>
      <c r="C303" s="264">
        <v>4.425674507157891E-2</v>
      </c>
      <c r="D303" s="264">
        <v>2.7834935555465182E-2</v>
      </c>
      <c r="E303" s="264">
        <v>3.7249412028865593E-2</v>
      </c>
      <c r="F303" s="264">
        <v>3.407086670298104E-2</v>
      </c>
      <c r="G303" s="302">
        <v>3.8140231717063711E-2</v>
      </c>
      <c r="H303" s="263">
        <v>5.9450910148706744E-2</v>
      </c>
      <c r="I303" s="264">
        <v>2.7478445831252703E-2</v>
      </c>
      <c r="J303" s="264">
        <v>4.2428905149405532E-2</v>
      </c>
      <c r="K303" s="264">
        <v>4.0206519602009855E-2</v>
      </c>
      <c r="L303" s="264">
        <v>4.0636179753541342E-2</v>
      </c>
      <c r="M303" s="265">
        <v>4.859522572068567E-2</v>
      </c>
      <c r="N303" s="263">
        <v>5.7873543950957271E-2</v>
      </c>
      <c r="O303" s="264">
        <v>2.2715514177521972E-2</v>
      </c>
      <c r="P303" s="264">
        <v>2.4216655811142671E-2</v>
      </c>
      <c r="Q303" s="264">
        <v>3.7906938138249552E-2</v>
      </c>
      <c r="R303" s="264">
        <v>3.9886392942025665E-2</v>
      </c>
      <c r="S303" s="265">
        <v>3.6142220481503007E-2</v>
      </c>
      <c r="T303" s="344">
        <v>5.7188086270839281E-2</v>
      </c>
      <c r="V303" s="227"/>
    </row>
    <row r="304" spans="1:22" s="466" customFormat="1" x14ac:dyDescent="0.2">
      <c r="A304" s="471" t="s">
        <v>1</v>
      </c>
      <c r="B304" s="266">
        <f>B301/H300*100-100</f>
        <v>-4.513108614232209</v>
      </c>
      <c r="C304" s="267">
        <f t="shared" ref="C304:E304" si="64">C301/C300*100-100</f>
        <v>-2.0224719101123583</v>
      </c>
      <c r="D304" s="267">
        <f t="shared" si="64"/>
        <v>6.0192616372404473E-2</v>
      </c>
      <c r="E304" s="267">
        <f t="shared" si="64"/>
        <v>-5.8988764044943736</v>
      </c>
      <c r="F304" s="267">
        <f>F301/F300*100-100</f>
        <v>1.0433386837881216</v>
      </c>
      <c r="G304" s="405">
        <f t="shared" ref="G304:L304" si="65">G301/G300*100-100</f>
        <v>5.2969502407704567</v>
      </c>
      <c r="H304" s="266">
        <f t="shared" si="65"/>
        <v>-4.9697493517718385</v>
      </c>
      <c r="I304" s="267">
        <f t="shared" si="65"/>
        <v>-6.3904494382022534</v>
      </c>
      <c r="J304" s="267">
        <f t="shared" si="65"/>
        <v>-2.2982635342185915</v>
      </c>
      <c r="K304" s="267">
        <f t="shared" si="65"/>
        <v>-6.9823434991974267</v>
      </c>
      <c r="L304" s="267">
        <f t="shared" si="65"/>
        <v>1.0905485789821654</v>
      </c>
      <c r="M304" s="268">
        <f>M301/M300*100-100</f>
        <v>4.4241573033707766</v>
      </c>
      <c r="N304" s="266">
        <f t="shared" ref="N304:T304" si="66">N301/N300*100-100</f>
        <v>-6.5628192032686314</v>
      </c>
      <c r="O304" s="267">
        <f t="shared" si="66"/>
        <v>-2.8323970037453279</v>
      </c>
      <c r="P304" s="267">
        <f t="shared" si="66"/>
        <v>0.9363295880149991</v>
      </c>
      <c r="Q304" s="267">
        <f t="shared" si="66"/>
        <v>-6.2265917602996126</v>
      </c>
      <c r="R304" s="267">
        <f t="shared" si="66"/>
        <v>-5.1072522982636315E-2</v>
      </c>
      <c r="S304" s="268">
        <f t="shared" si="66"/>
        <v>4.9625468164794029</v>
      </c>
      <c r="T304" s="345">
        <f t="shared" si="66"/>
        <v>-1.2411810817873032</v>
      </c>
      <c r="V304" s="227"/>
    </row>
    <row r="305" spans="1:23" s="466" customFormat="1" ht="13.5" thickBot="1" x14ac:dyDescent="0.25">
      <c r="A305" s="472" t="s">
        <v>27</v>
      </c>
      <c r="B305" s="474">
        <f>B301-B297</f>
        <v>72.005747126436745</v>
      </c>
      <c r="C305" s="475">
        <f t="shared" ref="C305:T305" si="67">C301-C297</f>
        <v>160.67241379310326</v>
      </c>
      <c r="D305" s="475">
        <f t="shared" si="67"/>
        <v>234.8152709359606</v>
      </c>
      <c r="E305" s="475">
        <f t="shared" si="67"/>
        <v>22.67241379310326</v>
      </c>
      <c r="F305" s="475">
        <f t="shared" si="67"/>
        <v>269.8152709359606</v>
      </c>
      <c r="G305" s="476">
        <f t="shared" si="67"/>
        <v>421.2438423645317</v>
      </c>
      <c r="H305" s="474">
        <f t="shared" si="67"/>
        <v>55.749336870026127</v>
      </c>
      <c r="I305" s="475">
        <f t="shared" si="67"/>
        <v>5.1724137931032601</v>
      </c>
      <c r="J305" s="475">
        <f t="shared" si="67"/>
        <v>150.85423197492128</v>
      </c>
      <c r="K305" s="475">
        <f t="shared" si="67"/>
        <v>-15.899014778325181</v>
      </c>
      <c r="L305" s="475">
        <f t="shared" si="67"/>
        <v>271.49594320486813</v>
      </c>
      <c r="M305" s="477">
        <f t="shared" si="67"/>
        <v>390.17241379310326</v>
      </c>
      <c r="N305" s="474">
        <f t="shared" si="67"/>
        <v>-0.96394984326025224</v>
      </c>
      <c r="O305" s="475">
        <f t="shared" si="67"/>
        <v>131.83908045976978</v>
      </c>
      <c r="P305" s="475">
        <f t="shared" si="67"/>
        <v>266.00574712643675</v>
      </c>
      <c r="Q305" s="475">
        <f t="shared" si="67"/>
        <v>11.005747126436745</v>
      </c>
      <c r="R305" s="475">
        <f t="shared" si="67"/>
        <v>230.85423197492128</v>
      </c>
      <c r="S305" s="477">
        <f t="shared" si="67"/>
        <v>409.33908045976978</v>
      </c>
      <c r="T305" s="478">
        <f t="shared" si="67"/>
        <v>188.4863672814754</v>
      </c>
      <c r="V305" s="227"/>
    </row>
    <row r="306" spans="1:23" s="466" customFormat="1" x14ac:dyDescent="0.2">
      <c r="A306" s="370" t="s">
        <v>51</v>
      </c>
      <c r="B306" s="274">
        <v>73</v>
      </c>
      <c r="C306" s="275">
        <v>73</v>
      </c>
      <c r="D306" s="275">
        <v>73</v>
      </c>
      <c r="E306" s="275">
        <v>19</v>
      </c>
      <c r="F306" s="275">
        <v>74</v>
      </c>
      <c r="G306" s="407">
        <v>74</v>
      </c>
      <c r="H306" s="274">
        <v>73</v>
      </c>
      <c r="I306" s="275">
        <v>73</v>
      </c>
      <c r="J306" s="275">
        <v>73</v>
      </c>
      <c r="K306" s="275">
        <v>20</v>
      </c>
      <c r="L306" s="275">
        <v>74</v>
      </c>
      <c r="M306" s="276">
        <v>74</v>
      </c>
      <c r="N306" s="274">
        <v>73</v>
      </c>
      <c r="O306" s="275">
        <v>73</v>
      </c>
      <c r="P306" s="275">
        <v>73</v>
      </c>
      <c r="Q306" s="275">
        <v>19</v>
      </c>
      <c r="R306" s="275">
        <v>74</v>
      </c>
      <c r="S306" s="276">
        <v>74</v>
      </c>
      <c r="T306" s="347">
        <f>SUM(B306:S306)</f>
        <v>1159</v>
      </c>
      <c r="U306" s="227" t="s">
        <v>56</v>
      </c>
      <c r="V306" s="278">
        <f>G290-T306</f>
        <v>0</v>
      </c>
      <c r="W306" s="279">
        <f>V306/G290</f>
        <v>0</v>
      </c>
    </row>
    <row r="307" spans="1:23" s="466" customFormat="1" x14ac:dyDescent="0.2">
      <c r="A307" s="371" t="s">
        <v>28</v>
      </c>
      <c r="B307" s="323">
        <v>131.5</v>
      </c>
      <c r="C307" s="240">
        <f t="shared" ref="C307:P307" si="68">C296+5</f>
        <v>130</v>
      </c>
      <c r="D307" s="240">
        <f t="shared" si="68"/>
        <v>129.5</v>
      </c>
      <c r="E307" s="240">
        <v>131.5</v>
      </c>
      <c r="F307" s="240">
        <v>129</v>
      </c>
      <c r="G307" s="408">
        <f t="shared" si="68"/>
        <v>128.5</v>
      </c>
      <c r="H307" s="242">
        <v>131.5</v>
      </c>
      <c r="I307" s="240">
        <v>131</v>
      </c>
      <c r="J307" s="240">
        <v>130.5</v>
      </c>
      <c r="K307" s="240">
        <v>131.5</v>
      </c>
      <c r="L307" s="240">
        <f t="shared" si="68"/>
        <v>129</v>
      </c>
      <c r="M307" s="243">
        <v>128.5</v>
      </c>
      <c r="N307" s="242">
        <v>131.5</v>
      </c>
      <c r="O307" s="240">
        <v>130.5</v>
      </c>
      <c r="P307" s="240">
        <f t="shared" si="68"/>
        <v>129</v>
      </c>
      <c r="Q307" s="240">
        <v>131.5</v>
      </c>
      <c r="R307" s="240">
        <v>129.5</v>
      </c>
      <c r="S307" s="243">
        <v>128.5</v>
      </c>
      <c r="T307" s="339"/>
      <c r="U307" s="227" t="s">
        <v>57</v>
      </c>
      <c r="V307" s="362">
        <v>124.75</v>
      </c>
    </row>
    <row r="308" spans="1:23" s="466" customFormat="1" ht="13.5" thickBot="1" x14ac:dyDescent="0.25">
      <c r="A308" s="372" t="s">
        <v>26</v>
      </c>
      <c r="B308" s="410">
        <f>B307-B296</f>
        <v>5.5</v>
      </c>
      <c r="C308" s="415">
        <f t="shared" ref="C308:S308" si="69">C307-C296</f>
        <v>5</v>
      </c>
      <c r="D308" s="415">
        <f t="shared" si="69"/>
        <v>5</v>
      </c>
      <c r="E308" s="415">
        <f t="shared" si="69"/>
        <v>5.5</v>
      </c>
      <c r="F308" s="415">
        <f t="shared" si="69"/>
        <v>5</v>
      </c>
      <c r="G308" s="416">
        <f t="shared" si="69"/>
        <v>5</v>
      </c>
      <c r="H308" s="410">
        <f t="shared" si="69"/>
        <v>5.5</v>
      </c>
      <c r="I308" s="415">
        <f t="shared" si="69"/>
        <v>5.5</v>
      </c>
      <c r="J308" s="415">
        <f t="shared" si="69"/>
        <v>5.5</v>
      </c>
      <c r="K308" s="415">
        <f t="shared" si="69"/>
        <v>5.5</v>
      </c>
      <c r="L308" s="415">
        <f t="shared" si="69"/>
        <v>5</v>
      </c>
      <c r="M308" s="417">
        <f t="shared" si="69"/>
        <v>5</v>
      </c>
      <c r="N308" s="410">
        <f t="shared" si="69"/>
        <v>5.5</v>
      </c>
      <c r="O308" s="415">
        <f t="shared" si="69"/>
        <v>5.5</v>
      </c>
      <c r="P308" s="415">
        <f t="shared" si="69"/>
        <v>5</v>
      </c>
      <c r="Q308" s="415">
        <f t="shared" si="69"/>
        <v>5.5</v>
      </c>
      <c r="R308" s="415">
        <f t="shared" si="69"/>
        <v>5.5</v>
      </c>
      <c r="S308" s="417">
        <f t="shared" si="69"/>
        <v>5</v>
      </c>
      <c r="T308" s="348"/>
      <c r="U308" s="227" t="s">
        <v>26</v>
      </c>
      <c r="V308" s="227">
        <f>V307-I291</f>
        <v>6.1099999999999994</v>
      </c>
    </row>
    <row r="309" spans="1:23" x14ac:dyDescent="0.2">
      <c r="B309" s="280">
        <v>131.5</v>
      </c>
      <c r="H309" s="280">
        <v>131.5</v>
      </c>
      <c r="M309" s="280">
        <v>128.5</v>
      </c>
      <c r="S309" s="280">
        <v>128.5</v>
      </c>
    </row>
    <row r="310" spans="1:23" s="479" customFormat="1" ht="13.5" thickBot="1" x14ac:dyDescent="0.25"/>
    <row r="311" spans="1:23" ht="13.5" thickBot="1" x14ac:dyDescent="0.25">
      <c r="A311" s="468" t="s">
        <v>126</v>
      </c>
      <c r="B311" s="509" t="s">
        <v>53</v>
      </c>
      <c r="C311" s="510"/>
      <c r="D311" s="510"/>
      <c r="E311" s="510"/>
      <c r="F311" s="510"/>
      <c r="G311" s="511"/>
      <c r="H311" s="509" t="s">
        <v>72</v>
      </c>
      <c r="I311" s="510"/>
      <c r="J311" s="510"/>
      <c r="K311" s="510"/>
      <c r="L311" s="510"/>
      <c r="M311" s="511"/>
      <c r="N311" s="509" t="s">
        <v>63</v>
      </c>
      <c r="O311" s="510"/>
      <c r="P311" s="510"/>
      <c r="Q311" s="510"/>
      <c r="R311" s="510"/>
      <c r="S311" s="511"/>
      <c r="T311" s="338" t="s">
        <v>55</v>
      </c>
      <c r="U311" s="479"/>
      <c r="V311" s="479"/>
      <c r="W311" s="479"/>
    </row>
    <row r="312" spans="1:23" x14ac:dyDescent="0.2">
      <c r="A312" s="469" t="s">
        <v>54</v>
      </c>
      <c r="B312" s="448">
        <v>1</v>
      </c>
      <c r="C312" s="449">
        <v>2</v>
      </c>
      <c r="D312" s="449">
        <v>3</v>
      </c>
      <c r="E312" s="449">
        <v>4</v>
      </c>
      <c r="F312" s="449">
        <v>5</v>
      </c>
      <c r="G312" s="450">
        <v>6</v>
      </c>
      <c r="H312" s="448">
        <v>7</v>
      </c>
      <c r="I312" s="449">
        <v>8</v>
      </c>
      <c r="J312" s="449">
        <v>9</v>
      </c>
      <c r="K312" s="449">
        <v>10</v>
      </c>
      <c r="L312" s="449">
        <v>11</v>
      </c>
      <c r="M312" s="451">
        <v>12</v>
      </c>
      <c r="N312" s="448">
        <v>13</v>
      </c>
      <c r="O312" s="449">
        <v>14</v>
      </c>
      <c r="P312" s="449">
        <v>15</v>
      </c>
      <c r="Q312" s="449">
        <v>16</v>
      </c>
      <c r="R312" s="449">
        <v>17</v>
      </c>
      <c r="S312" s="451">
        <v>18</v>
      </c>
      <c r="T312" s="459">
        <v>247</v>
      </c>
      <c r="U312" s="479"/>
      <c r="V312" s="479"/>
      <c r="W312" s="479"/>
    </row>
    <row r="313" spans="1:23" x14ac:dyDescent="0.2">
      <c r="A313" s="470" t="s">
        <v>3</v>
      </c>
      <c r="B313" s="473">
        <v>3720</v>
      </c>
      <c r="C313" s="254">
        <v>3720</v>
      </c>
      <c r="D313" s="254">
        <v>3720</v>
      </c>
      <c r="E313" s="254">
        <v>3720</v>
      </c>
      <c r="F313" s="254">
        <v>3720</v>
      </c>
      <c r="G313" s="404">
        <v>3720</v>
      </c>
      <c r="H313" s="253">
        <v>3720</v>
      </c>
      <c r="I313" s="254">
        <v>3720</v>
      </c>
      <c r="J313" s="254">
        <v>3720</v>
      </c>
      <c r="K313" s="254">
        <v>3720</v>
      </c>
      <c r="L313" s="254">
        <v>3720</v>
      </c>
      <c r="M313" s="255">
        <v>3720</v>
      </c>
      <c r="N313" s="253">
        <v>3720</v>
      </c>
      <c r="O313" s="254">
        <v>3720</v>
      </c>
      <c r="P313" s="254">
        <v>3720</v>
      </c>
      <c r="Q313" s="254">
        <v>3720</v>
      </c>
      <c r="R313" s="254">
        <v>3720</v>
      </c>
      <c r="S313" s="255">
        <v>3720</v>
      </c>
      <c r="T313" s="341">
        <v>3720</v>
      </c>
      <c r="U313" s="479"/>
      <c r="V313" s="479"/>
      <c r="W313" s="479"/>
    </row>
    <row r="314" spans="1:23" x14ac:dyDescent="0.2">
      <c r="A314" s="471" t="s">
        <v>6</v>
      </c>
      <c r="B314" s="256">
        <v>3540</v>
      </c>
      <c r="C314" s="257">
        <v>3612</v>
      </c>
      <c r="D314" s="257">
        <v>3675</v>
      </c>
      <c r="E314" s="257">
        <v>3636.6666666666665</v>
      </c>
      <c r="F314" s="257">
        <v>3765</v>
      </c>
      <c r="G314" s="296">
        <v>3730.3571428571427</v>
      </c>
      <c r="H314" s="256">
        <v>3566.6666666666665</v>
      </c>
      <c r="I314" s="257">
        <v>3566.6666666666665</v>
      </c>
      <c r="J314" s="257">
        <v>3700</v>
      </c>
      <c r="K314" s="257">
        <v>3526.6666666666665</v>
      </c>
      <c r="L314" s="257">
        <v>3838.3333333333335</v>
      </c>
      <c r="M314" s="258">
        <v>3814.6666666666665</v>
      </c>
      <c r="N314" s="256">
        <v>3637.6470588235293</v>
      </c>
      <c r="O314" s="257">
        <v>3723.5294117647059</v>
      </c>
      <c r="P314" s="257">
        <v>3730</v>
      </c>
      <c r="Q314" s="257">
        <v>3627.1428571428573</v>
      </c>
      <c r="R314" s="257">
        <v>3882.9411764705883</v>
      </c>
      <c r="S314" s="258">
        <v>3907.1428571428573</v>
      </c>
      <c r="T314" s="342">
        <v>3706.6801619433199</v>
      </c>
      <c r="U314" s="479"/>
      <c r="V314" s="479"/>
      <c r="W314" s="479"/>
    </row>
    <row r="315" spans="1:23" x14ac:dyDescent="0.2">
      <c r="A315" s="469" t="s">
        <v>7</v>
      </c>
      <c r="B315" s="260">
        <v>100</v>
      </c>
      <c r="C315" s="261">
        <v>100</v>
      </c>
      <c r="D315" s="261">
        <v>100</v>
      </c>
      <c r="E315" s="261">
        <v>66.666666666666671</v>
      </c>
      <c r="F315" s="261">
        <v>91.666666666666671</v>
      </c>
      <c r="G315" s="299">
        <v>78.571428571428569</v>
      </c>
      <c r="H315" s="260">
        <v>100</v>
      </c>
      <c r="I315" s="261">
        <v>100</v>
      </c>
      <c r="J315" s="261">
        <v>93.333333333333329</v>
      </c>
      <c r="K315" s="261">
        <v>100</v>
      </c>
      <c r="L315" s="261">
        <v>100</v>
      </c>
      <c r="M315" s="262">
        <v>100</v>
      </c>
      <c r="N315" s="260">
        <v>100</v>
      </c>
      <c r="O315" s="261">
        <v>100</v>
      </c>
      <c r="P315" s="261">
        <v>93.75</v>
      </c>
      <c r="Q315" s="261">
        <v>100</v>
      </c>
      <c r="R315" s="261">
        <v>94.117647058823536</v>
      </c>
      <c r="S315" s="262">
        <v>100</v>
      </c>
      <c r="T315" s="343">
        <v>90.283400809716596</v>
      </c>
      <c r="U315" s="479"/>
      <c r="V315" s="227"/>
      <c r="W315" s="479"/>
    </row>
    <row r="316" spans="1:23" x14ac:dyDescent="0.2">
      <c r="A316" s="469" t="s">
        <v>8</v>
      </c>
      <c r="B316" s="263">
        <v>4.2798098232456075E-2</v>
      </c>
      <c r="C316" s="264">
        <v>2.9658387022906043E-2</v>
      </c>
      <c r="D316" s="264">
        <v>3.4624892510886879E-2</v>
      </c>
      <c r="E316" s="264">
        <v>7.1170151669309054E-2</v>
      </c>
      <c r="F316" s="264">
        <v>6.2322741598158593E-2</v>
      </c>
      <c r="G316" s="302">
        <v>7.92494237419617E-2</v>
      </c>
      <c r="H316" s="263">
        <v>3.5958847219227083E-2</v>
      </c>
      <c r="I316" s="264">
        <v>3.5958847219227083E-2</v>
      </c>
      <c r="J316" s="264">
        <v>5.6786778846535033E-2</v>
      </c>
      <c r="K316" s="264">
        <v>6.0874261580735251E-2</v>
      </c>
      <c r="L316" s="264">
        <v>4.3774079752292132E-2</v>
      </c>
      <c r="M316" s="265">
        <v>3.8880979570039102E-2</v>
      </c>
      <c r="N316" s="263">
        <v>4.072593163093035E-2</v>
      </c>
      <c r="O316" s="264">
        <v>3.6475447709424888E-2</v>
      </c>
      <c r="P316" s="264">
        <v>5.7703065013487626E-2</v>
      </c>
      <c r="Q316" s="264">
        <v>4.7950230985471284E-2</v>
      </c>
      <c r="R316" s="264">
        <v>6.6449320433197887E-2</v>
      </c>
      <c r="S316" s="265">
        <v>4.3288267633957843E-2</v>
      </c>
      <c r="T316" s="344">
        <v>6.0287433003849686E-2</v>
      </c>
      <c r="U316" s="479"/>
      <c r="V316" s="227"/>
      <c r="W316" s="479"/>
    </row>
    <row r="317" spans="1:23" x14ac:dyDescent="0.2">
      <c r="A317" s="471" t="s">
        <v>1</v>
      </c>
      <c r="B317" s="266">
        <f>B314/B313*100-100</f>
        <v>-4.8387096774193452</v>
      </c>
      <c r="C317" s="267">
        <f t="shared" ref="C317:T317" si="70">C314/C313*100-100</f>
        <v>-2.9032258064516157</v>
      </c>
      <c r="D317" s="267">
        <f t="shared" si="70"/>
        <v>-1.2096774193548328</v>
      </c>
      <c r="E317" s="267">
        <f t="shared" si="70"/>
        <v>-2.2401433691756267</v>
      </c>
      <c r="F317" s="267">
        <f t="shared" si="70"/>
        <v>1.209677419354847</v>
      </c>
      <c r="G317" s="405">
        <f t="shared" si="70"/>
        <v>0.27841781874037963</v>
      </c>
      <c r="H317" s="266">
        <f t="shared" si="70"/>
        <v>-4.1218637992831475</v>
      </c>
      <c r="I317" s="267">
        <f t="shared" si="70"/>
        <v>-4.1218637992831475</v>
      </c>
      <c r="J317" s="267">
        <f t="shared" si="70"/>
        <v>-0.53763440860214473</v>
      </c>
      <c r="K317" s="267">
        <f t="shared" si="70"/>
        <v>-5.1971326164874512</v>
      </c>
      <c r="L317" s="267">
        <f t="shared" si="70"/>
        <v>3.1810035842293871</v>
      </c>
      <c r="M317" s="268">
        <f t="shared" si="70"/>
        <v>2.5448028673834955</v>
      </c>
      <c r="N317" s="266">
        <f t="shared" si="70"/>
        <v>-2.2137887413029773</v>
      </c>
      <c r="O317" s="267">
        <f t="shared" si="70"/>
        <v>9.4876660341554953E-2</v>
      </c>
      <c r="P317" s="267">
        <f t="shared" si="70"/>
        <v>0.26881720430107237</v>
      </c>
      <c r="Q317" s="267">
        <f t="shared" si="70"/>
        <v>-2.4961597542242657</v>
      </c>
      <c r="R317" s="267">
        <f t="shared" si="70"/>
        <v>4.3801391524351629</v>
      </c>
      <c r="S317" s="268">
        <f t="shared" si="70"/>
        <v>5.0307219662058458</v>
      </c>
      <c r="T317" s="345">
        <f t="shared" si="70"/>
        <v>-0.35806016281398456</v>
      </c>
      <c r="U317" s="479"/>
      <c r="V317" s="227"/>
      <c r="W317" s="479"/>
    </row>
    <row r="318" spans="1:23" ht="13.5" thickBot="1" x14ac:dyDescent="0.25">
      <c r="A318" s="472" t="s">
        <v>27</v>
      </c>
      <c r="B318" s="474">
        <f t="shared" ref="B318:T318" si="71">B314-B301</f>
        <v>140.66666666666652</v>
      </c>
      <c r="C318" s="475">
        <f t="shared" si="71"/>
        <v>124</v>
      </c>
      <c r="D318" s="475">
        <f t="shared" si="71"/>
        <v>112.85714285714266</v>
      </c>
      <c r="E318" s="475">
        <f t="shared" si="71"/>
        <v>286.66666666666652</v>
      </c>
      <c r="F318" s="475">
        <f t="shared" si="71"/>
        <v>167.85714285714266</v>
      </c>
      <c r="G318" s="476">
        <f t="shared" si="71"/>
        <v>-18.214285714285779</v>
      </c>
      <c r="H318" s="474">
        <f t="shared" si="71"/>
        <v>183.58974358974365</v>
      </c>
      <c r="I318" s="475">
        <f t="shared" si="71"/>
        <v>234.16666666666652</v>
      </c>
      <c r="J318" s="475">
        <f t="shared" si="71"/>
        <v>221.81818181818198</v>
      </c>
      <c r="K318" s="475">
        <f t="shared" si="71"/>
        <v>215.23809523809496</v>
      </c>
      <c r="L318" s="475">
        <f t="shared" si="71"/>
        <v>239.50980392156862</v>
      </c>
      <c r="M318" s="477">
        <f t="shared" si="71"/>
        <v>97.166666666666515</v>
      </c>
      <c r="N318" s="474">
        <f t="shared" si="71"/>
        <v>311.28342245989279</v>
      </c>
      <c r="O318" s="475">
        <f t="shared" si="71"/>
        <v>264.36274509803934</v>
      </c>
      <c r="P318" s="475">
        <f t="shared" si="71"/>
        <v>136.66666666666652</v>
      </c>
      <c r="Q318" s="475">
        <f t="shared" si="71"/>
        <v>288.80952380952385</v>
      </c>
      <c r="R318" s="475">
        <f t="shared" si="71"/>
        <v>324.75935828877027</v>
      </c>
      <c r="S318" s="477">
        <f t="shared" si="71"/>
        <v>170.47619047619082</v>
      </c>
      <c r="T318" s="478">
        <f t="shared" si="71"/>
        <v>190.86620845494781</v>
      </c>
      <c r="U318" s="479"/>
      <c r="V318" s="227"/>
      <c r="W318" s="479"/>
    </row>
    <row r="319" spans="1:23" x14ac:dyDescent="0.2">
      <c r="A319" s="370" t="s">
        <v>51</v>
      </c>
      <c r="B319" s="274">
        <v>72</v>
      </c>
      <c r="C319" s="275">
        <v>73</v>
      </c>
      <c r="D319" s="275">
        <v>73</v>
      </c>
      <c r="E319" s="275">
        <v>18</v>
      </c>
      <c r="F319" s="275">
        <v>73</v>
      </c>
      <c r="G319" s="407">
        <v>74</v>
      </c>
      <c r="H319" s="274">
        <v>73</v>
      </c>
      <c r="I319" s="275">
        <v>73</v>
      </c>
      <c r="J319" s="275">
        <v>73</v>
      </c>
      <c r="K319" s="275">
        <v>20</v>
      </c>
      <c r="L319" s="275">
        <v>74</v>
      </c>
      <c r="M319" s="276">
        <v>74</v>
      </c>
      <c r="N319" s="274">
        <v>73</v>
      </c>
      <c r="O319" s="275">
        <v>73</v>
      </c>
      <c r="P319" s="275">
        <v>73</v>
      </c>
      <c r="Q319" s="275">
        <v>19</v>
      </c>
      <c r="R319" s="275">
        <v>74</v>
      </c>
      <c r="S319" s="276">
        <v>74</v>
      </c>
      <c r="T319" s="347">
        <f>SUM(B319:S319)</f>
        <v>1156</v>
      </c>
      <c r="U319" s="227" t="s">
        <v>56</v>
      </c>
      <c r="V319" s="278">
        <f>T306-T319</f>
        <v>3</v>
      </c>
      <c r="W319" s="279">
        <f>V319/T306</f>
        <v>2.5884383088869713E-3</v>
      </c>
    </row>
    <row r="320" spans="1:23" x14ac:dyDescent="0.2">
      <c r="A320" s="371" t="s">
        <v>28</v>
      </c>
      <c r="B320" s="323">
        <v>135.5</v>
      </c>
      <c r="C320" s="240">
        <v>134</v>
      </c>
      <c r="D320" s="240">
        <v>133.5</v>
      </c>
      <c r="E320" s="240">
        <v>135.5</v>
      </c>
      <c r="F320" s="240">
        <v>132.5</v>
      </c>
      <c r="G320" s="408">
        <v>133</v>
      </c>
      <c r="H320" s="242">
        <v>135.5</v>
      </c>
      <c r="I320" s="240">
        <v>135</v>
      </c>
      <c r="J320" s="240">
        <v>134.5</v>
      </c>
      <c r="K320" s="240">
        <v>135.5</v>
      </c>
      <c r="L320" s="240">
        <v>132.5</v>
      </c>
      <c r="M320" s="243">
        <v>132.5</v>
      </c>
      <c r="N320" s="242">
        <v>135.5</v>
      </c>
      <c r="O320" s="240">
        <v>134</v>
      </c>
      <c r="P320" s="240">
        <v>133</v>
      </c>
      <c r="Q320" s="240">
        <v>135.5</v>
      </c>
      <c r="R320" s="240">
        <v>133</v>
      </c>
      <c r="S320" s="243">
        <v>132</v>
      </c>
      <c r="T320" s="339"/>
      <c r="U320" s="227" t="s">
        <v>57</v>
      </c>
      <c r="V320" s="362">
        <v>130.18</v>
      </c>
      <c r="W320" s="479"/>
    </row>
    <row r="321" spans="1:23" ht="13.5" thickBot="1" x14ac:dyDescent="0.25">
      <c r="A321" s="372" t="s">
        <v>26</v>
      </c>
      <c r="B321" s="410">
        <f t="shared" ref="B321:S321" si="72">B320-B307</f>
        <v>4</v>
      </c>
      <c r="C321" s="415">
        <f t="shared" si="72"/>
        <v>4</v>
      </c>
      <c r="D321" s="415">
        <f t="shared" si="72"/>
        <v>4</v>
      </c>
      <c r="E321" s="415">
        <f t="shared" si="72"/>
        <v>4</v>
      </c>
      <c r="F321" s="415">
        <f t="shared" si="72"/>
        <v>3.5</v>
      </c>
      <c r="G321" s="416">
        <f t="shared" si="72"/>
        <v>4.5</v>
      </c>
      <c r="H321" s="410">
        <f t="shared" si="72"/>
        <v>4</v>
      </c>
      <c r="I321" s="415">
        <f t="shared" si="72"/>
        <v>4</v>
      </c>
      <c r="J321" s="415">
        <f t="shared" si="72"/>
        <v>4</v>
      </c>
      <c r="K321" s="415">
        <f t="shared" si="72"/>
        <v>4</v>
      </c>
      <c r="L321" s="415">
        <f t="shared" si="72"/>
        <v>3.5</v>
      </c>
      <c r="M321" s="417">
        <f t="shared" si="72"/>
        <v>4</v>
      </c>
      <c r="N321" s="410">
        <f t="shared" si="72"/>
        <v>4</v>
      </c>
      <c r="O321" s="415">
        <f t="shared" si="72"/>
        <v>3.5</v>
      </c>
      <c r="P321" s="415">
        <f t="shared" si="72"/>
        <v>4</v>
      </c>
      <c r="Q321" s="415">
        <f t="shared" si="72"/>
        <v>4</v>
      </c>
      <c r="R321" s="415">
        <f t="shared" si="72"/>
        <v>3.5</v>
      </c>
      <c r="S321" s="417">
        <f t="shared" si="72"/>
        <v>3.5</v>
      </c>
      <c r="T321" s="348"/>
      <c r="U321" s="227" t="s">
        <v>26</v>
      </c>
      <c r="V321" s="227">
        <f>V320-V307</f>
        <v>5.4300000000000068</v>
      </c>
      <c r="W321" s="479"/>
    </row>
    <row r="323" spans="1:23" ht="13.5" thickBot="1" x14ac:dyDescent="0.25"/>
    <row r="324" spans="1:23" ht="13.5" thickBot="1" x14ac:dyDescent="0.25">
      <c r="A324" s="468" t="s">
        <v>127</v>
      </c>
      <c r="B324" s="512" t="s">
        <v>53</v>
      </c>
      <c r="C324" s="513"/>
      <c r="D324" s="513"/>
      <c r="E324" s="513"/>
      <c r="F324" s="513"/>
      <c r="G324" s="514"/>
      <c r="H324" s="512" t="s">
        <v>72</v>
      </c>
      <c r="I324" s="513"/>
      <c r="J324" s="513"/>
      <c r="K324" s="513"/>
      <c r="L324" s="513"/>
      <c r="M324" s="514"/>
      <c r="N324" s="512" t="s">
        <v>63</v>
      </c>
      <c r="O324" s="513"/>
      <c r="P324" s="513"/>
      <c r="Q324" s="513"/>
      <c r="R324" s="513"/>
      <c r="S324" s="514"/>
      <c r="T324" s="338" t="s">
        <v>55</v>
      </c>
      <c r="U324" s="481"/>
      <c r="V324" s="481"/>
      <c r="W324" s="481"/>
    </row>
    <row r="325" spans="1:23" x14ac:dyDescent="0.2">
      <c r="A325" s="469" t="s">
        <v>54</v>
      </c>
      <c r="B325" s="490">
        <v>1</v>
      </c>
      <c r="C325" s="329">
        <v>2</v>
      </c>
      <c r="D325" s="329">
        <v>3</v>
      </c>
      <c r="E325" s="329">
        <v>4</v>
      </c>
      <c r="F325" s="329">
        <v>5</v>
      </c>
      <c r="G325" s="483">
        <v>6</v>
      </c>
      <c r="H325" s="490">
        <v>7</v>
      </c>
      <c r="I325" s="329">
        <v>8</v>
      </c>
      <c r="J325" s="329">
        <v>9</v>
      </c>
      <c r="K325" s="329">
        <v>10</v>
      </c>
      <c r="L325" s="329">
        <v>11</v>
      </c>
      <c r="M325" s="483">
        <v>12</v>
      </c>
      <c r="N325" s="490">
        <v>13</v>
      </c>
      <c r="O325" s="329">
        <v>14</v>
      </c>
      <c r="P325" s="329">
        <v>15</v>
      </c>
      <c r="Q325" s="329">
        <v>16</v>
      </c>
      <c r="R325" s="329">
        <v>17</v>
      </c>
      <c r="S325" s="483">
        <v>18</v>
      </c>
      <c r="T325" s="459">
        <v>263</v>
      </c>
      <c r="U325" s="481"/>
      <c r="V325" s="481"/>
      <c r="W325" s="481"/>
    </row>
    <row r="326" spans="1:23" x14ac:dyDescent="0.2">
      <c r="A326" s="470" t="s">
        <v>3</v>
      </c>
      <c r="B326" s="473">
        <v>3850</v>
      </c>
      <c r="C326" s="254">
        <v>3850</v>
      </c>
      <c r="D326" s="254">
        <v>3850</v>
      </c>
      <c r="E326" s="254">
        <v>3850</v>
      </c>
      <c r="F326" s="254">
        <v>3850</v>
      </c>
      <c r="G326" s="255">
        <v>3850</v>
      </c>
      <c r="H326" s="253">
        <v>3850</v>
      </c>
      <c r="I326" s="254">
        <v>3850</v>
      </c>
      <c r="J326" s="254">
        <v>3850</v>
      </c>
      <c r="K326" s="254">
        <v>3850</v>
      </c>
      <c r="L326" s="254">
        <v>3850</v>
      </c>
      <c r="M326" s="255">
        <v>3850</v>
      </c>
      <c r="N326" s="253">
        <v>3850</v>
      </c>
      <c r="O326" s="254">
        <v>3850</v>
      </c>
      <c r="P326" s="254">
        <v>3850</v>
      </c>
      <c r="Q326" s="254">
        <v>3850</v>
      </c>
      <c r="R326" s="254">
        <v>3850</v>
      </c>
      <c r="S326" s="255">
        <v>3850</v>
      </c>
      <c r="T326" s="341">
        <v>3850</v>
      </c>
      <c r="U326" s="481"/>
      <c r="V326" s="481"/>
      <c r="W326" s="481"/>
    </row>
    <row r="327" spans="1:23" x14ac:dyDescent="0.2">
      <c r="A327" s="471" t="s">
        <v>6</v>
      </c>
      <c r="B327" s="256">
        <v>3789.3333333333335</v>
      </c>
      <c r="C327" s="257">
        <v>3843.75</v>
      </c>
      <c r="D327" s="257">
        <v>3915.625</v>
      </c>
      <c r="E327" s="257">
        <v>3670</v>
      </c>
      <c r="F327" s="257">
        <v>3913.75</v>
      </c>
      <c r="G327" s="258">
        <v>4030.5882352941176</v>
      </c>
      <c r="H327" s="256">
        <v>3626.6666666666665</v>
      </c>
      <c r="I327" s="257">
        <v>3616.6666666666665</v>
      </c>
      <c r="J327" s="257">
        <v>3771.3333333333335</v>
      </c>
      <c r="K327" s="257">
        <v>3658.8888888888887</v>
      </c>
      <c r="L327" s="257">
        <v>3864.1176470588234</v>
      </c>
      <c r="M327" s="258">
        <v>4048.125</v>
      </c>
      <c r="N327" s="256">
        <v>3688</v>
      </c>
      <c r="O327" s="257">
        <v>3724.375</v>
      </c>
      <c r="P327" s="257">
        <v>3864.705882352941</v>
      </c>
      <c r="Q327" s="257">
        <v>3796</v>
      </c>
      <c r="R327" s="257">
        <v>3776.875</v>
      </c>
      <c r="S327" s="258">
        <v>3926</v>
      </c>
      <c r="T327" s="342">
        <v>3818.7072243346006</v>
      </c>
      <c r="U327" s="481"/>
      <c r="V327" s="481"/>
      <c r="W327" s="481"/>
    </row>
    <row r="328" spans="1:23" x14ac:dyDescent="0.2">
      <c r="A328" s="469" t="s">
        <v>7</v>
      </c>
      <c r="B328" s="260">
        <v>80</v>
      </c>
      <c r="C328" s="261">
        <v>100</v>
      </c>
      <c r="D328" s="261">
        <v>100</v>
      </c>
      <c r="E328" s="261">
        <v>100</v>
      </c>
      <c r="F328" s="261">
        <v>93.75</v>
      </c>
      <c r="G328" s="262">
        <v>94.117647058823536</v>
      </c>
      <c r="H328" s="260">
        <v>93.333333333333329</v>
      </c>
      <c r="I328" s="261">
        <v>100</v>
      </c>
      <c r="J328" s="261">
        <v>100</v>
      </c>
      <c r="K328" s="261">
        <v>100</v>
      </c>
      <c r="L328" s="261">
        <v>94.117647058823536</v>
      </c>
      <c r="M328" s="262">
        <v>100</v>
      </c>
      <c r="N328" s="260">
        <v>100</v>
      </c>
      <c r="O328" s="261">
        <v>100</v>
      </c>
      <c r="P328" s="261">
        <v>94.117647058823536</v>
      </c>
      <c r="Q328" s="261">
        <v>100</v>
      </c>
      <c r="R328" s="261">
        <v>100</v>
      </c>
      <c r="S328" s="262">
        <v>100</v>
      </c>
      <c r="T328" s="343">
        <v>92.395437262357419</v>
      </c>
      <c r="U328" s="481"/>
      <c r="V328" s="227"/>
      <c r="W328" s="481"/>
    </row>
    <row r="329" spans="1:23" x14ac:dyDescent="0.2">
      <c r="A329" s="469" t="s">
        <v>8</v>
      </c>
      <c r="B329" s="263">
        <v>7.856009023501917E-2</v>
      </c>
      <c r="C329" s="264">
        <v>3.7890016903190389E-2</v>
      </c>
      <c r="D329" s="264">
        <v>3.8909550302302712E-2</v>
      </c>
      <c r="E329" s="264">
        <v>4.1426111940485823E-2</v>
      </c>
      <c r="F329" s="264">
        <v>4.4520958756265508E-2</v>
      </c>
      <c r="G329" s="265">
        <v>4.0253233434569852E-2</v>
      </c>
      <c r="H329" s="263">
        <v>4.8156853139769321E-2</v>
      </c>
      <c r="I329" s="264">
        <v>4.4602962700693145E-2</v>
      </c>
      <c r="J329" s="264">
        <v>4.387938903051198E-2</v>
      </c>
      <c r="K329" s="264">
        <v>5.8595795178584556E-2</v>
      </c>
      <c r="L329" s="264">
        <v>4.6684305508915662E-2</v>
      </c>
      <c r="M329" s="265">
        <v>4.8487838125508637E-2</v>
      </c>
      <c r="N329" s="263">
        <v>3.7639377512874973E-2</v>
      </c>
      <c r="O329" s="264">
        <v>3.6209992638990385E-2</v>
      </c>
      <c r="P329" s="264">
        <v>4.9471256133012786E-2</v>
      </c>
      <c r="Q329" s="264">
        <v>4.7771196175129246E-2</v>
      </c>
      <c r="R329" s="264">
        <v>3.1616346672669896E-2</v>
      </c>
      <c r="S329" s="265">
        <v>3.7570981220242071E-2</v>
      </c>
      <c r="T329" s="344">
        <v>5.6503300396139926E-2</v>
      </c>
      <c r="U329" s="481"/>
      <c r="V329" s="227"/>
      <c r="W329" s="481"/>
    </row>
    <row r="330" spans="1:23" x14ac:dyDescent="0.2">
      <c r="A330" s="471" t="s">
        <v>1</v>
      </c>
      <c r="B330" s="266">
        <f>B327/B326*100-100</f>
        <v>-1.5757575757575779</v>
      </c>
      <c r="C330" s="267">
        <f t="shared" ref="C330:T330" si="73">C327/C326*100-100</f>
        <v>-0.16233766233766289</v>
      </c>
      <c r="D330" s="267">
        <f t="shared" si="73"/>
        <v>1.7045454545454533</v>
      </c>
      <c r="E330" s="267">
        <f t="shared" si="73"/>
        <v>-4.6753246753246742</v>
      </c>
      <c r="F330" s="267">
        <f t="shared" si="73"/>
        <v>1.6558441558441643</v>
      </c>
      <c r="G330" s="268">
        <f t="shared" si="73"/>
        <v>4.6906035141329312</v>
      </c>
      <c r="H330" s="266">
        <f t="shared" si="73"/>
        <v>-5.8008658008658074</v>
      </c>
      <c r="I330" s="267">
        <f t="shared" si="73"/>
        <v>-6.0606060606060623</v>
      </c>
      <c r="J330" s="267">
        <f t="shared" si="73"/>
        <v>-2.0432900432900425</v>
      </c>
      <c r="K330" s="267">
        <f t="shared" si="73"/>
        <v>-4.963924963924967</v>
      </c>
      <c r="L330" s="267">
        <f t="shared" si="73"/>
        <v>0.36669213139801116</v>
      </c>
      <c r="M330" s="268">
        <f t="shared" si="73"/>
        <v>5.1461038961039094</v>
      </c>
      <c r="N330" s="266">
        <f t="shared" si="73"/>
        <v>-4.2077922077922096</v>
      </c>
      <c r="O330" s="267">
        <f t="shared" si="73"/>
        <v>-3.2629870129870113</v>
      </c>
      <c r="P330" s="267">
        <f t="shared" si="73"/>
        <v>0.38197097020626813</v>
      </c>
      <c r="Q330" s="267">
        <f t="shared" si="73"/>
        <v>-1.4025974025974079</v>
      </c>
      <c r="R330" s="267">
        <f t="shared" si="73"/>
        <v>-1.8993506493506516</v>
      </c>
      <c r="S330" s="268">
        <f t="shared" si="73"/>
        <v>1.9740259740259773</v>
      </c>
      <c r="T330" s="345">
        <f t="shared" si="73"/>
        <v>-0.8127993679324419</v>
      </c>
      <c r="U330" s="481"/>
      <c r="V330" s="227"/>
      <c r="W330" s="481"/>
    </row>
    <row r="331" spans="1:23" ht="13.5" thickBot="1" x14ac:dyDescent="0.25">
      <c r="A331" s="472" t="s">
        <v>27</v>
      </c>
      <c r="B331" s="410">
        <f>B327-B314</f>
        <v>249.33333333333348</v>
      </c>
      <c r="C331" s="415">
        <f t="shared" ref="C331:S331" si="74">C327-C314</f>
        <v>231.75</v>
      </c>
      <c r="D331" s="415">
        <f t="shared" si="74"/>
        <v>240.625</v>
      </c>
      <c r="E331" s="415">
        <f t="shared" si="74"/>
        <v>33.333333333333485</v>
      </c>
      <c r="F331" s="415">
        <f t="shared" si="74"/>
        <v>148.75</v>
      </c>
      <c r="G331" s="417">
        <f t="shared" si="74"/>
        <v>300.2310924369749</v>
      </c>
      <c r="H331" s="410">
        <f t="shared" si="74"/>
        <v>60</v>
      </c>
      <c r="I331" s="415">
        <f t="shared" si="74"/>
        <v>50</v>
      </c>
      <c r="J331" s="415">
        <f t="shared" si="74"/>
        <v>71.333333333333485</v>
      </c>
      <c r="K331" s="415">
        <f t="shared" si="74"/>
        <v>132.22222222222217</v>
      </c>
      <c r="L331" s="415">
        <f t="shared" si="74"/>
        <v>25.784313725489937</v>
      </c>
      <c r="M331" s="417">
        <f t="shared" si="74"/>
        <v>233.45833333333348</v>
      </c>
      <c r="N331" s="410">
        <f t="shared" si="74"/>
        <v>50.352941176470722</v>
      </c>
      <c r="O331" s="415">
        <f t="shared" si="74"/>
        <v>0.8455882352941444</v>
      </c>
      <c r="P331" s="415">
        <f t="shared" si="74"/>
        <v>134.70588235294099</v>
      </c>
      <c r="Q331" s="415">
        <f t="shared" si="74"/>
        <v>168.85714285714266</v>
      </c>
      <c r="R331" s="415">
        <f t="shared" si="74"/>
        <v>-106.06617647058829</v>
      </c>
      <c r="S331" s="417">
        <f t="shared" si="74"/>
        <v>18.857142857142662</v>
      </c>
      <c r="T331" s="478">
        <f t="shared" ref="T331" si="75">T327-T313</f>
        <v>98.707224334600596</v>
      </c>
      <c r="U331" s="481"/>
      <c r="V331" s="227"/>
      <c r="W331" s="481"/>
    </row>
    <row r="332" spans="1:23" x14ac:dyDescent="0.2">
      <c r="A332" s="370" t="s">
        <v>51</v>
      </c>
      <c r="B332" s="486">
        <v>72</v>
      </c>
      <c r="C332" s="487">
        <v>73</v>
      </c>
      <c r="D332" s="487">
        <v>73</v>
      </c>
      <c r="E332" s="487">
        <v>18</v>
      </c>
      <c r="F332" s="487">
        <v>73</v>
      </c>
      <c r="G332" s="489">
        <v>74</v>
      </c>
      <c r="H332" s="486">
        <v>73</v>
      </c>
      <c r="I332" s="487">
        <v>73</v>
      </c>
      <c r="J332" s="487">
        <v>73</v>
      </c>
      <c r="K332" s="487">
        <v>20</v>
      </c>
      <c r="L332" s="487">
        <v>74</v>
      </c>
      <c r="M332" s="489">
        <v>74</v>
      </c>
      <c r="N332" s="486">
        <v>73</v>
      </c>
      <c r="O332" s="487">
        <v>73</v>
      </c>
      <c r="P332" s="487">
        <v>73</v>
      </c>
      <c r="Q332" s="487">
        <v>19</v>
      </c>
      <c r="R332" s="487">
        <v>74</v>
      </c>
      <c r="S332" s="489">
        <v>74</v>
      </c>
      <c r="T332" s="347">
        <f>SUM(B332:S332)</f>
        <v>1156</v>
      </c>
      <c r="U332" s="227" t="s">
        <v>56</v>
      </c>
      <c r="V332" s="278">
        <f>T319-T332</f>
        <v>0</v>
      </c>
      <c r="W332" s="279">
        <f>V332/T319</f>
        <v>0</v>
      </c>
    </row>
    <row r="333" spans="1:23" x14ac:dyDescent="0.2">
      <c r="A333" s="371" t="s">
        <v>28</v>
      </c>
      <c r="B333" s="323">
        <v>138</v>
      </c>
      <c r="C333" s="240">
        <v>136.5</v>
      </c>
      <c r="D333" s="240">
        <v>136</v>
      </c>
      <c r="E333" s="240">
        <f t="shared" ref="E333:S333" si="76">E320+3</f>
        <v>138.5</v>
      </c>
      <c r="F333" s="240">
        <v>135</v>
      </c>
      <c r="G333" s="243">
        <v>135.5</v>
      </c>
      <c r="H333" s="242">
        <f t="shared" si="76"/>
        <v>138.5</v>
      </c>
      <c r="I333" s="240">
        <f t="shared" si="76"/>
        <v>138</v>
      </c>
      <c r="J333" s="240">
        <f t="shared" si="76"/>
        <v>137.5</v>
      </c>
      <c r="K333" s="240">
        <f t="shared" si="76"/>
        <v>138.5</v>
      </c>
      <c r="L333" s="240">
        <f t="shared" si="76"/>
        <v>135.5</v>
      </c>
      <c r="M333" s="243">
        <v>135</v>
      </c>
      <c r="N333" s="242">
        <f t="shared" si="76"/>
        <v>138.5</v>
      </c>
      <c r="O333" s="240">
        <f t="shared" si="76"/>
        <v>137</v>
      </c>
      <c r="P333" s="240">
        <f t="shared" si="76"/>
        <v>136</v>
      </c>
      <c r="Q333" s="240">
        <v>138</v>
      </c>
      <c r="R333" s="240">
        <f t="shared" si="76"/>
        <v>136</v>
      </c>
      <c r="S333" s="243">
        <f t="shared" si="76"/>
        <v>135</v>
      </c>
      <c r="T333" s="339"/>
      <c r="U333" s="227" t="s">
        <v>57</v>
      </c>
      <c r="V333" s="362">
        <v>133.69</v>
      </c>
      <c r="W333" s="481"/>
    </row>
    <row r="334" spans="1:23" ht="13.5" thickBot="1" x14ac:dyDescent="0.25">
      <c r="A334" s="372" t="s">
        <v>26</v>
      </c>
      <c r="B334" s="410">
        <f>B333-B320</f>
        <v>2.5</v>
      </c>
      <c r="C334" s="415">
        <f t="shared" ref="C334:S334" si="77">C333-C320</f>
        <v>2.5</v>
      </c>
      <c r="D334" s="415">
        <f t="shared" si="77"/>
        <v>2.5</v>
      </c>
      <c r="E334" s="415">
        <f t="shared" si="77"/>
        <v>3</v>
      </c>
      <c r="F334" s="415">
        <f t="shared" si="77"/>
        <v>2.5</v>
      </c>
      <c r="G334" s="417">
        <f t="shared" si="77"/>
        <v>2.5</v>
      </c>
      <c r="H334" s="410">
        <f t="shared" si="77"/>
        <v>3</v>
      </c>
      <c r="I334" s="415">
        <f t="shared" si="77"/>
        <v>3</v>
      </c>
      <c r="J334" s="415">
        <f t="shared" si="77"/>
        <v>3</v>
      </c>
      <c r="K334" s="415">
        <f t="shared" si="77"/>
        <v>3</v>
      </c>
      <c r="L334" s="415">
        <f t="shared" si="77"/>
        <v>3</v>
      </c>
      <c r="M334" s="417">
        <f t="shared" si="77"/>
        <v>2.5</v>
      </c>
      <c r="N334" s="410">
        <f t="shared" si="77"/>
        <v>3</v>
      </c>
      <c r="O334" s="415">
        <f t="shared" si="77"/>
        <v>3</v>
      </c>
      <c r="P334" s="415">
        <f t="shared" si="77"/>
        <v>3</v>
      </c>
      <c r="Q334" s="415">
        <f t="shared" si="77"/>
        <v>2.5</v>
      </c>
      <c r="R334" s="415">
        <f t="shared" si="77"/>
        <v>3</v>
      </c>
      <c r="S334" s="417">
        <f t="shared" si="77"/>
        <v>3</v>
      </c>
      <c r="T334" s="348"/>
      <c r="U334" s="227" t="s">
        <v>26</v>
      </c>
      <c r="V334" s="278">
        <f>V333-V320</f>
        <v>3.5099999999999909</v>
      </c>
      <c r="W334" s="481"/>
    </row>
    <row r="336" spans="1:23" ht="13.5" thickBot="1" x14ac:dyDescent="0.25"/>
    <row r="337" spans="1:23" ht="13.5" thickBot="1" x14ac:dyDescent="0.25">
      <c r="A337" s="468" t="s">
        <v>129</v>
      </c>
      <c r="B337" s="512" t="s">
        <v>53</v>
      </c>
      <c r="C337" s="513"/>
      <c r="D337" s="513"/>
      <c r="E337" s="513"/>
      <c r="F337" s="513"/>
      <c r="G337" s="514"/>
      <c r="H337" s="512" t="s">
        <v>72</v>
      </c>
      <c r="I337" s="513"/>
      <c r="J337" s="513"/>
      <c r="K337" s="513"/>
      <c r="L337" s="513"/>
      <c r="M337" s="514"/>
      <c r="N337" s="512" t="s">
        <v>63</v>
      </c>
      <c r="O337" s="513"/>
      <c r="P337" s="513"/>
      <c r="Q337" s="513"/>
      <c r="R337" s="513"/>
      <c r="S337" s="514"/>
      <c r="T337" s="338" t="s">
        <v>55</v>
      </c>
      <c r="U337" s="503"/>
      <c r="V337" s="503"/>
      <c r="W337" s="503"/>
    </row>
    <row r="338" spans="1:23" x14ac:dyDescent="0.2">
      <c r="A338" s="469" t="s">
        <v>54</v>
      </c>
      <c r="B338" s="490">
        <v>1</v>
      </c>
      <c r="C338" s="329">
        <v>2</v>
      </c>
      <c r="D338" s="329">
        <v>3</v>
      </c>
      <c r="E338" s="329">
        <v>4</v>
      </c>
      <c r="F338" s="329">
        <v>5</v>
      </c>
      <c r="G338" s="483">
        <v>6</v>
      </c>
      <c r="H338" s="490">
        <v>7</v>
      </c>
      <c r="I338" s="329">
        <v>8</v>
      </c>
      <c r="J338" s="329">
        <v>9</v>
      </c>
      <c r="K338" s="329">
        <v>10</v>
      </c>
      <c r="L338" s="329">
        <v>11</v>
      </c>
      <c r="M338" s="483">
        <v>12</v>
      </c>
      <c r="N338" s="490">
        <v>13</v>
      </c>
      <c r="O338" s="329">
        <v>14</v>
      </c>
      <c r="P338" s="329">
        <v>15</v>
      </c>
      <c r="Q338" s="329">
        <v>16</v>
      </c>
      <c r="R338" s="329">
        <v>17</v>
      </c>
      <c r="S338" s="483">
        <v>18</v>
      </c>
      <c r="T338" s="459">
        <v>250</v>
      </c>
      <c r="U338" s="503"/>
      <c r="V338" s="503"/>
      <c r="W338" s="503"/>
    </row>
    <row r="339" spans="1:23" x14ac:dyDescent="0.2">
      <c r="A339" s="470" t="s">
        <v>3</v>
      </c>
      <c r="B339" s="473">
        <v>3940</v>
      </c>
      <c r="C339" s="254">
        <v>3940</v>
      </c>
      <c r="D339" s="254">
        <v>3940</v>
      </c>
      <c r="E339" s="254">
        <v>3940</v>
      </c>
      <c r="F339" s="254">
        <v>3940</v>
      </c>
      <c r="G339" s="255">
        <v>3940</v>
      </c>
      <c r="H339" s="253">
        <v>3940</v>
      </c>
      <c r="I339" s="254">
        <v>3940</v>
      </c>
      <c r="J339" s="254">
        <v>3940</v>
      </c>
      <c r="K339" s="254">
        <v>3940</v>
      </c>
      <c r="L339" s="254">
        <v>3940</v>
      </c>
      <c r="M339" s="255">
        <v>3940</v>
      </c>
      <c r="N339" s="253">
        <v>3940</v>
      </c>
      <c r="O339" s="254">
        <v>3940</v>
      </c>
      <c r="P339" s="254">
        <v>3940</v>
      </c>
      <c r="Q339" s="254">
        <v>3940</v>
      </c>
      <c r="R339" s="254">
        <v>3940</v>
      </c>
      <c r="S339" s="255">
        <v>3940</v>
      </c>
      <c r="T339" s="341">
        <v>3940</v>
      </c>
      <c r="U339" s="503"/>
      <c r="V339" s="503"/>
      <c r="W339" s="503"/>
    </row>
    <row r="340" spans="1:23" x14ac:dyDescent="0.2">
      <c r="A340" s="471" t="s">
        <v>6</v>
      </c>
      <c r="B340" s="256">
        <v>3695.3333333333335</v>
      </c>
      <c r="C340" s="257">
        <v>3854.6666666666665</v>
      </c>
      <c r="D340" s="257">
        <v>3862.1428571428573</v>
      </c>
      <c r="E340" s="257">
        <v>3827.1428571428573</v>
      </c>
      <c r="F340" s="257">
        <v>4360</v>
      </c>
      <c r="G340" s="258">
        <v>4150</v>
      </c>
      <c r="H340" s="256">
        <v>3767.3333333333335</v>
      </c>
      <c r="I340" s="257">
        <v>3720</v>
      </c>
      <c r="J340" s="257">
        <v>3782.1428571428573</v>
      </c>
      <c r="K340" s="257">
        <v>3738.3333333333335</v>
      </c>
      <c r="L340" s="257">
        <v>3949.3333333333335</v>
      </c>
      <c r="M340" s="258">
        <v>4124</v>
      </c>
      <c r="N340" s="256">
        <v>3832.9166666666665</v>
      </c>
      <c r="O340" s="257">
        <v>3874.6666666666665</v>
      </c>
      <c r="P340" s="257">
        <v>3936</v>
      </c>
      <c r="Q340" s="257">
        <v>3980</v>
      </c>
      <c r="R340" s="257">
        <v>3922.1428571428573</v>
      </c>
      <c r="S340" s="258">
        <v>3941.3333333333335</v>
      </c>
      <c r="T340" s="342">
        <v>3911.48</v>
      </c>
      <c r="U340" s="503"/>
      <c r="V340" s="503"/>
      <c r="W340" s="503"/>
    </row>
    <row r="341" spans="1:23" x14ac:dyDescent="0.2">
      <c r="A341" s="469" t="s">
        <v>7</v>
      </c>
      <c r="B341" s="260">
        <v>86.666666666666671</v>
      </c>
      <c r="C341" s="261">
        <v>100</v>
      </c>
      <c r="D341" s="261">
        <v>100</v>
      </c>
      <c r="E341" s="261">
        <v>85.714285714285708</v>
      </c>
      <c r="F341" s="261">
        <v>60</v>
      </c>
      <c r="G341" s="262">
        <v>100</v>
      </c>
      <c r="H341" s="260">
        <v>100</v>
      </c>
      <c r="I341" s="261">
        <v>100</v>
      </c>
      <c r="J341" s="261">
        <v>85.714285714285708</v>
      </c>
      <c r="K341" s="261">
        <v>100</v>
      </c>
      <c r="L341" s="261">
        <v>100</v>
      </c>
      <c r="M341" s="262">
        <v>93.333333333333329</v>
      </c>
      <c r="N341" s="260">
        <v>95.833333333333329</v>
      </c>
      <c r="O341" s="261">
        <v>100</v>
      </c>
      <c r="P341" s="261">
        <v>100</v>
      </c>
      <c r="Q341" s="261">
        <v>85.714285714285708</v>
      </c>
      <c r="R341" s="261">
        <v>92.857142857142861</v>
      </c>
      <c r="S341" s="262">
        <v>100</v>
      </c>
      <c r="T341" s="343">
        <v>88.8</v>
      </c>
      <c r="U341" s="503"/>
      <c r="V341" s="227"/>
      <c r="W341" s="503"/>
    </row>
    <row r="342" spans="1:23" x14ac:dyDescent="0.2">
      <c r="A342" s="469" t="s">
        <v>8</v>
      </c>
      <c r="B342" s="263">
        <v>5.9933932273011144E-2</v>
      </c>
      <c r="C342" s="264">
        <v>3.7676233287278635E-2</v>
      </c>
      <c r="D342" s="264">
        <v>4.0102466787201807E-2</v>
      </c>
      <c r="E342" s="264">
        <v>6.0359623831868561E-2</v>
      </c>
      <c r="F342" s="264">
        <v>9.1949309580673821E-2</v>
      </c>
      <c r="G342" s="265">
        <v>3.6628619681138515E-2</v>
      </c>
      <c r="H342" s="263">
        <v>4.4283821821602509E-2</v>
      </c>
      <c r="I342" s="264">
        <v>4.3594824570502302E-2</v>
      </c>
      <c r="J342" s="264">
        <v>5.3079685313327928E-2</v>
      </c>
      <c r="K342" s="264">
        <v>4.1796552236322997E-2</v>
      </c>
      <c r="L342" s="264">
        <v>3.4895684603932546E-2</v>
      </c>
      <c r="M342" s="265">
        <v>4.9795096317714289E-2</v>
      </c>
      <c r="N342" s="263">
        <v>4.5653901189332366E-2</v>
      </c>
      <c r="O342" s="264">
        <v>4.16990900473539E-2</v>
      </c>
      <c r="P342" s="264">
        <v>3.5103907182378019E-2</v>
      </c>
      <c r="Q342" s="264">
        <v>5.8986009926757003E-2</v>
      </c>
      <c r="R342" s="264">
        <v>4.5406865741358882E-2</v>
      </c>
      <c r="S342" s="265">
        <v>2.9397620800509103E-2</v>
      </c>
      <c r="T342" s="344">
        <v>6.5168452658228168E-2</v>
      </c>
      <c r="U342" s="503"/>
      <c r="V342" s="227"/>
      <c r="W342" s="503"/>
    </row>
    <row r="343" spans="1:23" x14ac:dyDescent="0.2">
      <c r="A343" s="471" t="s">
        <v>1</v>
      </c>
      <c r="B343" s="266">
        <f>B340/B339*100-100</f>
        <v>-6.2098138747884946</v>
      </c>
      <c r="C343" s="267">
        <f t="shared" ref="C343:T343" si="78">C340/C339*100-100</f>
        <v>-2.1658206429780051</v>
      </c>
      <c r="D343" s="267">
        <f t="shared" si="78"/>
        <v>-1.9760696156635191</v>
      </c>
      <c r="E343" s="267">
        <f t="shared" si="78"/>
        <v>-2.8643944887599702</v>
      </c>
      <c r="F343" s="267">
        <f t="shared" si="78"/>
        <v>10.659898477157356</v>
      </c>
      <c r="G343" s="268">
        <f t="shared" si="78"/>
        <v>5.3299492385786778</v>
      </c>
      <c r="H343" s="266">
        <f t="shared" si="78"/>
        <v>-4.3824027072758014</v>
      </c>
      <c r="I343" s="267">
        <f t="shared" si="78"/>
        <v>-5.5837563451776617</v>
      </c>
      <c r="J343" s="267">
        <f t="shared" si="78"/>
        <v>-4.006526468455391</v>
      </c>
      <c r="K343" s="267">
        <f t="shared" si="78"/>
        <v>-5.1184433164128507</v>
      </c>
      <c r="L343" s="267">
        <f t="shared" si="78"/>
        <v>0.23688663282572975</v>
      </c>
      <c r="M343" s="268">
        <f t="shared" si="78"/>
        <v>4.6700507614213222</v>
      </c>
      <c r="N343" s="266">
        <f t="shared" si="78"/>
        <v>-2.7178510998308099</v>
      </c>
      <c r="O343" s="267">
        <f t="shared" si="78"/>
        <v>-1.6582064297800372</v>
      </c>
      <c r="P343" s="267">
        <f t="shared" si="78"/>
        <v>-0.10152284263959643</v>
      </c>
      <c r="Q343" s="267">
        <f t="shared" si="78"/>
        <v>1.0152284263959359</v>
      </c>
      <c r="R343" s="267">
        <f t="shared" si="78"/>
        <v>-0.45322697606961526</v>
      </c>
      <c r="S343" s="268">
        <f t="shared" si="78"/>
        <v>3.3840947546522671E-2</v>
      </c>
      <c r="T343" s="345">
        <f t="shared" si="78"/>
        <v>-0.72385786802030339</v>
      </c>
      <c r="U343" s="503"/>
      <c r="V343" s="227"/>
      <c r="W343" s="503"/>
    </row>
    <row r="344" spans="1:23" ht="13.5" thickBot="1" x14ac:dyDescent="0.25">
      <c r="A344" s="472" t="s">
        <v>27</v>
      </c>
      <c r="B344" s="410">
        <f>B340-B327</f>
        <v>-94</v>
      </c>
      <c r="C344" s="415">
        <f t="shared" ref="C344:S344" si="79">C340-C327</f>
        <v>10.916666666666515</v>
      </c>
      <c r="D344" s="415">
        <f t="shared" si="79"/>
        <v>-53.482142857142662</v>
      </c>
      <c r="E344" s="415">
        <f t="shared" si="79"/>
        <v>157.14285714285734</v>
      </c>
      <c r="F344" s="415">
        <f t="shared" si="79"/>
        <v>446.25</v>
      </c>
      <c r="G344" s="417">
        <f t="shared" si="79"/>
        <v>119.41176470588243</v>
      </c>
      <c r="H344" s="410">
        <f t="shared" si="79"/>
        <v>140.66666666666697</v>
      </c>
      <c r="I344" s="415">
        <f t="shared" si="79"/>
        <v>103.33333333333348</v>
      </c>
      <c r="J344" s="415">
        <f t="shared" si="79"/>
        <v>10.809523809523853</v>
      </c>
      <c r="K344" s="415">
        <f t="shared" si="79"/>
        <v>79.444444444444798</v>
      </c>
      <c r="L344" s="415">
        <f t="shared" si="79"/>
        <v>85.215686274510063</v>
      </c>
      <c r="M344" s="417">
        <f t="shared" si="79"/>
        <v>75.875</v>
      </c>
      <c r="N344" s="410">
        <f t="shared" si="79"/>
        <v>144.91666666666652</v>
      </c>
      <c r="O344" s="415">
        <f t="shared" si="79"/>
        <v>150.29166666666652</v>
      </c>
      <c r="P344" s="415">
        <f t="shared" si="79"/>
        <v>71.294117647059011</v>
      </c>
      <c r="Q344" s="415">
        <f t="shared" si="79"/>
        <v>184</v>
      </c>
      <c r="R344" s="415">
        <f t="shared" si="79"/>
        <v>145.26785714285734</v>
      </c>
      <c r="S344" s="417">
        <f t="shared" si="79"/>
        <v>15.333333333333485</v>
      </c>
      <c r="T344" s="478">
        <f t="shared" ref="T344" si="80">T340-T326</f>
        <v>61.480000000000018</v>
      </c>
      <c r="U344" s="503"/>
      <c r="V344" s="227"/>
      <c r="W344" s="503"/>
    </row>
    <row r="345" spans="1:23" x14ac:dyDescent="0.2">
      <c r="A345" s="370" t="s">
        <v>51</v>
      </c>
      <c r="B345" s="486">
        <v>71</v>
      </c>
      <c r="C345" s="487">
        <v>73</v>
      </c>
      <c r="D345" s="487">
        <v>73</v>
      </c>
      <c r="E345" s="487">
        <v>17</v>
      </c>
      <c r="F345" s="487">
        <v>73</v>
      </c>
      <c r="G345" s="489">
        <v>74</v>
      </c>
      <c r="H345" s="486">
        <v>73</v>
      </c>
      <c r="I345" s="487">
        <v>73</v>
      </c>
      <c r="J345" s="487">
        <v>73</v>
      </c>
      <c r="K345" s="487">
        <v>20</v>
      </c>
      <c r="L345" s="487">
        <v>74</v>
      </c>
      <c r="M345" s="489">
        <v>74</v>
      </c>
      <c r="N345" s="486">
        <v>73</v>
      </c>
      <c r="O345" s="487">
        <v>73</v>
      </c>
      <c r="P345" s="487">
        <v>73</v>
      </c>
      <c r="Q345" s="487">
        <v>19</v>
      </c>
      <c r="R345" s="487">
        <v>74</v>
      </c>
      <c r="S345" s="489">
        <v>74</v>
      </c>
      <c r="T345" s="347">
        <f>SUM(B345:S345)</f>
        <v>1154</v>
      </c>
      <c r="U345" s="227" t="s">
        <v>56</v>
      </c>
      <c r="V345" s="278">
        <f>T332-T345</f>
        <v>2</v>
      </c>
      <c r="W345" s="279">
        <f>V345/T332</f>
        <v>1.7301038062283738E-3</v>
      </c>
    </row>
    <row r="346" spans="1:23" x14ac:dyDescent="0.2">
      <c r="A346" s="371" t="s">
        <v>28</v>
      </c>
      <c r="B346" s="323">
        <v>141</v>
      </c>
      <c r="C346" s="240">
        <v>139.5</v>
      </c>
      <c r="D346" s="240">
        <v>139</v>
      </c>
      <c r="E346" s="240">
        <v>141.5</v>
      </c>
      <c r="F346" s="240">
        <v>137.5</v>
      </c>
      <c r="G346" s="243">
        <v>138</v>
      </c>
      <c r="H346" s="242">
        <v>141.5</v>
      </c>
      <c r="I346" s="240">
        <v>141</v>
      </c>
      <c r="J346" s="240">
        <v>140.5</v>
      </c>
      <c r="K346" s="240">
        <v>141.5</v>
      </c>
      <c r="L346" s="240">
        <v>138.5</v>
      </c>
      <c r="M346" s="243">
        <v>137.5</v>
      </c>
      <c r="N346" s="242">
        <v>141.5</v>
      </c>
      <c r="O346" s="240">
        <v>140</v>
      </c>
      <c r="P346" s="240">
        <v>139</v>
      </c>
      <c r="Q346" s="240">
        <v>140.5</v>
      </c>
      <c r="R346" s="240">
        <v>139</v>
      </c>
      <c r="S346" s="243">
        <v>138</v>
      </c>
      <c r="T346" s="339"/>
      <c r="U346" s="227" t="s">
        <v>57</v>
      </c>
      <c r="V346" s="362">
        <v>136.87</v>
      </c>
      <c r="W346" s="503"/>
    </row>
    <row r="347" spans="1:23" ht="13.5" thickBot="1" x14ac:dyDescent="0.25">
      <c r="A347" s="372" t="s">
        <v>26</v>
      </c>
      <c r="B347" s="410">
        <f>B346-B333</f>
        <v>3</v>
      </c>
      <c r="C347" s="415">
        <f t="shared" ref="C347:S347" si="81">C346-C333</f>
        <v>3</v>
      </c>
      <c r="D347" s="415">
        <f t="shared" si="81"/>
        <v>3</v>
      </c>
      <c r="E347" s="415">
        <f t="shared" si="81"/>
        <v>3</v>
      </c>
      <c r="F347" s="415">
        <f t="shared" si="81"/>
        <v>2.5</v>
      </c>
      <c r="G347" s="417">
        <f t="shared" si="81"/>
        <v>2.5</v>
      </c>
      <c r="H347" s="410">
        <f t="shared" si="81"/>
        <v>3</v>
      </c>
      <c r="I347" s="415">
        <f t="shared" si="81"/>
        <v>3</v>
      </c>
      <c r="J347" s="415">
        <f t="shared" si="81"/>
        <v>3</v>
      </c>
      <c r="K347" s="415">
        <f t="shared" si="81"/>
        <v>3</v>
      </c>
      <c r="L347" s="415">
        <f t="shared" si="81"/>
        <v>3</v>
      </c>
      <c r="M347" s="417">
        <f t="shared" si="81"/>
        <v>2.5</v>
      </c>
      <c r="N347" s="410">
        <f t="shared" si="81"/>
        <v>3</v>
      </c>
      <c r="O347" s="415">
        <f t="shared" si="81"/>
        <v>3</v>
      </c>
      <c r="P347" s="415">
        <f t="shared" si="81"/>
        <v>3</v>
      </c>
      <c r="Q347" s="415">
        <f t="shared" si="81"/>
        <v>2.5</v>
      </c>
      <c r="R347" s="415">
        <f t="shared" si="81"/>
        <v>3</v>
      </c>
      <c r="S347" s="417">
        <f t="shared" si="81"/>
        <v>3</v>
      </c>
      <c r="T347" s="348"/>
      <c r="U347" s="227" t="s">
        <v>26</v>
      </c>
      <c r="V347" s="278">
        <f>V346-V333</f>
        <v>3.1800000000000068</v>
      </c>
      <c r="W347" s="503"/>
    </row>
  </sheetData>
  <mergeCells count="34">
    <mergeCell ref="B74:F74"/>
    <mergeCell ref="B152:F152"/>
    <mergeCell ref="B139:F139"/>
    <mergeCell ref="B126:F126"/>
    <mergeCell ref="B113:F113"/>
    <mergeCell ref="B100:F100"/>
    <mergeCell ref="B87:F87"/>
    <mergeCell ref="B9:F9"/>
    <mergeCell ref="B22:F22"/>
    <mergeCell ref="B35:F35"/>
    <mergeCell ref="B48:F48"/>
    <mergeCell ref="B61:F61"/>
    <mergeCell ref="N298:S298"/>
    <mergeCell ref="B165:F165"/>
    <mergeCell ref="B311:G311"/>
    <mergeCell ref="H311:M311"/>
    <mergeCell ref="N311:S311"/>
    <mergeCell ref="B298:G298"/>
    <mergeCell ref="H298:M298"/>
    <mergeCell ref="B282:F282"/>
    <mergeCell ref="B269:F269"/>
    <mergeCell ref="B204:F204"/>
    <mergeCell ref="B191:F191"/>
    <mergeCell ref="B178:F178"/>
    <mergeCell ref="B256:F256"/>
    <mergeCell ref="B243:F243"/>
    <mergeCell ref="B230:F230"/>
    <mergeCell ref="B217:F217"/>
    <mergeCell ref="B337:G337"/>
    <mergeCell ref="H337:M337"/>
    <mergeCell ref="N337:S337"/>
    <mergeCell ref="B324:G324"/>
    <mergeCell ref="H324:M324"/>
    <mergeCell ref="N324:S32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M377"/>
  <sheetViews>
    <sheetView showGridLines="0" topLeftCell="A356" zoomScale="73" zoomScaleNormal="73" workbookViewId="0">
      <selection activeCell="H369" sqref="H369:H371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9" width="11.140625" style="280" customWidth="1"/>
    <col min="10" max="10" width="9.5703125" style="280" bestFit="1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</v>
      </c>
    </row>
    <row r="3" spans="1:11" x14ac:dyDescent="0.2">
      <c r="A3" s="280" t="s">
        <v>7</v>
      </c>
      <c r="B3" s="280">
        <v>84.8</v>
      </c>
    </row>
    <row r="4" spans="1:11" x14ac:dyDescent="0.2">
      <c r="A4" s="280" t="s">
        <v>60</v>
      </c>
      <c r="B4" s="280">
        <v>3832</v>
      </c>
    </row>
    <row r="6" spans="1:11" x14ac:dyDescent="0.2">
      <c r="A6" s="246" t="s">
        <v>61</v>
      </c>
      <c r="B6" s="239">
        <v>39</v>
      </c>
      <c r="C6" s="239">
        <v>39</v>
      </c>
      <c r="D6" s="239">
        <v>39</v>
      </c>
      <c r="E6" s="239">
        <v>39</v>
      </c>
      <c r="F6" s="239">
        <v>39</v>
      </c>
      <c r="G6" s="239">
        <v>39</v>
      </c>
      <c r="H6" s="239">
        <v>39</v>
      </c>
    </row>
    <row r="7" spans="1:11" x14ac:dyDescent="0.2">
      <c r="A7" s="246" t="s">
        <v>62</v>
      </c>
      <c r="B7" s="228">
        <v>21.03</v>
      </c>
      <c r="C7" s="228">
        <v>21.03</v>
      </c>
      <c r="D7" s="228">
        <v>21.03</v>
      </c>
      <c r="E7" s="228">
        <v>21.03</v>
      </c>
      <c r="F7" s="228">
        <v>21.03</v>
      </c>
      <c r="G7" s="228">
        <v>21.03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509" t="s">
        <v>50</v>
      </c>
      <c r="C9" s="510"/>
      <c r="D9" s="510"/>
      <c r="E9" s="510"/>
      <c r="F9" s="510"/>
      <c r="G9" s="511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137.84210526315789</v>
      </c>
      <c r="C13" s="257">
        <v>141.34722222222223</v>
      </c>
      <c r="D13" s="257">
        <v>144.52127659574469</v>
      </c>
      <c r="E13" s="257">
        <v>152.05555555555554</v>
      </c>
      <c r="F13" s="296">
        <v>159.88679245283018</v>
      </c>
      <c r="G13" s="258">
        <v>166.75</v>
      </c>
      <c r="H13" s="297">
        <v>148.96296296296296</v>
      </c>
      <c r="I13" s="298"/>
      <c r="J13" s="291"/>
    </row>
    <row r="14" spans="1:11" x14ac:dyDescent="0.2">
      <c r="A14" s="226" t="s">
        <v>7</v>
      </c>
      <c r="B14" s="260">
        <v>85.964912280701753</v>
      </c>
      <c r="C14" s="261">
        <v>100</v>
      </c>
      <c r="D14" s="261">
        <v>98.936170212765958</v>
      </c>
      <c r="E14" s="261">
        <v>100</v>
      </c>
      <c r="F14" s="299">
        <v>100</v>
      </c>
      <c r="G14" s="262">
        <v>100</v>
      </c>
      <c r="H14" s="300">
        <v>80.158730158730165</v>
      </c>
      <c r="I14" s="301"/>
      <c r="J14" s="291"/>
    </row>
    <row r="15" spans="1:11" x14ac:dyDescent="0.2">
      <c r="A15" s="226" t="s">
        <v>8</v>
      </c>
      <c r="B15" s="263">
        <v>6.2374380092505746E-2</v>
      </c>
      <c r="C15" s="264">
        <v>3.9867125992490003E-2</v>
      </c>
      <c r="D15" s="264">
        <v>3.6624140095651056E-2</v>
      </c>
      <c r="E15" s="264">
        <v>3.2746439480827234E-2</v>
      </c>
      <c r="F15" s="302">
        <v>3.4528591412046672E-2</v>
      </c>
      <c r="G15" s="265">
        <v>4.3027876301433392E-2</v>
      </c>
      <c r="H15" s="303">
        <v>7.6949025292226289E-2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-8.1052631578947398</v>
      </c>
      <c r="C16" s="267">
        <f t="shared" si="0"/>
        <v>-5.768518518518519</v>
      </c>
      <c r="D16" s="267">
        <f t="shared" si="0"/>
        <v>-3.6524822695035368</v>
      </c>
      <c r="E16" s="267">
        <f t="shared" si="0"/>
        <v>1.3703703703703525</v>
      </c>
      <c r="F16" s="267">
        <f t="shared" ref="F16" si="1">F13/F12*100-100</f>
        <v>6.5911949685534523</v>
      </c>
      <c r="G16" s="268">
        <f t="shared" si="0"/>
        <v>11.166666666666657</v>
      </c>
      <c r="H16" s="269">
        <f t="shared" si="0"/>
        <v>-0.69135802469135399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98.84210526315789</v>
      </c>
      <c r="C17" s="271">
        <f t="shared" si="2"/>
        <v>102.34722222222223</v>
      </c>
      <c r="D17" s="271">
        <f t="shared" si="2"/>
        <v>105.52127659574469</v>
      </c>
      <c r="E17" s="271">
        <f t="shared" si="2"/>
        <v>113.05555555555554</v>
      </c>
      <c r="F17" s="271">
        <f t="shared" si="2"/>
        <v>120.88679245283018</v>
      </c>
      <c r="G17" s="272">
        <f t="shared" si="2"/>
        <v>127.75</v>
      </c>
      <c r="H17" s="307">
        <f t="shared" si="2"/>
        <v>109.96296296296296</v>
      </c>
      <c r="I17" s="308"/>
      <c r="J17" s="305"/>
      <c r="K17" s="227"/>
    </row>
    <row r="18" spans="1:12" x14ac:dyDescent="0.2">
      <c r="A18" s="309" t="s">
        <v>51</v>
      </c>
      <c r="B18" s="274">
        <v>575</v>
      </c>
      <c r="C18" s="275">
        <v>673</v>
      </c>
      <c r="D18" s="275">
        <v>947</v>
      </c>
      <c r="E18" s="275">
        <v>501</v>
      </c>
      <c r="F18" s="275">
        <v>600</v>
      </c>
      <c r="G18" s="276">
        <v>438</v>
      </c>
      <c r="H18" s="277">
        <f>SUM(B18:G18)</f>
        <v>3734</v>
      </c>
      <c r="I18" s="310" t="s">
        <v>56</v>
      </c>
      <c r="J18" s="311">
        <f>B4-H18</f>
        <v>98</v>
      </c>
      <c r="K18" s="279">
        <f>J18/B4</f>
        <v>2.5574112734864301E-2</v>
      </c>
      <c r="L18" s="353" t="s">
        <v>66</v>
      </c>
    </row>
    <row r="19" spans="1:12" x14ac:dyDescent="0.2">
      <c r="A19" s="309" t="s">
        <v>28</v>
      </c>
      <c r="B19" s="229">
        <v>30.5</v>
      </c>
      <c r="C19" s="281">
        <v>29.5</v>
      </c>
      <c r="D19" s="281">
        <v>29</v>
      </c>
      <c r="E19" s="281">
        <v>28</v>
      </c>
      <c r="F19" s="281">
        <v>27</v>
      </c>
      <c r="G19" s="230">
        <v>26</v>
      </c>
      <c r="H19" s="233"/>
      <c r="I19" s="227" t="s">
        <v>57</v>
      </c>
      <c r="J19" s="280">
        <v>21.03</v>
      </c>
    </row>
    <row r="20" spans="1:12" ht="13.5" thickBot="1" x14ac:dyDescent="0.25">
      <c r="A20" s="312" t="s">
        <v>26</v>
      </c>
      <c r="B20" s="231">
        <f t="shared" ref="B20:G20" si="3">B19-B7</f>
        <v>9.4699999999999989</v>
      </c>
      <c r="C20" s="232">
        <f t="shared" si="3"/>
        <v>8.4699999999999989</v>
      </c>
      <c r="D20" s="232">
        <f t="shared" si="3"/>
        <v>7.9699999999999989</v>
      </c>
      <c r="E20" s="232">
        <f t="shared" si="3"/>
        <v>6.9699999999999989</v>
      </c>
      <c r="F20" s="232">
        <f t="shared" si="3"/>
        <v>5.9699999999999989</v>
      </c>
      <c r="G20" s="238">
        <f t="shared" si="3"/>
        <v>4.9699999999999989</v>
      </c>
      <c r="H20" s="234"/>
      <c r="I20" s="280" t="s">
        <v>26</v>
      </c>
    </row>
    <row r="21" spans="1:12" x14ac:dyDescent="0.2">
      <c r="D21" s="280">
        <v>29</v>
      </c>
    </row>
    <row r="22" spans="1:12" ht="13.5" thickBot="1" x14ac:dyDescent="0.25"/>
    <row r="23" spans="1:12" ht="13.5" thickBot="1" x14ac:dyDescent="0.25">
      <c r="A23" s="285" t="s">
        <v>67</v>
      </c>
      <c r="B23" s="509" t="s">
        <v>50</v>
      </c>
      <c r="C23" s="510"/>
      <c r="D23" s="510"/>
      <c r="E23" s="510"/>
      <c r="F23" s="510"/>
      <c r="G23" s="511"/>
      <c r="H23" s="313" t="s">
        <v>0</v>
      </c>
      <c r="I23" s="227"/>
      <c r="J23" s="355"/>
      <c r="K23" s="355"/>
    </row>
    <row r="24" spans="1:12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  <c r="J24" s="355"/>
      <c r="K24" s="355"/>
    </row>
    <row r="25" spans="1:12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  <c r="K25" s="355"/>
    </row>
    <row r="26" spans="1:12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  <c r="K26" s="355"/>
    </row>
    <row r="27" spans="1:12" x14ac:dyDescent="0.2">
      <c r="A27" s="295" t="s">
        <v>6</v>
      </c>
      <c r="B27" s="256">
        <v>297.90697674418607</v>
      </c>
      <c r="C27" s="257">
        <v>299.56521739130437</v>
      </c>
      <c r="D27" s="257">
        <v>290.84507042253523</v>
      </c>
      <c r="E27" s="257">
        <v>293.42105263157896</v>
      </c>
      <c r="F27" s="296">
        <v>302.7659574468085</v>
      </c>
      <c r="G27" s="258">
        <v>285</v>
      </c>
      <c r="H27" s="297">
        <v>295.01792114695343</v>
      </c>
      <c r="I27" s="298"/>
      <c r="J27" s="291"/>
      <c r="K27" s="355"/>
    </row>
    <row r="28" spans="1:12" x14ac:dyDescent="0.2">
      <c r="A28" s="226" t="s">
        <v>7</v>
      </c>
      <c r="B28" s="260">
        <v>72.093023255813947</v>
      </c>
      <c r="C28" s="261">
        <v>89.130434782608702</v>
      </c>
      <c r="D28" s="261">
        <v>74.647887323943664</v>
      </c>
      <c r="E28" s="261">
        <v>89.473684210526315</v>
      </c>
      <c r="F28" s="299">
        <v>87.234042553191486</v>
      </c>
      <c r="G28" s="262">
        <v>88.235294117647058</v>
      </c>
      <c r="H28" s="300">
        <v>84.229390681003579</v>
      </c>
      <c r="I28" s="301"/>
      <c r="J28" s="291"/>
      <c r="K28" s="355"/>
    </row>
    <row r="29" spans="1:12" x14ac:dyDescent="0.2">
      <c r="A29" s="226" t="s">
        <v>8</v>
      </c>
      <c r="B29" s="263">
        <v>8.4287446252192047E-2</v>
      </c>
      <c r="C29" s="264">
        <v>7.3977619375179562E-2</v>
      </c>
      <c r="D29" s="264">
        <v>6.918671709321457E-2</v>
      </c>
      <c r="E29" s="264">
        <v>6.4605124532563465E-2</v>
      </c>
      <c r="F29" s="302">
        <v>6.4169114354245285E-2</v>
      </c>
      <c r="G29" s="265">
        <v>6.209984059166309E-2</v>
      </c>
      <c r="H29" s="303">
        <v>7.2991876864246949E-2</v>
      </c>
      <c r="I29" s="304"/>
      <c r="J29" s="305"/>
      <c r="K29" s="306"/>
    </row>
    <row r="30" spans="1:12" x14ac:dyDescent="0.2">
      <c r="A30" s="295" t="s">
        <v>1</v>
      </c>
      <c r="B30" s="266">
        <f t="shared" ref="B30:H30" si="4">B27/B26*100-100</f>
        <v>14.579606440071572</v>
      </c>
      <c r="C30" s="267">
        <f t="shared" si="4"/>
        <v>15.217391304347828</v>
      </c>
      <c r="D30" s="267">
        <f t="shared" si="4"/>
        <v>11.863488624052025</v>
      </c>
      <c r="E30" s="267">
        <f t="shared" si="4"/>
        <v>12.854251012145738</v>
      </c>
      <c r="F30" s="267">
        <f t="shared" si="4"/>
        <v>16.448445171849428</v>
      </c>
      <c r="G30" s="268">
        <f t="shared" si="4"/>
        <v>9.6153846153846274</v>
      </c>
      <c r="H30" s="269">
        <f t="shared" si="4"/>
        <v>13.468431210366688</v>
      </c>
      <c r="I30" s="304"/>
      <c r="J30" s="305"/>
      <c r="K30" s="227"/>
    </row>
    <row r="31" spans="1:12" ht="13.5" thickBot="1" x14ac:dyDescent="0.25">
      <c r="A31" s="226" t="s">
        <v>27</v>
      </c>
      <c r="B31" s="270">
        <f>B27-B13</f>
        <v>160.06487148102818</v>
      </c>
      <c r="C31" s="271">
        <f t="shared" ref="C31:H31" si="5">C27-C13</f>
        <v>158.21799516908214</v>
      </c>
      <c r="D31" s="271">
        <f t="shared" si="5"/>
        <v>146.32379382679053</v>
      </c>
      <c r="E31" s="271">
        <f t="shared" si="5"/>
        <v>141.36549707602342</v>
      </c>
      <c r="F31" s="271">
        <f t="shared" si="5"/>
        <v>142.87916499397832</v>
      </c>
      <c r="G31" s="272">
        <f t="shared" si="5"/>
        <v>118.25</v>
      </c>
      <c r="H31" s="307">
        <f t="shared" si="5"/>
        <v>146.05495818399046</v>
      </c>
      <c r="I31" s="308"/>
      <c r="J31" s="305"/>
      <c r="K31" s="227"/>
    </row>
    <row r="32" spans="1:12" x14ac:dyDescent="0.2">
      <c r="A32" s="309" t="s">
        <v>51</v>
      </c>
      <c r="B32" s="274">
        <v>561</v>
      </c>
      <c r="C32" s="275">
        <v>660</v>
      </c>
      <c r="D32" s="275">
        <v>941</v>
      </c>
      <c r="E32" s="275">
        <v>500</v>
      </c>
      <c r="F32" s="275">
        <v>595</v>
      </c>
      <c r="G32" s="276">
        <v>438</v>
      </c>
      <c r="H32" s="277">
        <f>SUM(B32:G32)</f>
        <v>3695</v>
      </c>
      <c r="I32" s="310" t="s">
        <v>56</v>
      </c>
      <c r="J32" s="311">
        <f>H18-H32</f>
        <v>39</v>
      </c>
      <c r="K32" s="279">
        <f>J32/H18</f>
        <v>1.0444563470808785E-2</v>
      </c>
      <c r="L32" s="353" t="s">
        <v>69</v>
      </c>
    </row>
    <row r="33" spans="1:12" x14ac:dyDescent="0.2">
      <c r="A33" s="309" t="s">
        <v>28</v>
      </c>
      <c r="B33" s="229">
        <v>35</v>
      </c>
      <c r="C33" s="281">
        <v>34</v>
      </c>
      <c r="D33" s="281">
        <v>33.5</v>
      </c>
      <c r="E33" s="281">
        <v>32.5</v>
      </c>
      <c r="F33" s="281">
        <v>31.5</v>
      </c>
      <c r="G33" s="230">
        <f t="shared" ref="G33" si="6">G19+5</f>
        <v>31</v>
      </c>
      <c r="H33" s="233"/>
      <c r="I33" s="227" t="s">
        <v>57</v>
      </c>
      <c r="J33" s="355">
        <v>28.65</v>
      </c>
      <c r="K33" s="355"/>
      <c r="L33" s="357" t="s">
        <v>70</v>
      </c>
    </row>
    <row r="34" spans="1:12" ht="13.5" thickBot="1" x14ac:dyDescent="0.25">
      <c r="A34" s="312" t="s">
        <v>26</v>
      </c>
      <c r="B34" s="231">
        <f>B33-B19</f>
        <v>4.5</v>
      </c>
      <c r="C34" s="232">
        <f t="shared" ref="C34:G34" si="7">C33-C19</f>
        <v>4.5</v>
      </c>
      <c r="D34" s="232">
        <f t="shared" si="7"/>
        <v>4.5</v>
      </c>
      <c r="E34" s="232">
        <f t="shared" si="7"/>
        <v>4.5</v>
      </c>
      <c r="F34" s="232">
        <f t="shared" si="7"/>
        <v>4.5</v>
      </c>
      <c r="G34" s="238">
        <f t="shared" si="7"/>
        <v>5</v>
      </c>
      <c r="H34" s="234"/>
      <c r="I34" s="355" t="s">
        <v>26</v>
      </c>
      <c r="J34" s="355">
        <f>J33-J19</f>
        <v>7.6199999999999974</v>
      </c>
      <c r="K34" s="355"/>
    </row>
    <row r="35" spans="1:12" x14ac:dyDescent="0.2">
      <c r="D35" s="280" t="s">
        <v>68</v>
      </c>
    </row>
    <row r="36" spans="1:12" ht="13.5" thickBot="1" x14ac:dyDescent="0.25"/>
    <row r="37" spans="1:12" ht="13.5" thickBot="1" x14ac:dyDescent="0.25">
      <c r="A37" s="285" t="s">
        <v>73</v>
      </c>
      <c r="B37" s="509" t="s">
        <v>50</v>
      </c>
      <c r="C37" s="510"/>
      <c r="D37" s="510"/>
      <c r="E37" s="510"/>
      <c r="F37" s="510"/>
      <c r="G37" s="511"/>
      <c r="H37" s="313" t="s">
        <v>0</v>
      </c>
      <c r="I37" s="227"/>
      <c r="J37" s="361"/>
      <c r="K37" s="361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61"/>
      <c r="K38" s="361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61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61"/>
    </row>
    <row r="41" spans="1:12" x14ac:dyDescent="0.2">
      <c r="A41" s="295" t="s">
        <v>6</v>
      </c>
      <c r="B41" s="256">
        <v>468.40909090909093</v>
      </c>
      <c r="C41" s="257">
        <v>452.24489795918367</v>
      </c>
      <c r="D41" s="257">
        <v>442.92307692307691</v>
      </c>
      <c r="E41" s="257">
        <v>436.66666666666669</v>
      </c>
      <c r="F41" s="296">
        <v>467.95454545454544</v>
      </c>
      <c r="G41" s="258">
        <v>401.5625</v>
      </c>
      <c r="H41" s="297">
        <v>447.11111111111109</v>
      </c>
      <c r="I41" s="298"/>
      <c r="J41" s="291"/>
      <c r="K41" s="361"/>
    </row>
    <row r="42" spans="1:12" x14ac:dyDescent="0.2">
      <c r="A42" s="226" t="s">
        <v>7</v>
      </c>
      <c r="B42" s="260">
        <v>70.454545454545453</v>
      </c>
      <c r="C42" s="261">
        <v>77.551020408163268</v>
      </c>
      <c r="D42" s="261">
        <v>75.384615384615387</v>
      </c>
      <c r="E42" s="261">
        <v>83.333333333333329</v>
      </c>
      <c r="F42" s="299">
        <v>77.272727272727266</v>
      </c>
      <c r="G42" s="262">
        <v>87.5</v>
      </c>
      <c r="H42" s="300">
        <v>69.629629629629633</v>
      </c>
      <c r="I42" s="301"/>
      <c r="J42" s="291"/>
      <c r="K42" s="361"/>
    </row>
    <row r="43" spans="1:12" x14ac:dyDescent="0.2">
      <c r="A43" s="226" t="s">
        <v>8</v>
      </c>
      <c r="B43" s="263">
        <v>0.10576388006830577</v>
      </c>
      <c r="C43" s="264">
        <v>8.5611722286864464E-2</v>
      </c>
      <c r="D43" s="264">
        <v>8.7011978088960246E-2</v>
      </c>
      <c r="E43" s="264">
        <v>7.7847626161721903E-2</v>
      </c>
      <c r="F43" s="302">
        <v>8.3585096702846293E-2</v>
      </c>
      <c r="G43" s="265">
        <v>6.503061981654995E-2</v>
      </c>
      <c r="H43" s="303">
        <v>9.8204749054911625E-2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8">B41/B40*100-100</f>
        <v>20.104895104895107</v>
      </c>
      <c r="C44" s="267">
        <f t="shared" si="8"/>
        <v>15.96023024594453</v>
      </c>
      <c r="D44" s="267">
        <f t="shared" si="8"/>
        <v>13.570019723865869</v>
      </c>
      <c r="E44" s="267">
        <f t="shared" si="8"/>
        <v>11.965811965811966</v>
      </c>
      <c r="F44" s="267">
        <f t="shared" si="8"/>
        <v>19.988344988344991</v>
      </c>
      <c r="G44" s="268">
        <f t="shared" si="8"/>
        <v>2.9647435897435912</v>
      </c>
      <c r="H44" s="269">
        <f t="shared" si="8"/>
        <v>14.643874643874639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170.50211416490487</v>
      </c>
      <c r="C45" s="271">
        <f t="shared" ref="C45:H45" si="9">C41-C27</f>
        <v>152.6796805678793</v>
      </c>
      <c r="D45" s="271">
        <f t="shared" si="9"/>
        <v>152.07800650054168</v>
      </c>
      <c r="E45" s="271">
        <f t="shared" si="9"/>
        <v>143.24561403508773</v>
      </c>
      <c r="F45" s="271">
        <f t="shared" si="9"/>
        <v>165.18858800773694</v>
      </c>
      <c r="G45" s="272">
        <f t="shared" si="9"/>
        <v>116.5625</v>
      </c>
      <c r="H45" s="307">
        <f t="shared" si="9"/>
        <v>152.09318996415766</v>
      </c>
      <c r="I45" s="308"/>
      <c r="J45" s="305"/>
      <c r="K45" s="227"/>
    </row>
    <row r="46" spans="1:12" x14ac:dyDescent="0.2">
      <c r="A46" s="309" t="s">
        <v>51</v>
      </c>
      <c r="B46" s="274">
        <v>552</v>
      </c>
      <c r="C46" s="275">
        <v>656</v>
      </c>
      <c r="D46" s="275">
        <v>939</v>
      </c>
      <c r="E46" s="275">
        <v>499</v>
      </c>
      <c r="F46" s="275">
        <v>594</v>
      </c>
      <c r="G46" s="276">
        <v>436</v>
      </c>
      <c r="H46" s="277">
        <f>SUM(B46:G46)</f>
        <v>3676</v>
      </c>
      <c r="I46" s="310" t="s">
        <v>56</v>
      </c>
      <c r="J46" s="311">
        <f>H32-H46</f>
        <v>19</v>
      </c>
      <c r="K46" s="279">
        <f>J46/H32</f>
        <v>5.142083897158322E-3</v>
      </c>
      <c r="L46" s="366" t="s">
        <v>74</v>
      </c>
    </row>
    <row r="47" spans="1:12" x14ac:dyDescent="0.2">
      <c r="A47" s="309" t="s">
        <v>28</v>
      </c>
      <c r="B47" s="229">
        <v>37.5</v>
      </c>
      <c r="C47" s="281">
        <v>37</v>
      </c>
      <c r="D47" s="281">
        <v>36.5</v>
      </c>
      <c r="E47" s="281">
        <v>35.5</v>
      </c>
      <c r="F47" s="281">
        <v>34.5</v>
      </c>
      <c r="G47" s="230">
        <v>35</v>
      </c>
      <c r="H47" s="233"/>
      <c r="I47" s="227" t="s">
        <v>57</v>
      </c>
      <c r="J47" s="361">
        <v>33.24</v>
      </c>
      <c r="K47" s="361"/>
      <c r="L47" s="353" t="s">
        <v>75</v>
      </c>
    </row>
    <row r="48" spans="1:12" ht="13.5" thickBot="1" x14ac:dyDescent="0.25">
      <c r="A48" s="312" t="s">
        <v>26</v>
      </c>
      <c r="B48" s="231">
        <f>B47-B33</f>
        <v>2.5</v>
      </c>
      <c r="C48" s="232">
        <f t="shared" ref="C48:G48" si="10">C47-C33</f>
        <v>3</v>
      </c>
      <c r="D48" s="232">
        <f t="shared" si="10"/>
        <v>3</v>
      </c>
      <c r="E48" s="232">
        <f t="shared" si="10"/>
        <v>3</v>
      </c>
      <c r="F48" s="232">
        <f t="shared" si="10"/>
        <v>3</v>
      </c>
      <c r="G48" s="238">
        <f t="shared" si="10"/>
        <v>4</v>
      </c>
      <c r="H48" s="234"/>
      <c r="I48" s="361" t="s">
        <v>26</v>
      </c>
      <c r="J48" s="361">
        <f>J47-J33</f>
        <v>4.5900000000000034</v>
      </c>
      <c r="K48" s="361"/>
      <c r="L48" s="367" t="s">
        <v>76</v>
      </c>
    </row>
    <row r="49" spans="1:11" x14ac:dyDescent="0.2">
      <c r="B49" s="280">
        <v>37.5</v>
      </c>
      <c r="F49" s="280" t="s">
        <v>68</v>
      </c>
      <c r="G49" s="280" t="s">
        <v>68</v>
      </c>
    </row>
    <row r="51" spans="1:11" s="369" customFormat="1" x14ac:dyDescent="0.2">
      <c r="B51" s="369">
        <v>36</v>
      </c>
      <c r="C51" s="369">
        <v>36</v>
      </c>
      <c r="D51" s="369">
        <v>36</v>
      </c>
      <c r="E51" s="369">
        <v>36</v>
      </c>
      <c r="F51" s="369">
        <v>36</v>
      </c>
      <c r="G51" s="369">
        <v>36</v>
      </c>
    </row>
    <row r="52" spans="1:11" s="369" customFormat="1" ht="13.5" thickBot="1" x14ac:dyDescent="0.25">
      <c r="B52" s="239">
        <v>447.11111111111109</v>
      </c>
      <c r="C52" s="239">
        <v>447.11111111111109</v>
      </c>
      <c r="D52" s="239">
        <v>447.11111111111109</v>
      </c>
      <c r="E52" s="239">
        <v>447.11111111111109</v>
      </c>
      <c r="F52" s="239">
        <v>447.11111111111109</v>
      </c>
      <c r="G52" s="239">
        <v>447.11111111111109</v>
      </c>
      <c r="H52" s="239">
        <v>447.11111111111109</v>
      </c>
    </row>
    <row r="53" spans="1:11" ht="13.5" thickBot="1" x14ac:dyDescent="0.25">
      <c r="A53" s="285" t="s">
        <v>77</v>
      </c>
      <c r="B53" s="509" t="s">
        <v>50</v>
      </c>
      <c r="C53" s="510"/>
      <c r="D53" s="510"/>
      <c r="E53" s="510"/>
      <c r="F53" s="510"/>
      <c r="G53" s="511"/>
      <c r="H53" s="313" t="s">
        <v>0</v>
      </c>
      <c r="I53" s="227"/>
      <c r="J53" s="369"/>
      <c r="K53" s="369"/>
    </row>
    <row r="54" spans="1:11" x14ac:dyDescent="0.2">
      <c r="A54" s="226" t="s">
        <v>54</v>
      </c>
      <c r="B54" s="286">
        <v>1</v>
      </c>
      <c r="C54" s="287">
        <v>2</v>
      </c>
      <c r="D54" s="288">
        <v>3</v>
      </c>
      <c r="E54" s="287">
        <v>4</v>
      </c>
      <c r="F54" s="288">
        <v>5</v>
      </c>
      <c r="G54" s="283">
        <v>6</v>
      </c>
      <c r="H54" s="289"/>
      <c r="I54" s="290"/>
      <c r="J54" s="369"/>
      <c r="K54" s="369"/>
    </row>
    <row r="55" spans="1:11" x14ac:dyDescent="0.2">
      <c r="A55" s="226" t="s">
        <v>2</v>
      </c>
      <c r="B55" s="250">
        <v>1</v>
      </c>
      <c r="C55" s="333">
        <v>2</v>
      </c>
      <c r="D55" s="251">
        <v>3</v>
      </c>
      <c r="E55" s="315">
        <v>4</v>
      </c>
      <c r="F55" s="251">
        <v>5</v>
      </c>
      <c r="G55" s="335">
        <v>6</v>
      </c>
      <c r="H55" s="284" t="s">
        <v>0</v>
      </c>
      <c r="I55" s="246"/>
      <c r="J55" s="291"/>
      <c r="K55" s="369"/>
    </row>
    <row r="56" spans="1:11" x14ac:dyDescent="0.2">
      <c r="A56" s="292" t="s">
        <v>3</v>
      </c>
      <c r="B56" s="253">
        <v>525</v>
      </c>
      <c r="C56" s="254">
        <v>525</v>
      </c>
      <c r="D56" s="254">
        <v>525</v>
      </c>
      <c r="E56" s="254">
        <v>525</v>
      </c>
      <c r="F56" s="254">
        <v>525</v>
      </c>
      <c r="G56" s="255">
        <v>525</v>
      </c>
      <c r="H56" s="293">
        <v>525</v>
      </c>
      <c r="I56" s="294"/>
      <c r="J56" s="291"/>
      <c r="K56" s="369"/>
    </row>
    <row r="57" spans="1:11" x14ac:dyDescent="0.2">
      <c r="A57" s="295" t="s">
        <v>6</v>
      </c>
      <c r="B57" s="256">
        <v>520.88235294117646</v>
      </c>
      <c r="C57" s="257">
        <v>518.68421052631584</v>
      </c>
      <c r="D57" s="257">
        <v>537.58620689655174</v>
      </c>
      <c r="E57" s="257">
        <v>564.02985074626861</v>
      </c>
      <c r="F57" s="296">
        <v>592.54901960784309</v>
      </c>
      <c r="G57" s="258">
        <v>630.20408163265301</v>
      </c>
      <c r="H57" s="297">
        <v>563.93939393939399</v>
      </c>
      <c r="I57" s="298"/>
      <c r="J57" s="291"/>
      <c r="K57" s="369"/>
    </row>
    <row r="58" spans="1:11" x14ac:dyDescent="0.2">
      <c r="A58" s="226" t="s">
        <v>7</v>
      </c>
      <c r="B58" s="260">
        <v>91.17647058823529</v>
      </c>
      <c r="C58" s="261">
        <v>94.736842105263165</v>
      </c>
      <c r="D58" s="261">
        <v>98.275862068965523</v>
      </c>
      <c r="E58" s="261">
        <v>92.537313432835816</v>
      </c>
      <c r="F58" s="299">
        <v>96.078431372549019</v>
      </c>
      <c r="G58" s="262">
        <v>89.795918367346943</v>
      </c>
      <c r="H58" s="300">
        <v>76.767676767676761</v>
      </c>
      <c r="I58" s="301"/>
      <c r="J58" s="291"/>
      <c r="K58" s="369"/>
    </row>
    <row r="59" spans="1:11" x14ac:dyDescent="0.2">
      <c r="A59" s="226" t="s">
        <v>8</v>
      </c>
      <c r="B59" s="263">
        <v>6.4748215201410789E-2</v>
      </c>
      <c r="C59" s="264">
        <v>5.1232976193932238E-2</v>
      </c>
      <c r="D59" s="264">
        <v>4.9735142976215695E-2</v>
      </c>
      <c r="E59" s="264">
        <v>5.6818846325072059E-2</v>
      </c>
      <c r="F59" s="302">
        <v>5.3246165679710529E-2</v>
      </c>
      <c r="G59" s="265">
        <v>5.4544677241237675E-2</v>
      </c>
      <c r="H59" s="303">
        <v>8.7459207054886912E-2</v>
      </c>
      <c r="I59" s="304"/>
      <c r="J59" s="305"/>
      <c r="K59" s="306"/>
    </row>
    <row r="60" spans="1:11" x14ac:dyDescent="0.2">
      <c r="A60" s="295" t="s">
        <v>1</v>
      </c>
      <c r="B60" s="266">
        <f t="shared" ref="B60:H60" si="11">B57/B56*100-100</f>
        <v>-0.78431372549019329</v>
      </c>
      <c r="C60" s="267">
        <f t="shared" si="11"/>
        <v>-1.20300751879698</v>
      </c>
      <c r="D60" s="267">
        <f t="shared" si="11"/>
        <v>2.3973727422003321</v>
      </c>
      <c r="E60" s="267">
        <f t="shared" si="11"/>
        <v>7.4342572850035538</v>
      </c>
      <c r="F60" s="267">
        <f t="shared" si="11"/>
        <v>12.866479925303452</v>
      </c>
      <c r="G60" s="268">
        <f t="shared" si="11"/>
        <v>20.038872691933918</v>
      </c>
      <c r="H60" s="269">
        <f t="shared" si="11"/>
        <v>7.4170274170274268</v>
      </c>
      <c r="I60" s="304"/>
      <c r="J60" s="305"/>
      <c r="K60" s="227"/>
    </row>
    <row r="61" spans="1:11" ht="13.5" thickBot="1" x14ac:dyDescent="0.25">
      <c r="A61" s="226" t="s">
        <v>27</v>
      </c>
      <c r="B61" s="270">
        <f>B57-B52</f>
        <v>73.771241830065378</v>
      </c>
      <c r="C61" s="271">
        <f t="shared" ref="C61:H61" si="12">C57-C52</f>
        <v>71.573099415204751</v>
      </c>
      <c r="D61" s="271">
        <f t="shared" si="12"/>
        <v>90.475095785440658</v>
      </c>
      <c r="E61" s="271">
        <f t="shared" si="12"/>
        <v>116.91873963515752</v>
      </c>
      <c r="F61" s="271">
        <f t="shared" si="12"/>
        <v>145.43790849673201</v>
      </c>
      <c r="G61" s="272">
        <f t="shared" si="12"/>
        <v>183.09297052154193</v>
      </c>
      <c r="H61" s="307">
        <f t="shared" si="12"/>
        <v>116.82828282828291</v>
      </c>
      <c r="I61" s="308"/>
      <c r="J61" s="305"/>
      <c r="K61" s="227"/>
    </row>
    <row r="62" spans="1:11" x14ac:dyDescent="0.2">
      <c r="A62" s="309" t="s">
        <v>51</v>
      </c>
      <c r="B62" s="274">
        <v>452</v>
      </c>
      <c r="C62" s="275">
        <v>439</v>
      </c>
      <c r="D62" s="275">
        <v>665</v>
      </c>
      <c r="E62" s="275">
        <v>805</v>
      </c>
      <c r="F62" s="275">
        <v>649</v>
      </c>
      <c r="G62" s="276">
        <v>653</v>
      </c>
      <c r="H62" s="277">
        <f>SUM(B62:G62)</f>
        <v>3663</v>
      </c>
      <c r="I62" s="310" t="s">
        <v>56</v>
      </c>
      <c r="J62" s="311">
        <f>H46-H62</f>
        <v>13</v>
      </c>
      <c r="K62" s="279">
        <f>J62/H46</f>
        <v>3.5364526659412403E-3</v>
      </c>
    </row>
    <row r="63" spans="1:11" x14ac:dyDescent="0.2">
      <c r="A63" s="309" t="s">
        <v>28</v>
      </c>
      <c r="B63" s="229">
        <v>41</v>
      </c>
      <c r="C63" s="281">
        <v>41</v>
      </c>
      <c r="D63" s="281">
        <v>40.5</v>
      </c>
      <c r="E63" s="281">
        <f t="shared" ref="E63" si="13">E51+4</f>
        <v>40</v>
      </c>
      <c r="F63" s="281">
        <v>39</v>
      </c>
      <c r="G63" s="230">
        <v>38</v>
      </c>
      <c r="H63" s="233"/>
      <c r="I63" s="227" t="s">
        <v>57</v>
      </c>
      <c r="J63" s="369">
        <v>36.22</v>
      </c>
      <c r="K63" s="369"/>
    </row>
    <row r="64" spans="1:11" ht="13.5" thickBot="1" x14ac:dyDescent="0.25">
      <c r="A64" s="312" t="s">
        <v>26</v>
      </c>
      <c r="B64" s="231">
        <f>B63-B51</f>
        <v>5</v>
      </c>
      <c r="C64" s="232">
        <f t="shared" ref="C64:G64" si="14">C63-C51</f>
        <v>5</v>
      </c>
      <c r="D64" s="232">
        <f t="shared" si="14"/>
        <v>4.5</v>
      </c>
      <c r="E64" s="232">
        <f t="shared" si="14"/>
        <v>4</v>
      </c>
      <c r="F64" s="232">
        <f t="shared" si="14"/>
        <v>3</v>
      </c>
      <c r="G64" s="238">
        <f t="shared" si="14"/>
        <v>2</v>
      </c>
      <c r="H64" s="234"/>
      <c r="I64" s="369" t="s">
        <v>26</v>
      </c>
      <c r="J64" s="369">
        <f>J63-J47</f>
        <v>2.9799999999999969</v>
      </c>
      <c r="K64" s="369"/>
    </row>
    <row r="65" spans="1:11" x14ac:dyDescent="0.2">
      <c r="B65" s="280" t="s">
        <v>68</v>
      </c>
      <c r="C65" s="280" t="s">
        <v>68</v>
      </c>
    </row>
    <row r="66" spans="1:11" ht="13.5" thickBot="1" x14ac:dyDescent="0.25"/>
    <row r="67" spans="1:11" ht="13.5" thickBot="1" x14ac:dyDescent="0.25">
      <c r="A67" s="285" t="s">
        <v>78</v>
      </c>
      <c r="B67" s="509" t="s">
        <v>50</v>
      </c>
      <c r="C67" s="510"/>
      <c r="D67" s="510"/>
      <c r="E67" s="510"/>
      <c r="F67" s="510"/>
      <c r="G67" s="511"/>
      <c r="H67" s="313" t="s">
        <v>0</v>
      </c>
      <c r="I67" s="227"/>
      <c r="J67" s="377"/>
      <c r="K67" s="377"/>
    </row>
    <row r="68" spans="1:11" x14ac:dyDescent="0.2">
      <c r="A68" s="226" t="s">
        <v>54</v>
      </c>
      <c r="B68" s="286">
        <v>1</v>
      </c>
      <c r="C68" s="287">
        <v>2</v>
      </c>
      <c r="D68" s="288">
        <v>3</v>
      </c>
      <c r="E68" s="287">
        <v>4</v>
      </c>
      <c r="F68" s="288">
        <v>5</v>
      </c>
      <c r="G68" s="283">
        <v>6</v>
      </c>
      <c r="H68" s="289"/>
      <c r="I68" s="290"/>
      <c r="J68" s="377"/>
      <c r="K68" s="377"/>
    </row>
    <row r="69" spans="1:11" x14ac:dyDescent="0.2">
      <c r="A69" s="226" t="s">
        <v>2</v>
      </c>
      <c r="B69" s="250">
        <v>1</v>
      </c>
      <c r="C69" s="333">
        <v>2</v>
      </c>
      <c r="D69" s="251">
        <v>3</v>
      </c>
      <c r="E69" s="315">
        <v>4</v>
      </c>
      <c r="F69" s="251">
        <v>5</v>
      </c>
      <c r="G69" s="335">
        <v>6</v>
      </c>
      <c r="H69" s="284" t="s">
        <v>0</v>
      </c>
      <c r="I69" s="246"/>
      <c r="J69" s="291"/>
      <c r="K69" s="377"/>
    </row>
    <row r="70" spans="1:11" x14ac:dyDescent="0.2">
      <c r="A70" s="292" t="s">
        <v>3</v>
      </c>
      <c r="B70" s="253">
        <v>650</v>
      </c>
      <c r="C70" s="254">
        <v>650</v>
      </c>
      <c r="D70" s="254">
        <v>650</v>
      </c>
      <c r="E70" s="254">
        <v>650</v>
      </c>
      <c r="F70" s="254">
        <v>650</v>
      </c>
      <c r="G70" s="255">
        <v>650</v>
      </c>
      <c r="H70" s="293">
        <v>650</v>
      </c>
      <c r="I70" s="294"/>
      <c r="J70" s="291"/>
      <c r="K70" s="377"/>
    </row>
    <row r="71" spans="1:11" x14ac:dyDescent="0.2">
      <c r="A71" s="295" t="s">
        <v>6</v>
      </c>
      <c r="B71" s="256">
        <v>607.33000000000004</v>
      </c>
      <c r="C71" s="257">
        <v>624.58000000000004</v>
      </c>
      <c r="D71" s="257">
        <v>631.41</v>
      </c>
      <c r="E71" s="257">
        <v>653.08000000000004</v>
      </c>
      <c r="F71" s="296">
        <v>679.56</v>
      </c>
      <c r="G71" s="258">
        <v>713.09</v>
      </c>
      <c r="H71" s="297">
        <v>655.5</v>
      </c>
      <c r="I71" s="298"/>
      <c r="J71" s="291"/>
      <c r="K71" s="377"/>
    </row>
    <row r="72" spans="1:11" x14ac:dyDescent="0.2">
      <c r="A72" s="226" t="s">
        <v>7</v>
      </c>
      <c r="B72" s="260">
        <v>84.44</v>
      </c>
      <c r="C72" s="261">
        <v>95.83</v>
      </c>
      <c r="D72" s="261">
        <v>94.37</v>
      </c>
      <c r="E72" s="261">
        <v>98.72</v>
      </c>
      <c r="F72" s="299">
        <v>98.53</v>
      </c>
      <c r="G72" s="262">
        <v>89.71</v>
      </c>
      <c r="H72" s="300">
        <v>84.92</v>
      </c>
      <c r="I72" s="301"/>
      <c r="J72" s="291"/>
      <c r="K72" s="377"/>
    </row>
    <row r="73" spans="1:11" x14ac:dyDescent="0.2">
      <c r="A73" s="226" t="s">
        <v>8</v>
      </c>
      <c r="B73" s="263">
        <v>5.8000000000000003E-2</v>
      </c>
      <c r="C73" s="264">
        <v>5.2200000000000003E-2</v>
      </c>
      <c r="D73" s="264">
        <v>5.4300000000000001E-2</v>
      </c>
      <c r="E73" s="264">
        <v>4.8099999999999997E-2</v>
      </c>
      <c r="F73" s="302">
        <v>4.2099999999999999E-2</v>
      </c>
      <c r="G73" s="265">
        <v>5.7200000000000001E-2</v>
      </c>
      <c r="H73" s="303">
        <v>7.4099999999999999E-2</v>
      </c>
      <c r="I73" s="304"/>
      <c r="J73" s="305"/>
      <c r="K73" s="306"/>
    </row>
    <row r="74" spans="1:11" x14ac:dyDescent="0.2">
      <c r="A74" s="295" t="s">
        <v>1</v>
      </c>
      <c r="B74" s="266">
        <f t="shared" ref="B74:H74" si="15">B71/B70*100-100</f>
        <v>-6.5646153846153794</v>
      </c>
      <c r="C74" s="267">
        <f t="shared" si="15"/>
        <v>-3.9107692307692332</v>
      </c>
      <c r="D74" s="267">
        <f t="shared" si="15"/>
        <v>-2.8600000000000136</v>
      </c>
      <c r="E74" s="267">
        <f t="shared" si="15"/>
        <v>0.47384615384615358</v>
      </c>
      <c r="F74" s="267">
        <f t="shared" si="15"/>
        <v>4.5476923076923015</v>
      </c>
      <c r="G74" s="268">
        <f t="shared" si="15"/>
        <v>9.7061538461538532</v>
      </c>
      <c r="H74" s="269">
        <f t="shared" si="15"/>
        <v>0.84615384615385381</v>
      </c>
      <c r="I74" s="304"/>
      <c r="J74" s="305"/>
      <c r="K74" s="227"/>
    </row>
    <row r="75" spans="1:11" ht="13.5" thickBot="1" x14ac:dyDescent="0.25">
      <c r="A75" s="226" t="s">
        <v>27</v>
      </c>
      <c r="B75" s="270">
        <f>B71-B57</f>
        <v>86.447647058823577</v>
      </c>
      <c r="C75" s="271">
        <f t="shared" ref="C75:H75" si="16">C71-C57</f>
        <v>105.8957894736842</v>
      </c>
      <c r="D75" s="271">
        <f t="shared" si="16"/>
        <v>93.823793103448224</v>
      </c>
      <c r="E75" s="271">
        <f t="shared" si="16"/>
        <v>89.050149253731433</v>
      </c>
      <c r="F75" s="271">
        <f t="shared" si="16"/>
        <v>87.010980392156853</v>
      </c>
      <c r="G75" s="272">
        <f t="shared" si="16"/>
        <v>82.885918367347017</v>
      </c>
      <c r="H75" s="307">
        <f t="shared" si="16"/>
        <v>91.560606060606005</v>
      </c>
      <c r="I75" s="308"/>
      <c r="J75" s="305"/>
      <c r="K75" s="227"/>
    </row>
    <row r="76" spans="1:11" x14ac:dyDescent="0.2">
      <c r="A76" s="309" t="s">
        <v>51</v>
      </c>
      <c r="B76" s="274">
        <v>449</v>
      </c>
      <c r="C76" s="275">
        <v>438</v>
      </c>
      <c r="D76" s="275">
        <v>664</v>
      </c>
      <c r="E76" s="275">
        <v>805</v>
      </c>
      <c r="F76" s="275">
        <v>648</v>
      </c>
      <c r="G76" s="276">
        <v>653</v>
      </c>
      <c r="H76" s="277">
        <f>SUM(B76:G76)</f>
        <v>3657</v>
      </c>
      <c r="I76" s="310" t="s">
        <v>56</v>
      </c>
      <c r="J76" s="311">
        <f>H62-H76</f>
        <v>6</v>
      </c>
      <c r="K76" s="279">
        <f>J76/H62</f>
        <v>1.6380016380016381E-3</v>
      </c>
    </row>
    <row r="77" spans="1:11" x14ac:dyDescent="0.2">
      <c r="A77" s="309" t="s">
        <v>28</v>
      </c>
      <c r="B77" s="229">
        <v>45.5</v>
      </c>
      <c r="C77" s="281">
        <v>45</v>
      </c>
      <c r="D77" s="281">
        <v>44.5</v>
      </c>
      <c r="E77" s="281">
        <v>44.5</v>
      </c>
      <c r="F77" s="281">
        <v>43</v>
      </c>
      <c r="G77" s="230">
        <v>42.5</v>
      </c>
      <c r="H77" s="233"/>
      <c r="I77" s="227" t="s">
        <v>57</v>
      </c>
      <c r="J77" s="377">
        <v>39.86</v>
      </c>
      <c r="K77" s="377"/>
    </row>
    <row r="78" spans="1:11" ht="13.5" thickBot="1" x14ac:dyDescent="0.25">
      <c r="A78" s="312" t="s">
        <v>26</v>
      </c>
      <c r="B78" s="231">
        <f>B77-B63</f>
        <v>4.5</v>
      </c>
      <c r="C78" s="232">
        <f t="shared" ref="C78:G78" si="17">C77-C63</f>
        <v>4</v>
      </c>
      <c r="D78" s="232">
        <f t="shared" si="17"/>
        <v>4</v>
      </c>
      <c r="E78" s="232">
        <f t="shared" si="17"/>
        <v>4.5</v>
      </c>
      <c r="F78" s="232">
        <f t="shared" si="17"/>
        <v>4</v>
      </c>
      <c r="G78" s="238">
        <f t="shared" si="17"/>
        <v>4.5</v>
      </c>
      <c r="H78" s="234"/>
      <c r="I78" s="377" t="s">
        <v>26</v>
      </c>
      <c r="J78" s="377">
        <f>J77-J63</f>
        <v>3.6400000000000006</v>
      </c>
      <c r="K78" s="377"/>
    </row>
    <row r="79" spans="1:11" x14ac:dyDescent="0.2">
      <c r="B79" s="280">
        <v>45.5</v>
      </c>
      <c r="C79" s="280">
        <v>45</v>
      </c>
      <c r="D79" s="280">
        <v>44.5</v>
      </c>
      <c r="E79" s="280">
        <v>44.5</v>
      </c>
      <c r="F79" s="280">
        <v>43</v>
      </c>
      <c r="G79" s="280">
        <v>42.5</v>
      </c>
    </row>
    <row r="80" spans="1:11" ht="13.5" thickBot="1" x14ac:dyDescent="0.25">
      <c r="C80" s="378"/>
      <c r="D80" s="378"/>
      <c r="E80" s="378"/>
      <c r="F80" s="378"/>
      <c r="G80" s="378"/>
    </row>
    <row r="81" spans="1:11" s="379" customFormat="1" ht="13.5" thickBot="1" x14ac:dyDescent="0.25">
      <c r="A81" s="285" t="s">
        <v>80</v>
      </c>
      <c r="B81" s="509" t="s">
        <v>50</v>
      </c>
      <c r="C81" s="510"/>
      <c r="D81" s="510"/>
      <c r="E81" s="510"/>
      <c r="F81" s="510"/>
      <c r="G81" s="511"/>
      <c r="H81" s="313" t="s">
        <v>0</v>
      </c>
      <c r="I81" s="227"/>
    </row>
    <row r="82" spans="1:11" s="379" customFormat="1" x14ac:dyDescent="0.2">
      <c r="A82" s="226" t="s">
        <v>54</v>
      </c>
      <c r="B82" s="286">
        <v>1</v>
      </c>
      <c r="C82" s="287">
        <v>2</v>
      </c>
      <c r="D82" s="288">
        <v>3</v>
      </c>
      <c r="E82" s="287">
        <v>4</v>
      </c>
      <c r="F82" s="288">
        <v>5</v>
      </c>
      <c r="G82" s="283">
        <v>6</v>
      </c>
      <c r="H82" s="289"/>
      <c r="I82" s="290"/>
    </row>
    <row r="83" spans="1:11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315">
        <v>4</v>
      </c>
      <c r="F83" s="251">
        <v>5</v>
      </c>
      <c r="G83" s="335">
        <v>6</v>
      </c>
      <c r="H83" s="284" t="s">
        <v>0</v>
      </c>
      <c r="I83" s="246"/>
      <c r="J83" s="291"/>
    </row>
    <row r="84" spans="1:11" s="379" customFormat="1" x14ac:dyDescent="0.2">
      <c r="A84" s="292" t="s">
        <v>3</v>
      </c>
      <c r="B84" s="253">
        <v>765</v>
      </c>
      <c r="C84" s="254">
        <v>765</v>
      </c>
      <c r="D84" s="254">
        <v>765</v>
      </c>
      <c r="E84" s="254">
        <v>765</v>
      </c>
      <c r="F84" s="254">
        <v>765</v>
      </c>
      <c r="G84" s="255">
        <v>765</v>
      </c>
      <c r="H84" s="293">
        <v>765</v>
      </c>
      <c r="I84" s="294"/>
      <c r="J84" s="291"/>
    </row>
    <row r="85" spans="1:11" s="379" customFormat="1" x14ac:dyDescent="0.2">
      <c r="A85" s="295" t="s">
        <v>6</v>
      </c>
      <c r="B85" s="256">
        <v>712.35</v>
      </c>
      <c r="C85" s="257">
        <v>735.59</v>
      </c>
      <c r="D85" s="257">
        <v>748.82</v>
      </c>
      <c r="E85" s="257">
        <v>765</v>
      </c>
      <c r="F85" s="296">
        <v>762.2</v>
      </c>
      <c r="G85" s="258">
        <v>791.21</v>
      </c>
      <c r="H85" s="297">
        <v>758.73</v>
      </c>
      <c r="I85" s="298"/>
      <c r="J85" s="291"/>
    </row>
    <row r="86" spans="1:11" s="379" customFormat="1" x14ac:dyDescent="0.2">
      <c r="A86" s="226" t="s">
        <v>7</v>
      </c>
      <c r="B86" s="260">
        <v>97.06</v>
      </c>
      <c r="C86" s="261">
        <v>97.06</v>
      </c>
      <c r="D86" s="261">
        <v>98.04</v>
      </c>
      <c r="E86" s="261">
        <v>97.73</v>
      </c>
      <c r="F86" s="299">
        <v>100</v>
      </c>
      <c r="G86" s="262">
        <v>87.88</v>
      </c>
      <c r="H86" s="300">
        <v>91.33</v>
      </c>
      <c r="I86" s="301"/>
      <c r="J86" s="291"/>
    </row>
    <row r="87" spans="1:11" s="379" customFormat="1" x14ac:dyDescent="0.2">
      <c r="A87" s="226" t="s">
        <v>8</v>
      </c>
      <c r="B87" s="263">
        <v>5.6399999999999999E-2</v>
      </c>
      <c r="C87" s="264">
        <v>4.6300000000000001E-2</v>
      </c>
      <c r="D87" s="264">
        <v>4.2900000000000001E-2</v>
      </c>
      <c r="E87" s="264">
        <v>4.6800000000000001E-2</v>
      </c>
      <c r="F87" s="302">
        <v>4.1300000000000003E-2</v>
      </c>
      <c r="G87" s="265">
        <v>7.1599999999999997E-2</v>
      </c>
      <c r="H87" s="303">
        <v>6.0999999999999999E-2</v>
      </c>
      <c r="I87" s="304"/>
      <c r="J87" s="305"/>
      <c r="K87" s="306"/>
    </row>
    <row r="88" spans="1:11" s="379" customFormat="1" x14ac:dyDescent="0.2">
      <c r="A88" s="295" t="s">
        <v>1</v>
      </c>
      <c r="B88" s="266">
        <f t="shared" ref="B88:H88" si="18">B85/B84*100-100</f>
        <v>-6.8823529411764781</v>
      </c>
      <c r="C88" s="267">
        <f t="shared" si="18"/>
        <v>-3.8444444444444343</v>
      </c>
      <c r="D88" s="267">
        <f t="shared" si="18"/>
        <v>-2.1150326797385617</v>
      </c>
      <c r="E88" s="267">
        <f t="shared" si="18"/>
        <v>0</v>
      </c>
      <c r="F88" s="267">
        <f t="shared" si="18"/>
        <v>-0.36601307189542354</v>
      </c>
      <c r="G88" s="268">
        <f t="shared" si="18"/>
        <v>3.4261437908496646</v>
      </c>
      <c r="H88" s="269">
        <f t="shared" si="18"/>
        <v>-0.81960784313724844</v>
      </c>
      <c r="I88" s="304"/>
      <c r="J88" s="305"/>
      <c r="K88" s="227"/>
    </row>
    <row r="89" spans="1:11" s="379" customFormat="1" ht="13.5" thickBot="1" x14ac:dyDescent="0.25">
      <c r="A89" s="226" t="s">
        <v>27</v>
      </c>
      <c r="B89" s="270">
        <f>B85-B71</f>
        <v>105.01999999999998</v>
      </c>
      <c r="C89" s="271">
        <f t="shared" ref="C89:H89" si="19">C85-C71</f>
        <v>111.00999999999999</v>
      </c>
      <c r="D89" s="271">
        <f t="shared" si="19"/>
        <v>117.41000000000008</v>
      </c>
      <c r="E89" s="271">
        <f t="shared" si="19"/>
        <v>111.91999999999996</v>
      </c>
      <c r="F89" s="271">
        <f t="shared" si="19"/>
        <v>82.6400000000001</v>
      </c>
      <c r="G89" s="272">
        <f t="shared" si="19"/>
        <v>78.12</v>
      </c>
      <c r="H89" s="307">
        <f t="shared" si="19"/>
        <v>103.23000000000002</v>
      </c>
      <c r="I89" s="308"/>
      <c r="J89" s="305"/>
      <c r="K89" s="227"/>
    </row>
    <row r="90" spans="1:11" s="379" customFormat="1" x14ac:dyDescent="0.2">
      <c r="A90" s="309" t="s">
        <v>51</v>
      </c>
      <c r="B90" s="274">
        <v>448</v>
      </c>
      <c r="C90" s="275">
        <v>438</v>
      </c>
      <c r="D90" s="275">
        <v>662</v>
      </c>
      <c r="E90" s="275">
        <v>803</v>
      </c>
      <c r="F90" s="275">
        <v>647</v>
      </c>
      <c r="G90" s="276">
        <v>652</v>
      </c>
      <c r="H90" s="277">
        <f>SUM(B90:G90)</f>
        <v>3650</v>
      </c>
      <c r="I90" s="310" t="s">
        <v>56</v>
      </c>
      <c r="J90" s="311">
        <f>H76-H90</f>
        <v>7</v>
      </c>
      <c r="K90" s="279">
        <f>J90/H76</f>
        <v>1.9141372709871479E-3</v>
      </c>
    </row>
    <row r="91" spans="1:11" s="379" customFormat="1" x14ac:dyDescent="0.2">
      <c r="A91" s="309" t="s">
        <v>28</v>
      </c>
      <c r="B91" s="229">
        <v>48.5</v>
      </c>
      <c r="C91" s="281">
        <v>48</v>
      </c>
      <c r="D91" s="281">
        <v>47</v>
      </c>
      <c r="E91" s="281">
        <v>47</v>
      </c>
      <c r="F91" s="281">
        <v>46</v>
      </c>
      <c r="G91" s="230">
        <v>45.5</v>
      </c>
      <c r="H91" s="233"/>
      <c r="I91" s="227" t="s">
        <v>57</v>
      </c>
      <c r="J91" s="379">
        <v>44.14</v>
      </c>
    </row>
    <row r="92" spans="1:11" s="379" customFormat="1" ht="13.5" thickBot="1" x14ac:dyDescent="0.25">
      <c r="A92" s="312" t="s">
        <v>26</v>
      </c>
      <c r="B92" s="231">
        <f>B91-B77</f>
        <v>3</v>
      </c>
      <c r="C92" s="232">
        <f t="shared" ref="C92:G92" si="20">C91-C77</f>
        <v>3</v>
      </c>
      <c r="D92" s="232">
        <f t="shared" si="20"/>
        <v>2.5</v>
      </c>
      <c r="E92" s="232">
        <f t="shared" si="20"/>
        <v>2.5</v>
      </c>
      <c r="F92" s="232">
        <f t="shared" si="20"/>
        <v>3</v>
      </c>
      <c r="G92" s="238">
        <f t="shared" si="20"/>
        <v>3</v>
      </c>
      <c r="H92" s="234"/>
      <c r="I92" s="379" t="s">
        <v>26</v>
      </c>
      <c r="J92" s="379">
        <f>J91-J77</f>
        <v>4.2800000000000011</v>
      </c>
    </row>
    <row r="93" spans="1:11" x14ac:dyDescent="0.2">
      <c r="B93" s="280">
        <v>48.5</v>
      </c>
      <c r="C93" s="280">
        <v>48</v>
      </c>
    </row>
    <row r="94" spans="1:11" ht="13.5" thickBot="1" x14ac:dyDescent="0.25">
      <c r="C94" s="380"/>
      <c r="D94" s="380"/>
      <c r="E94" s="380"/>
      <c r="F94" s="380"/>
      <c r="G94" s="380"/>
    </row>
    <row r="95" spans="1:11" s="381" customFormat="1" ht="13.5" thickBot="1" x14ac:dyDescent="0.25">
      <c r="A95" s="285" t="s">
        <v>81</v>
      </c>
      <c r="B95" s="509" t="s">
        <v>50</v>
      </c>
      <c r="C95" s="510"/>
      <c r="D95" s="510"/>
      <c r="E95" s="510"/>
      <c r="F95" s="510"/>
      <c r="G95" s="511"/>
      <c r="H95" s="313" t="s">
        <v>0</v>
      </c>
      <c r="I95" s="227"/>
    </row>
    <row r="96" spans="1:11" s="381" customFormat="1" x14ac:dyDescent="0.2">
      <c r="A96" s="226" t="s">
        <v>54</v>
      </c>
      <c r="B96" s="286">
        <v>1</v>
      </c>
      <c r="C96" s="287">
        <v>2</v>
      </c>
      <c r="D96" s="288">
        <v>3</v>
      </c>
      <c r="E96" s="287">
        <v>4</v>
      </c>
      <c r="F96" s="288">
        <v>5</v>
      </c>
      <c r="G96" s="283">
        <v>6</v>
      </c>
      <c r="H96" s="289"/>
      <c r="I96" s="290"/>
    </row>
    <row r="97" spans="1:11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315">
        <v>4</v>
      </c>
      <c r="F97" s="251">
        <v>5</v>
      </c>
      <c r="G97" s="335">
        <v>6</v>
      </c>
      <c r="H97" s="284" t="s">
        <v>0</v>
      </c>
      <c r="I97" s="246"/>
      <c r="J97" s="291"/>
    </row>
    <row r="98" spans="1:11" s="381" customFormat="1" x14ac:dyDescent="0.2">
      <c r="A98" s="292" t="s">
        <v>3</v>
      </c>
      <c r="B98" s="253">
        <v>880</v>
      </c>
      <c r="C98" s="254">
        <v>880</v>
      </c>
      <c r="D98" s="254">
        <v>880</v>
      </c>
      <c r="E98" s="254">
        <v>880</v>
      </c>
      <c r="F98" s="254">
        <v>880</v>
      </c>
      <c r="G98" s="255">
        <v>880</v>
      </c>
      <c r="H98" s="293">
        <v>880</v>
      </c>
      <c r="I98" s="294"/>
      <c r="J98" s="291"/>
    </row>
    <row r="99" spans="1:11" s="381" customFormat="1" x14ac:dyDescent="0.2">
      <c r="A99" s="295" t="s">
        <v>6</v>
      </c>
      <c r="B99" s="256">
        <v>844.28571428571433</v>
      </c>
      <c r="C99" s="257">
        <v>855.88235294117646</v>
      </c>
      <c r="D99" s="257">
        <v>857.82608695652175</v>
      </c>
      <c r="E99" s="257">
        <v>893.87096774193549</v>
      </c>
      <c r="F99" s="296">
        <v>879.8039215686274</v>
      </c>
      <c r="G99" s="258">
        <v>898.44827586206895</v>
      </c>
      <c r="H99" s="297">
        <v>875.90909090909088</v>
      </c>
      <c r="I99" s="298"/>
      <c r="J99" s="291"/>
    </row>
    <row r="100" spans="1:11" s="381" customFormat="1" x14ac:dyDescent="0.2">
      <c r="A100" s="226" t="s">
        <v>7</v>
      </c>
      <c r="B100" s="260">
        <v>88.571428571428569</v>
      </c>
      <c r="C100" s="261">
        <v>94.117647058823536</v>
      </c>
      <c r="D100" s="261">
        <v>91.304347826086953</v>
      </c>
      <c r="E100" s="261">
        <v>96.774193548387103</v>
      </c>
      <c r="F100" s="299">
        <v>94.117647058823536</v>
      </c>
      <c r="G100" s="262">
        <v>82.758620689655174</v>
      </c>
      <c r="H100" s="300">
        <v>90.209790209790214</v>
      </c>
      <c r="I100" s="301"/>
      <c r="J100" s="291"/>
    </row>
    <row r="101" spans="1:11" s="381" customFormat="1" x14ac:dyDescent="0.2">
      <c r="A101" s="226" t="s">
        <v>8</v>
      </c>
      <c r="B101" s="263">
        <v>6.0080787874577372E-2</v>
      </c>
      <c r="C101" s="264">
        <v>5.801354988362184E-2</v>
      </c>
      <c r="D101" s="264">
        <v>5.6845484622623288E-2</v>
      </c>
      <c r="E101" s="264">
        <v>5.3098517328780792E-2</v>
      </c>
      <c r="F101" s="302">
        <v>5.2183029655117695E-2</v>
      </c>
      <c r="G101" s="265">
        <v>7.1948824774202724E-2</v>
      </c>
      <c r="H101" s="303">
        <v>6.356962408553489E-2</v>
      </c>
      <c r="I101" s="304"/>
      <c r="J101" s="305"/>
      <c r="K101" s="306"/>
    </row>
    <row r="102" spans="1:11" s="381" customFormat="1" x14ac:dyDescent="0.2">
      <c r="A102" s="295" t="s">
        <v>1</v>
      </c>
      <c r="B102" s="266">
        <f t="shared" ref="B102:H102" si="21">B99/B98*100-100</f>
        <v>-4.0584415584415439</v>
      </c>
      <c r="C102" s="267">
        <f t="shared" si="21"/>
        <v>-2.740641711229955</v>
      </c>
      <c r="D102" s="267">
        <f t="shared" si="21"/>
        <v>-2.5197628458498116</v>
      </c>
      <c r="E102" s="267">
        <f t="shared" si="21"/>
        <v>1.5762463343108664</v>
      </c>
      <c r="F102" s="267">
        <f t="shared" si="21"/>
        <v>-2.2281639928706909E-2</v>
      </c>
      <c r="G102" s="268">
        <f t="shared" si="21"/>
        <v>2.096394984326011</v>
      </c>
      <c r="H102" s="269">
        <f t="shared" si="21"/>
        <v>-0.46487603305786251</v>
      </c>
      <c r="I102" s="304"/>
      <c r="J102" s="305"/>
      <c r="K102" s="227"/>
    </row>
    <row r="103" spans="1:11" s="381" customFormat="1" ht="13.5" thickBot="1" x14ac:dyDescent="0.25">
      <c r="A103" s="226" t="s">
        <v>27</v>
      </c>
      <c r="B103" s="270">
        <f>B99-B85</f>
        <v>131.93571428571431</v>
      </c>
      <c r="C103" s="271">
        <f t="shared" ref="C103:H103" si="22">C99-C85</f>
        <v>120.29235294117643</v>
      </c>
      <c r="D103" s="271">
        <f t="shared" si="22"/>
        <v>109.0060869565217</v>
      </c>
      <c r="E103" s="271">
        <f t="shared" si="22"/>
        <v>128.87096774193549</v>
      </c>
      <c r="F103" s="271">
        <f t="shared" si="22"/>
        <v>117.60392156862736</v>
      </c>
      <c r="G103" s="272">
        <f t="shared" si="22"/>
        <v>107.23827586206892</v>
      </c>
      <c r="H103" s="307">
        <f t="shared" si="22"/>
        <v>117.17909090909086</v>
      </c>
      <c r="I103" s="308"/>
      <c r="J103" s="305"/>
      <c r="K103" s="227"/>
    </row>
    <row r="104" spans="1:11" s="381" customFormat="1" x14ac:dyDescent="0.2">
      <c r="A104" s="309" t="s">
        <v>51</v>
      </c>
      <c r="B104" s="274">
        <v>446</v>
      </c>
      <c r="C104" s="275">
        <v>437</v>
      </c>
      <c r="D104" s="275">
        <v>662</v>
      </c>
      <c r="E104" s="275">
        <v>803</v>
      </c>
      <c r="F104" s="275">
        <v>647</v>
      </c>
      <c r="G104" s="276">
        <v>652</v>
      </c>
      <c r="H104" s="277">
        <f>SUM(B104:G104)</f>
        <v>3647</v>
      </c>
      <c r="I104" s="310" t="s">
        <v>56</v>
      </c>
      <c r="J104" s="311">
        <f>H90-H104</f>
        <v>3</v>
      </c>
      <c r="K104" s="279">
        <f>J104/H90</f>
        <v>8.2191780821917813E-4</v>
      </c>
    </row>
    <row r="105" spans="1:11" s="381" customFormat="1" x14ac:dyDescent="0.2">
      <c r="A105" s="309" t="s">
        <v>28</v>
      </c>
      <c r="B105" s="229">
        <v>51</v>
      </c>
      <c r="C105" s="281">
        <v>50.5</v>
      </c>
      <c r="D105" s="281">
        <v>49.5</v>
      </c>
      <c r="E105" s="281">
        <v>49.5</v>
      </c>
      <c r="F105" s="281">
        <v>48.5</v>
      </c>
      <c r="G105" s="230">
        <v>48</v>
      </c>
      <c r="H105" s="233"/>
      <c r="I105" s="227" t="s">
        <v>57</v>
      </c>
      <c r="J105" s="381">
        <v>46.9</v>
      </c>
    </row>
    <row r="106" spans="1:11" s="381" customFormat="1" ht="13.5" thickBot="1" x14ac:dyDescent="0.25">
      <c r="A106" s="312" t="s">
        <v>26</v>
      </c>
      <c r="B106" s="231">
        <f>B105-B91</f>
        <v>2.5</v>
      </c>
      <c r="C106" s="232">
        <f t="shared" ref="C106:G106" si="23">C105-C91</f>
        <v>2.5</v>
      </c>
      <c r="D106" s="232">
        <f t="shared" si="23"/>
        <v>2.5</v>
      </c>
      <c r="E106" s="232">
        <f t="shared" si="23"/>
        <v>2.5</v>
      </c>
      <c r="F106" s="232">
        <f t="shared" si="23"/>
        <v>2.5</v>
      </c>
      <c r="G106" s="238">
        <f t="shared" si="23"/>
        <v>2.5</v>
      </c>
      <c r="H106" s="234"/>
      <c r="I106" s="381" t="s">
        <v>26</v>
      </c>
      <c r="J106" s="381">
        <f>J105-J91</f>
        <v>2.759999999999998</v>
      </c>
    </row>
    <row r="107" spans="1:11" x14ac:dyDescent="0.2">
      <c r="E107" s="280" t="s">
        <v>68</v>
      </c>
    </row>
    <row r="108" spans="1:11" s="393" customFormat="1" x14ac:dyDescent="0.2"/>
    <row r="109" spans="1:11" s="392" customFormat="1" x14ac:dyDescent="0.2">
      <c r="B109" s="392">
        <v>49.4</v>
      </c>
      <c r="C109" s="392">
        <v>49.4</v>
      </c>
      <c r="D109" s="392">
        <v>49.4</v>
      </c>
      <c r="E109" s="392">
        <v>49.4</v>
      </c>
      <c r="F109" s="392">
        <v>49.4</v>
      </c>
      <c r="G109" s="392">
        <v>49.4</v>
      </c>
      <c r="H109" s="392">
        <v>49.4</v>
      </c>
    </row>
    <row r="110" spans="1:11" ht="13.5" thickBot="1" x14ac:dyDescent="0.25">
      <c r="B110" s="280">
        <v>875.90909090909088</v>
      </c>
      <c r="C110" s="280">
        <v>875.90909090909088</v>
      </c>
      <c r="D110" s="280">
        <v>875.90909090909088</v>
      </c>
      <c r="E110" s="280">
        <v>875.90909090909088</v>
      </c>
      <c r="F110" s="280">
        <v>875.90909090909088</v>
      </c>
      <c r="G110" s="280">
        <v>875.90909090909088</v>
      </c>
      <c r="H110" s="280">
        <v>875.90909090909088</v>
      </c>
    </row>
    <row r="111" spans="1:11" ht="13.5" thickBot="1" x14ac:dyDescent="0.25">
      <c r="A111" s="285" t="s">
        <v>82</v>
      </c>
      <c r="B111" s="509" t="s">
        <v>50</v>
      </c>
      <c r="C111" s="510"/>
      <c r="D111" s="510"/>
      <c r="E111" s="510"/>
      <c r="F111" s="510"/>
      <c r="G111" s="511"/>
      <c r="H111" s="313" t="s">
        <v>0</v>
      </c>
      <c r="I111" s="227"/>
      <c r="J111" s="382"/>
      <c r="K111" s="382"/>
    </row>
    <row r="112" spans="1:11" x14ac:dyDescent="0.2">
      <c r="A112" s="226" t="s">
        <v>54</v>
      </c>
      <c r="B112" s="286">
        <v>1</v>
      </c>
      <c r="C112" s="287">
        <v>2</v>
      </c>
      <c r="D112" s="288">
        <v>3</v>
      </c>
      <c r="E112" s="287">
        <v>4</v>
      </c>
      <c r="F112" s="288">
        <v>5</v>
      </c>
      <c r="G112" s="283">
        <v>6</v>
      </c>
      <c r="H112" s="289"/>
      <c r="I112" s="290"/>
      <c r="J112" s="382"/>
      <c r="K112" s="382"/>
    </row>
    <row r="113" spans="1:12" x14ac:dyDescent="0.2">
      <c r="A113" s="226" t="s">
        <v>2</v>
      </c>
      <c r="B113" s="250">
        <v>1</v>
      </c>
      <c r="C113" s="333">
        <v>2</v>
      </c>
      <c r="D113" s="251">
        <v>3</v>
      </c>
      <c r="E113" s="315">
        <v>4</v>
      </c>
      <c r="F113" s="251">
        <v>5</v>
      </c>
      <c r="G113" s="335">
        <v>6</v>
      </c>
      <c r="H113" s="284" t="s">
        <v>0</v>
      </c>
      <c r="I113" s="246"/>
      <c r="J113" s="291"/>
      <c r="K113" s="382"/>
    </row>
    <row r="114" spans="1:12" x14ac:dyDescent="0.2">
      <c r="A114" s="292" t="s">
        <v>3</v>
      </c>
      <c r="B114" s="253">
        <v>990</v>
      </c>
      <c r="C114" s="254">
        <v>990</v>
      </c>
      <c r="D114" s="254">
        <v>990</v>
      </c>
      <c r="E114" s="254">
        <v>990</v>
      </c>
      <c r="F114" s="254">
        <v>990</v>
      </c>
      <c r="G114" s="255">
        <v>990</v>
      </c>
      <c r="H114" s="293">
        <v>990</v>
      </c>
      <c r="I114" s="294"/>
      <c r="J114" s="291"/>
      <c r="K114" s="382"/>
    </row>
    <row r="115" spans="1:12" x14ac:dyDescent="0.2">
      <c r="A115" s="295" t="s">
        <v>6</v>
      </c>
      <c r="B115" s="256">
        <v>902.05882352941171</v>
      </c>
      <c r="C115" s="257">
        <v>934.57142857142856</v>
      </c>
      <c r="D115" s="257">
        <v>951.56862745098044</v>
      </c>
      <c r="E115" s="257">
        <v>978.11320754716985</v>
      </c>
      <c r="F115" s="296">
        <v>999.375</v>
      </c>
      <c r="G115" s="258">
        <v>1062.7906976744187</v>
      </c>
      <c r="H115" s="297">
        <v>975.07575757575762</v>
      </c>
      <c r="I115" s="298"/>
      <c r="J115" s="291"/>
      <c r="K115" s="382"/>
    </row>
    <row r="116" spans="1:12" x14ac:dyDescent="0.2">
      <c r="A116" s="226" t="s">
        <v>7</v>
      </c>
      <c r="B116" s="260">
        <v>61.764705882352942</v>
      </c>
      <c r="C116" s="261">
        <v>100</v>
      </c>
      <c r="D116" s="261">
        <v>98.039215686274517</v>
      </c>
      <c r="E116" s="261">
        <v>100</v>
      </c>
      <c r="F116" s="299">
        <v>97.916666666666671</v>
      </c>
      <c r="G116" s="262">
        <v>86.04651162790698</v>
      </c>
      <c r="H116" s="300">
        <v>85.606060606060609</v>
      </c>
      <c r="I116" s="301"/>
      <c r="J116" s="291"/>
      <c r="K116" s="382"/>
    </row>
    <row r="117" spans="1:12" x14ac:dyDescent="0.2">
      <c r="A117" s="226" t="s">
        <v>8</v>
      </c>
      <c r="B117" s="263">
        <v>0.11869215683434667</v>
      </c>
      <c r="C117" s="264">
        <v>3.5195970012475868E-2</v>
      </c>
      <c r="D117" s="264">
        <v>3.1518135264782643E-2</v>
      </c>
      <c r="E117" s="264">
        <v>2.723530443121024E-2</v>
      </c>
      <c r="F117" s="302">
        <v>3.6101542223457309E-2</v>
      </c>
      <c r="G117" s="265">
        <v>6.2259116887508126E-2</v>
      </c>
      <c r="H117" s="303">
        <v>7.4373247100387604E-2</v>
      </c>
      <c r="I117" s="304"/>
      <c r="J117" s="305"/>
      <c r="K117" s="306"/>
    </row>
    <row r="118" spans="1:12" x14ac:dyDescent="0.2">
      <c r="A118" s="295" t="s">
        <v>1</v>
      </c>
      <c r="B118" s="266">
        <f t="shared" ref="B118:H118" si="24">B115/B114*100-100</f>
        <v>-8.8829471182412476</v>
      </c>
      <c r="C118" s="267">
        <f t="shared" si="24"/>
        <v>-5.5988455988455996</v>
      </c>
      <c r="D118" s="267">
        <f t="shared" si="24"/>
        <v>-3.8819568231332937</v>
      </c>
      <c r="E118" s="267">
        <f t="shared" si="24"/>
        <v>-1.2006861063464811</v>
      </c>
      <c r="F118" s="267">
        <f t="shared" si="24"/>
        <v>0.94696969696970257</v>
      </c>
      <c r="G118" s="268">
        <f t="shared" si="24"/>
        <v>7.3525957246887543</v>
      </c>
      <c r="H118" s="269">
        <f t="shared" si="24"/>
        <v>-1.5074992347719558</v>
      </c>
      <c r="I118" s="304"/>
      <c r="J118" s="305"/>
      <c r="K118" s="227"/>
    </row>
    <row r="119" spans="1:12" ht="13.5" thickBot="1" x14ac:dyDescent="0.25">
      <c r="A119" s="226" t="s">
        <v>27</v>
      </c>
      <c r="B119" s="270">
        <f>B115-B110</f>
        <v>26.149732620320833</v>
      </c>
      <c r="C119" s="271">
        <f t="shared" ref="C119:H119" si="25">C115-C110</f>
        <v>58.662337662337677</v>
      </c>
      <c r="D119" s="271">
        <f t="shared" si="25"/>
        <v>75.659536541889565</v>
      </c>
      <c r="E119" s="271">
        <f t="shared" si="25"/>
        <v>102.20411663807897</v>
      </c>
      <c r="F119" s="271">
        <f t="shared" si="25"/>
        <v>123.46590909090912</v>
      </c>
      <c r="G119" s="272">
        <f t="shared" si="25"/>
        <v>186.88160676532777</v>
      </c>
      <c r="H119" s="307">
        <f t="shared" si="25"/>
        <v>99.166666666666742</v>
      </c>
      <c r="I119" s="308"/>
      <c r="J119" s="305"/>
      <c r="K119" s="227"/>
    </row>
    <row r="120" spans="1:12" x14ac:dyDescent="0.2">
      <c r="A120" s="309" t="s">
        <v>51</v>
      </c>
      <c r="B120" s="274">
        <v>430</v>
      </c>
      <c r="C120" s="275">
        <v>439</v>
      </c>
      <c r="D120" s="275">
        <v>747</v>
      </c>
      <c r="E120" s="275">
        <v>784</v>
      </c>
      <c r="F120" s="275">
        <v>696</v>
      </c>
      <c r="G120" s="276">
        <v>547</v>
      </c>
      <c r="H120" s="277">
        <f>SUM(B120:G120)</f>
        <v>3643</v>
      </c>
      <c r="I120" s="310" t="s">
        <v>56</v>
      </c>
      <c r="J120" s="311">
        <f>H104-H120</f>
        <v>4</v>
      </c>
      <c r="K120" s="279">
        <f>J120/H104</f>
        <v>1.0967918837400603E-3</v>
      </c>
      <c r="L120" s="353" t="s">
        <v>84</v>
      </c>
    </row>
    <row r="121" spans="1:12" x14ac:dyDescent="0.2">
      <c r="A121" s="309" t="s">
        <v>28</v>
      </c>
      <c r="B121" s="229">
        <v>54</v>
      </c>
      <c r="C121" s="281">
        <v>53.5</v>
      </c>
      <c r="D121" s="281">
        <v>53</v>
      </c>
      <c r="E121" s="281">
        <v>52</v>
      </c>
      <c r="F121" s="281">
        <v>51.5</v>
      </c>
      <c r="G121" s="230">
        <v>50.5</v>
      </c>
      <c r="H121" s="233"/>
      <c r="I121" s="227" t="s">
        <v>57</v>
      </c>
      <c r="J121" s="382">
        <v>49.41</v>
      </c>
      <c r="K121" s="382"/>
    </row>
    <row r="122" spans="1:12" ht="13.5" thickBot="1" x14ac:dyDescent="0.25">
      <c r="A122" s="312" t="s">
        <v>26</v>
      </c>
      <c r="B122" s="231">
        <f>B121-B109</f>
        <v>4.6000000000000014</v>
      </c>
      <c r="C122" s="232">
        <f t="shared" ref="C122:G122" si="26">C121-C109</f>
        <v>4.1000000000000014</v>
      </c>
      <c r="D122" s="232">
        <f t="shared" si="26"/>
        <v>3.6000000000000014</v>
      </c>
      <c r="E122" s="232">
        <f t="shared" si="26"/>
        <v>2.6000000000000014</v>
      </c>
      <c r="F122" s="232">
        <f t="shared" si="26"/>
        <v>2.1000000000000014</v>
      </c>
      <c r="G122" s="238">
        <f t="shared" si="26"/>
        <v>1.1000000000000014</v>
      </c>
      <c r="H122" s="234"/>
      <c r="I122" s="382" t="s">
        <v>26</v>
      </c>
      <c r="J122" s="382">
        <f>J121-J105</f>
        <v>2.509999999999998</v>
      </c>
      <c r="K122" s="382"/>
    </row>
    <row r="123" spans="1:12" x14ac:dyDescent="0.2">
      <c r="C123" s="280">
        <v>53.5</v>
      </c>
      <c r="D123" s="280">
        <v>53</v>
      </c>
    </row>
    <row r="124" spans="1:12" ht="13.5" thickBot="1" x14ac:dyDescent="0.25"/>
    <row r="125" spans="1:12" ht="13.5" thickBot="1" x14ac:dyDescent="0.25">
      <c r="A125" s="285" t="s">
        <v>85</v>
      </c>
      <c r="B125" s="509" t="s">
        <v>50</v>
      </c>
      <c r="C125" s="510"/>
      <c r="D125" s="510"/>
      <c r="E125" s="510"/>
      <c r="F125" s="510"/>
      <c r="G125" s="511"/>
      <c r="H125" s="313" t="s">
        <v>0</v>
      </c>
      <c r="I125" s="227"/>
      <c r="J125" s="394"/>
      <c r="K125" s="394"/>
    </row>
    <row r="126" spans="1:12" x14ac:dyDescent="0.2">
      <c r="A126" s="226" t="s">
        <v>54</v>
      </c>
      <c r="B126" s="286">
        <v>1</v>
      </c>
      <c r="C126" s="287">
        <v>2</v>
      </c>
      <c r="D126" s="288">
        <v>3</v>
      </c>
      <c r="E126" s="287">
        <v>4</v>
      </c>
      <c r="F126" s="288">
        <v>5</v>
      </c>
      <c r="G126" s="283">
        <v>6</v>
      </c>
      <c r="H126" s="289"/>
      <c r="I126" s="290"/>
      <c r="J126" s="394"/>
      <c r="K126" s="394"/>
    </row>
    <row r="127" spans="1:12" x14ac:dyDescent="0.2">
      <c r="A127" s="226" t="s">
        <v>2</v>
      </c>
      <c r="B127" s="250">
        <v>1</v>
      </c>
      <c r="C127" s="333">
        <v>2</v>
      </c>
      <c r="D127" s="251">
        <v>3</v>
      </c>
      <c r="E127" s="315">
        <v>4</v>
      </c>
      <c r="F127" s="251">
        <v>5</v>
      </c>
      <c r="G127" s="335">
        <v>6</v>
      </c>
      <c r="H127" s="284" t="s">
        <v>0</v>
      </c>
      <c r="I127" s="246"/>
      <c r="J127" s="291"/>
      <c r="K127" s="394"/>
    </row>
    <row r="128" spans="1:12" x14ac:dyDescent="0.2">
      <c r="A128" s="292" t="s">
        <v>3</v>
      </c>
      <c r="B128" s="253">
        <v>1090</v>
      </c>
      <c r="C128" s="254">
        <v>1090</v>
      </c>
      <c r="D128" s="254">
        <v>1090</v>
      </c>
      <c r="E128" s="254">
        <v>1090</v>
      </c>
      <c r="F128" s="254">
        <v>1090</v>
      </c>
      <c r="G128" s="255">
        <v>1090</v>
      </c>
      <c r="H128" s="293">
        <v>1090</v>
      </c>
      <c r="I128" s="294"/>
      <c r="J128" s="291"/>
      <c r="K128" s="394"/>
    </row>
    <row r="129" spans="1:11" x14ac:dyDescent="0.2">
      <c r="A129" s="295" t="s">
        <v>6</v>
      </c>
      <c r="B129" s="256">
        <v>1042.2857142857142</v>
      </c>
      <c r="C129" s="257">
        <v>1079.4285714285713</v>
      </c>
      <c r="D129" s="257">
        <v>1090</v>
      </c>
      <c r="E129" s="257">
        <v>1093.3333333333333</v>
      </c>
      <c r="F129" s="296">
        <v>1130.6666666666667</v>
      </c>
      <c r="G129" s="258">
        <v>1172.608695652174</v>
      </c>
      <c r="H129" s="297">
        <v>1104.6026490066224</v>
      </c>
      <c r="I129" s="298"/>
      <c r="J129" s="291"/>
      <c r="K129" s="394"/>
    </row>
    <row r="130" spans="1:11" x14ac:dyDescent="0.2">
      <c r="A130" s="226" t="s">
        <v>7</v>
      </c>
      <c r="B130" s="260">
        <v>74.285714285714292</v>
      </c>
      <c r="C130" s="261">
        <v>91.428571428571431</v>
      </c>
      <c r="D130" s="261">
        <v>96.825396825396822</v>
      </c>
      <c r="E130" s="261">
        <v>98.412698412698418</v>
      </c>
      <c r="F130" s="299">
        <v>100</v>
      </c>
      <c r="G130" s="262">
        <v>89.130434782608702</v>
      </c>
      <c r="H130" s="300">
        <v>89.735099337748338</v>
      </c>
      <c r="I130" s="301"/>
      <c r="J130" s="291"/>
      <c r="K130" s="394"/>
    </row>
    <row r="131" spans="1:11" x14ac:dyDescent="0.2">
      <c r="A131" s="226" t="s">
        <v>8</v>
      </c>
      <c r="B131" s="263">
        <v>9.3838927506438435E-2</v>
      </c>
      <c r="C131" s="264">
        <v>7.4111396784475633E-2</v>
      </c>
      <c r="D131" s="264">
        <v>4.3586603272125532E-2</v>
      </c>
      <c r="E131" s="264">
        <v>3.9984381245743911E-2</v>
      </c>
      <c r="F131" s="302">
        <v>4.0589855612017403E-2</v>
      </c>
      <c r="G131" s="265">
        <v>5.8205743625058169E-2</v>
      </c>
      <c r="H131" s="303">
        <v>6.5793762257140787E-2</v>
      </c>
      <c r="I131" s="304"/>
      <c r="J131" s="305"/>
      <c r="K131" s="306"/>
    </row>
    <row r="132" spans="1:11" x14ac:dyDescent="0.2">
      <c r="A132" s="295" t="s">
        <v>1</v>
      </c>
      <c r="B132" s="266">
        <f t="shared" ref="B132:H132" si="27">B129/B128*100-100</f>
        <v>-4.3774574049803476</v>
      </c>
      <c r="C132" s="267">
        <f t="shared" si="27"/>
        <v>-0.96985583224116567</v>
      </c>
      <c r="D132" s="267">
        <f t="shared" si="27"/>
        <v>0</v>
      </c>
      <c r="E132" s="267">
        <f t="shared" si="27"/>
        <v>0.30581039755350048</v>
      </c>
      <c r="F132" s="267">
        <f t="shared" si="27"/>
        <v>3.7308868501528991</v>
      </c>
      <c r="G132" s="268">
        <f t="shared" si="27"/>
        <v>7.5787794176306278</v>
      </c>
      <c r="H132" s="269">
        <f t="shared" si="27"/>
        <v>1.3396925694149076</v>
      </c>
      <c r="I132" s="304"/>
      <c r="J132" s="305"/>
      <c r="K132" s="227"/>
    </row>
    <row r="133" spans="1:11" ht="13.5" thickBot="1" x14ac:dyDescent="0.25">
      <c r="A133" s="226" t="s">
        <v>27</v>
      </c>
      <c r="B133" s="270">
        <f>B129-B115</f>
        <v>140.22689075630251</v>
      </c>
      <c r="C133" s="271">
        <f t="shared" ref="C133:H133" si="28">C129-C115</f>
        <v>144.85714285714278</v>
      </c>
      <c r="D133" s="271">
        <f t="shared" si="28"/>
        <v>138.43137254901956</v>
      </c>
      <c r="E133" s="271">
        <f t="shared" si="28"/>
        <v>115.22012578616341</v>
      </c>
      <c r="F133" s="271">
        <f t="shared" si="28"/>
        <v>131.29166666666674</v>
      </c>
      <c r="G133" s="272">
        <f t="shared" si="28"/>
        <v>109.81799797775534</v>
      </c>
      <c r="H133" s="307">
        <f t="shared" si="28"/>
        <v>129.52689143086479</v>
      </c>
      <c r="I133" s="308"/>
      <c r="J133" s="305"/>
      <c r="K133" s="227"/>
    </row>
    <row r="134" spans="1:11" x14ac:dyDescent="0.2">
      <c r="A134" s="309" t="s">
        <v>51</v>
      </c>
      <c r="B134" s="274">
        <v>430</v>
      </c>
      <c r="C134" s="275">
        <v>439</v>
      </c>
      <c r="D134" s="275">
        <v>747</v>
      </c>
      <c r="E134" s="275">
        <v>783</v>
      </c>
      <c r="F134" s="275">
        <v>696</v>
      </c>
      <c r="G134" s="276">
        <v>547</v>
      </c>
      <c r="H134" s="277">
        <f>SUM(B134:G134)</f>
        <v>3642</v>
      </c>
      <c r="I134" s="310" t="s">
        <v>56</v>
      </c>
      <c r="J134" s="311">
        <f>H120-H134</f>
        <v>1</v>
      </c>
      <c r="K134" s="279">
        <f>J134/H120</f>
        <v>2.7449903925336259E-4</v>
      </c>
    </row>
    <row r="135" spans="1:11" x14ac:dyDescent="0.2">
      <c r="A135" s="309" t="s">
        <v>28</v>
      </c>
      <c r="B135" s="229">
        <f>B121+2.5</f>
        <v>56.5</v>
      </c>
      <c r="C135" s="281">
        <v>55.5</v>
      </c>
      <c r="D135" s="281">
        <v>55</v>
      </c>
      <c r="E135" s="281">
        <f t="shared" ref="E135:G135" si="29">E121+2.5</f>
        <v>54.5</v>
      </c>
      <c r="F135" s="281">
        <v>53.5</v>
      </c>
      <c r="G135" s="230">
        <f t="shared" si="29"/>
        <v>53</v>
      </c>
      <c r="H135" s="233"/>
      <c r="I135" s="227" t="s">
        <v>57</v>
      </c>
      <c r="J135" s="394">
        <v>52.31</v>
      </c>
      <c r="K135" s="394"/>
    </row>
    <row r="136" spans="1:11" ht="13.5" thickBot="1" x14ac:dyDescent="0.25">
      <c r="A136" s="312" t="s">
        <v>26</v>
      </c>
      <c r="B136" s="231">
        <f>B135-B121</f>
        <v>2.5</v>
      </c>
      <c r="C136" s="232">
        <f t="shared" ref="C136:G136" si="30">C135-C121</f>
        <v>2</v>
      </c>
      <c r="D136" s="232">
        <f t="shared" si="30"/>
        <v>2</v>
      </c>
      <c r="E136" s="232">
        <f t="shared" si="30"/>
        <v>2.5</v>
      </c>
      <c r="F136" s="232">
        <f t="shared" si="30"/>
        <v>2</v>
      </c>
      <c r="G136" s="238">
        <f t="shared" si="30"/>
        <v>2.5</v>
      </c>
      <c r="H136" s="234"/>
      <c r="I136" s="394" t="s">
        <v>26</v>
      </c>
      <c r="J136" s="394">
        <f>J135-J121</f>
        <v>2.9000000000000057</v>
      </c>
      <c r="K136" s="394"/>
    </row>
    <row r="138" spans="1:11" ht="13.5" thickBot="1" x14ac:dyDescent="0.25"/>
    <row r="139" spans="1:11" s="411" customFormat="1" ht="13.5" thickBot="1" x14ac:dyDescent="0.25">
      <c r="A139" s="285" t="s">
        <v>86</v>
      </c>
      <c r="B139" s="509" t="s">
        <v>50</v>
      </c>
      <c r="C139" s="510"/>
      <c r="D139" s="510"/>
      <c r="E139" s="510"/>
      <c r="F139" s="510"/>
      <c r="G139" s="511"/>
      <c r="H139" s="313" t="s">
        <v>0</v>
      </c>
      <c r="I139" s="227"/>
    </row>
    <row r="140" spans="1:11" s="411" customFormat="1" x14ac:dyDescent="0.2">
      <c r="A140" s="226" t="s">
        <v>54</v>
      </c>
      <c r="B140" s="286">
        <v>1</v>
      </c>
      <c r="C140" s="287">
        <v>2</v>
      </c>
      <c r="D140" s="288">
        <v>3</v>
      </c>
      <c r="E140" s="287">
        <v>4</v>
      </c>
      <c r="F140" s="288">
        <v>5</v>
      </c>
      <c r="G140" s="283">
        <v>6</v>
      </c>
      <c r="H140" s="289"/>
      <c r="I140" s="290"/>
    </row>
    <row r="141" spans="1:11" s="411" customFormat="1" x14ac:dyDescent="0.2">
      <c r="A141" s="226" t="s">
        <v>2</v>
      </c>
      <c r="B141" s="250">
        <v>1</v>
      </c>
      <c r="C141" s="333">
        <v>2</v>
      </c>
      <c r="D141" s="251">
        <v>3</v>
      </c>
      <c r="E141" s="315">
        <v>4</v>
      </c>
      <c r="F141" s="251">
        <v>5</v>
      </c>
      <c r="G141" s="335">
        <v>6</v>
      </c>
      <c r="H141" s="284" t="s">
        <v>0</v>
      </c>
      <c r="I141" s="246"/>
      <c r="J141" s="291"/>
    </row>
    <row r="142" spans="1:11" s="411" customFormat="1" x14ac:dyDescent="0.2">
      <c r="A142" s="292" t="s">
        <v>3</v>
      </c>
      <c r="B142" s="253">
        <v>1190</v>
      </c>
      <c r="C142" s="254">
        <v>1190</v>
      </c>
      <c r="D142" s="254">
        <v>1190</v>
      </c>
      <c r="E142" s="254">
        <v>1190</v>
      </c>
      <c r="F142" s="254">
        <v>1190</v>
      </c>
      <c r="G142" s="255">
        <v>1190</v>
      </c>
      <c r="H142" s="293">
        <v>1190</v>
      </c>
      <c r="I142" s="294"/>
      <c r="J142" s="291"/>
    </row>
    <row r="143" spans="1:11" s="411" customFormat="1" x14ac:dyDescent="0.2">
      <c r="A143" s="295" t="s">
        <v>6</v>
      </c>
      <c r="B143" s="256">
        <v>1068.75</v>
      </c>
      <c r="C143" s="257">
        <v>1189.7368421052631</v>
      </c>
      <c r="D143" s="257">
        <v>1149.3333333333333</v>
      </c>
      <c r="E143" s="257">
        <v>1174.0983606557377</v>
      </c>
      <c r="F143" s="296">
        <v>1181.5517241379309</v>
      </c>
      <c r="G143" s="258">
        <v>1204.6666666666667</v>
      </c>
      <c r="H143" s="297">
        <v>1163.1788079470198</v>
      </c>
      <c r="I143" s="298"/>
      <c r="J143" s="291"/>
    </row>
    <row r="144" spans="1:11" s="411" customFormat="1" x14ac:dyDescent="0.2">
      <c r="A144" s="226" t="s">
        <v>7</v>
      </c>
      <c r="B144" s="260">
        <v>65</v>
      </c>
      <c r="C144" s="261">
        <v>97.368421052631575</v>
      </c>
      <c r="D144" s="261">
        <v>100</v>
      </c>
      <c r="E144" s="261">
        <v>100</v>
      </c>
      <c r="F144" s="299">
        <v>100</v>
      </c>
      <c r="G144" s="262">
        <v>97.777777777777771</v>
      </c>
      <c r="H144" s="300">
        <v>93.377483443708613</v>
      </c>
      <c r="I144" s="301"/>
      <c r="J144" s="291"/>
    </row>
    <row r="145" spans="1:12" s="411" customFormat="1" x14ac:dyDescent="0.2">
      <c r="A145" s="226" t="s">
        <v>8</v>
      </c>
      <c r="B145" s="263">
        <v>8.8942735306550391E-2</v>
      </c>
      <c r="C145" s="264">
        <v>3.9257954136580911E-2</v>
      </c>
      <c r="D145" s="264">
        <v>4.1662516862773114E-2</v>
      </c>
      <c r="E145" s="264">
        <v>3.9300137182750043E-2</v>
      </c>
      <c r="F145" s="302">
        <v>3.9722017885018175E-2</v>
      </c>
      <c r="G145" s="265">
        <v>4.3525804321495699E-2</v>
      </c>
      <c r="H145" s="303">
        <v>5.982809335555421E-2</v>
      </c>
      <c r="I145" s="304"/>
      <c r="J145" s="305"/>
      <c r="K145" s="306"/>
    </row>
    <row r="146" spans="1:12" s="411" customFormat="1" x14ac:dyDescent="0.2">
      <c r="A146" s="295" t="s">
        <v>1</v>
      </c>
      <c r="B146" s="266">
        <f t="shared" ref="B146:H146" si="31">B143/B142*100-100</f>
        <v>-10.189075630252091</v>
      </c>
      <c r="C146" s="267">
        <f t="shared" si="31"/>
        <v>-2.2114108801417842E-2</v>
      </c>
      <c r="D146" s="267">
        <f t="shared" si="31"/>
        <v>-3.4173669467787278</v>
      </c>
      <c r="E146" s="267">
        <f t="shared" si="31"/>
        <v>-1.3362722138035537</v>
      </c>
      <c r="F146" s="267">
        <f t="shared" si="31"/>
        <v>-0.70993914807303327</v>
      </c>
      <c r="G146" s="268">
        <f t="shared" si="31"/>
        <v>1.2324929971988752</v>
      </c>
      <c r="H146" s="269">
        <f t="shared" si="31"/>
        <v>-2.2538816851243979</v>
      </c>
      <c r="I146" s="304"/>
      <c r="J146" s="305"/>
      <c r="K146" s="227"/>
    </row>
    <row r="147" spans="1:12" s="411" customFormat="1" ht="13.5" thickBot="1" x14ac:dyDescent="0.25">
      <c r="A147" s="226" t="s">
        <v>27</v>
      </c>
      <c r="B147" s="270">
        <f>B143-B129</f>
        <v>26.464285714285779</v>
      </c>
      <c r="C147" s="271">
        <f t="shared" ref="C147:H147" si="32">C143-C129</f>
        <v>110.30827067669179</v>
      </c>
      <c r="D147" s="271">
        <f t="shared" si="32"/>
        <v>59.333333333333258</v>
      </c>
      <c r="E147" s="271">
        <f t="shared" si="32"/>
        <v>80.765027322404421</v>
      </c>
      <c r="F147" s="271">
        <f t="shared" si="32"/>
        <v>50.88505747126419</v>
      </c>
      <c r="G147" s="272">
        <f t="shared" si="32"/>
        <v>32.05797101449275</v>
      </c>
      <c r="H147" s="307">
        <f t="shared" si="32"/>
        <v>58.576158940397363</v>
      </c>
      <c r="I147" s="308"/>
      <c r="J147" s="305"/>
      <c r="K147" s="227"/>
    </row>
    <row r="148" spans="1:12" s="411" customFormat="1" x14ac:dyDescent="0.2">
      <c r="A148" s="309" t="s">
        <v>51</v>
      </c>
      <c r="B148" s="274">
        <v>428</v>
      </c>
      <c r="C148" s="275">
        <v>438</v>
      </c>
      <c r="D148" s="275">
        <v>747</v>
      </c>
      <c r="E148" s="275">
        <v>782</v>
      </c>
      <c r="F148" s="275">
        <v>693</v>
      </c>
      <c r="G148" s="276">
        <v>547</v>
      </c>
      <c r="H148" s="277">
        <f>SUM(B148:G148)</f>
        <v>3635</v>
      </c>
      <c r="I148" s="310" t="s">
        <v>56</v>
      </c>
      <c r="J148" s="311">
        <f>H134-H148</f>
        <v>7</v>
      </c>
      <c r="K148" s="279">
        <f>J148/H134</f>
        <v>1.9220208676551346E-3</v>
      </c>
      <c r="L148" s="414" t="s">
        <v>89</v>
      </c>
    </row>
    <row r="149" spans="1:12" s="411" customFormat="1" x14ac:dyDescent="0.2">
      <c r="A149" s="309" t="s">
        <v>28</v>
      </c>
      <c r="B149" s="229">
        <v>59</v>
      </c>
      <c r="C149" s="281">
        <f t="shared" ref="C149" si="33">C135+2</f>
        <v>57.5</v>
      </c>
      <c r="D149" s="281">
        <v>57.5</v>
      </c>
      <c r="E149" s="281">
        <v>57</v>
      </c>
      <c r="F149" s="281">
        <v>56</v>
      </c>
      <c r="G149" s="230">
        <v>55.5</v>
      </c>
      <c r="H149" s="233"/>
      <c r="I149" s="227" t="s">
        <v>57</v>
      </c>
      <c r="J149" s="411">
        <v>54.91</v>
      </c>
    </row>
    <row r="150" spans="1:12" s="411" customFormat="1" ht="13.5" thickBot="1" x14ac:dyDescent="0.25">
      <c r="A150" s="312" t="s">
        <v>26</v>
      </c>
      <c r="B150" s="231">
        <f>B149-B135</f>
        <v>2.5</v>
      </c>
      <c r="C150" s="232">
        <f t="shared" ref="C150:G150" si="34">C149-C135</f>
        <v>2</v>
      </c>
      <c r="D150" s="232">
        <f t="shared" si="34"/>
        <v>2.5</v>
      </c>
      <c r="E150" s="232">
        <f t="shared" si="34"/>
        <v>2.5</v>
      </c>
      <c r="F150" s="232">
        <f t="shared" si="34"/>
        <v>2.5</v>
      </c>
      <c r="G150" s="238">
        <f t="shared" si="34"/>
        <v>2.5</v>
      </c>
      <c r="H150" s="234"/>
      <c r="I150" s="411" t="s">
        <v>26</v>
      </c>
      <c r="J150" s="411">
        <f>J149-J135</f>
        <v>2.5999999999999943</v>
      </c>
    </row>
    <row r="151" spans="1:12" x14ac:dyDescent="0.2">
      <c r="B151" s="280" t="s">
        <v>79</v>
      </c>
      <c r="D151" s="280" t="s">
        <v>68</v>
      </c>
    </row>
    <row r="152" spans="1:12" ht="13.5" thickBot="1" x14ac:dyDescent="0.25"/>
    <row r="153" spans="1:12" s="413" customFormat="1" ht="13.5" thickBot="1" x14ac:dyDescent="0.25">
      <c r="A153" s="285" t="s">
        <v>88</v>
      </c>
      <c r="B153" s="509" t="s">
        <v>50</v>
      </c>
      <c r="C153" s="510"/>
      <c r="D153" s="510"/>
      <c r="E153" s="510"/>
      <c r="F153" s="510"/>
      <c r="G153" s="511"/>
      <c r="H153" s="313" t="s">
        <v>0</v>
      </c>
      <c r="I153" s="227"/>
    </row>
    <row r="154" spans="1:12" s="413" customFormat="1" x14ac:dyDescent="0.2">
      <c r="A154" s="226" t="s">
        <v>54</v>
      </c>
      <c r="B154" s="286">
        <v>1</v>
      </c>
      <c r="C154" s="287">
        <v>2</v>
      </c>
      <c r="D154" s="288">
        <v>3</v>
      </c>
      <c r="E154" s="287">
        <v>4</v>
      </c>
      <c r="F154" s="288">
        <v>5</v>
      </c>
      <c r="G154" s="283">
        <v>6</v>
      </c>
      <c r="H154" s="289"/>
      <c r="I154" s="290"/>
    </row>
    <row r="155" spans="1:12" s="413" customFormat="1" x14ac:dyDescent="0.2">
      <c r="A155" s="226" t="s">
        <v>2</v>
      </c>
      <c r="B155" s="250">
        <v>1</v>
      </c>
      <c r="C155" s="333">
        <v>2</v>
      </c>
      <c r="D155" s="251">
        <v>3</v>
      </c>
      <c r="E155" s="315">
        <v>4</v>
      </c>
      <c r="F155" s="251">
        <v>5</v>
      </c>
      <c r="G155" s="335">
        <v>6</v>
      </c>
      <c r="H155" s="284" t="s">
        <v>0</v>
      </c>
      <c r="I155" s="246"/>
      <c r="J155" s="291"/>
    </row>
    <row r="156" spans="1:12" s="413" customFormat="1" x14ac:dyDescent="0.2">
      <c r="A156" s="292" t="s">
        <v>3</v>
      </c>
      <c r="B156" s="253">
        <v>1280</v>
      </c>
      <c r="C156" s="254">
        <v>1280</v>
      </c>
      <c r="D156" s="254">
        <v>1280</v>
      </c>
      <c r="E156" s="254">
        <v>1280</v>
      </c>
      <c r="F156" s="254">
        <v>1280</v>
      </c>
      <c r="G156" s="255">
        <v>1280</v>
      </c>
      <c r="H156" s="293">
        <v>1280</v>
      </c>
      <c r="I156" s="294"/>
      <c r="J156" s="291"/>
    </row>
    <row r="157" spans="1:12" s="413" customFormat="1" x14ac:dyDescent="0.2">
      <c r="A157" s="295" t="s">
        <v>6</v>
      </c>
      <c r="B157" s="256">
        <v>1227.0967741935483</v>
      </c>
      <c r="C157" s="257">
        <v>1264.8484848484848</v>
      </c>
      <c r="D157" s="257">
        <v>1257.7586206896551</v>
      </c>
      <c r="E157" s="257">
        <v>1281.7307692307693</v>
      </c>
      <c r="F157" s="296">
        <v>1312.8301886792453</v>
      </c>
      <c r="G157" s="258">
        <v>1293.3333333333333</v>
      </c>
      <c r="H157" s="297">
        <v>1275.9398496240601</v>
      </c>
      <c r="I157" s="298"/>
      <c r="J157" s="291"/>
    </row>
    <row r="158" spans="1:12" s="413" customFormat="1" x14ac:dyDescent="0.2">
      <c r="A158" s="226" t="s">
        <v>7</v>
      </c>
      <c r="B158" s="260">
        <v>96.774193548387103</v>
      </c>
      <c r="C158" s="261">
        <v>96.969696969696969</v>
      </c>
      <c r="D158" s="261">
        <v>96.551724137931032</v>
      </c>
      <c r="E158" s="261">
        <v>96.15384615384616</v>
      </c>
      <c r="F158" s="299">
        <v>100</v>
      </c>
      <c r="G158" s="262">
        <v>94.871794871794876</v>
      </c>
      <c r="H158" s="300">
        <v>94.360902255639104</v>
      </c>
      <c r="I158" s="301"/>
      <c r="J158" s="291"/>
    </row>
    <row r="159" spans="1:12" s="413" customFormat="1" x14ac:dyDescent="0.2">
      <c r="A159" s="226" t="s">
        <v>8</v>
      </c>
      <c r="B159" s="263">
        <v>5.0710862582111584E-2</v>
      </c>
      <c r="C159" s="264">
        <v>4.585782307691634E-2</v>
      </c>
      <c r="D159" s="264">
        <v>5.1102237980450251E-2</v>
      </c>
      <c r="E159" s="264">
        <v>4.0733733131215734E-2</v>
      </c>
      <c r="F159" s="302">
        <v>4.5278701136322944E-2</v>
      </c>
      <c r="G159" s="265">
        <v>5.3863465558741414E-2</v>
      </c>
      <c r="H159" s="303">
        <v>5.2018582527695506E-2</v>
      </c>
      <c r="I159" s="304"/>
      <c r="J159" s="305"/>
      <c r="K159" s="306"/>
    </row>
    <row r="160" spans="1:12" s="413" customFormat="1" x14ac:dyDescent="0.2">
      <c r="A160" s="295" t="s">
        <v>1</v>
      </c>
      <c r="B160" s="266">
        <f t="shared" ref="B160:H160" si="35">B157/B156*100-100</f>
        <v>-4.1330645161290391</v>
      </c>
      <c r="C160" s="267">
        <f t="shared" si="35"/>
        <v>-1.1837121212121389</v>
      </c>
      <c r="D160" s="267">
        <f t="shared" si="35"/>
        <v>-1.7376077586206975</v>
      </c>
      <c r="E160" s="267">
        <f t="shared" si="35"/>
        <v>0.13521634615385381</v>
      </c>
      <c r="F160" s="267">
        <f t="shared" si="35"/>
        <v>2.5648584905660528</v>
      </c>
      <c r="G160" s="268">
        <f t="shared" si="35"/>
        <v>1.0416666666666572</v>
      </c>
      <c r="H160" s="269">
        <f t="shared" si="35"/>
        <v>-0.31719924812030342</v>
      </c>
      <c r="I160" s="304"/>
      <c r="J160" s="305"/>
      <c r="K160" s="227"/>
    </row>
    <row r="161" spans="1:12" s="413" customFormat="1" ht="13.5" thickBot="1" x14ac:dyDescent="0.25">
      <c r="A161" s="226" t="s">
        <v>27</v>
      </c>
      <c r="B161" s="270">
        <f>B157-B143</f>
        <v>158.3467741935483</v>
      </c>
      <c r="C161" s="271">
        <f t="shared" ref="C161:H161" si="36">C157-C143</f>
        <v>75.111642743221637</v>
      </c>
      <c r="D161" s="271">
        <f t="shared" si="36"/>
        <v>108.42528735632186</v>
      </c>
      <c r="E161" s="271">
        <f t="shared" si="36"/>
        <v>107.6324085750316</v>
      </c>
      <c r="F161" s="271">
        <f t="shared" si="36"/>
        <v>131.27846454131441</v>
      </c>
      <c r="G161" s="272">
        <f t="shared" si="36"/>
        <v>88.666666666666515</v>
      </c>
      <c r="H161" s="307">
        <f t="shared" si="36"/>
        <v>112.76104167704034</v>
      </c>
      <c r="I161" s="308"/>
      <c r="J161" s="305"/>
      <c r="K161" s="227"/>
    </row>
    <row r="162" spans="1:12" s="413" customFormat="1" x14ac:dyDescent="0.2">
      <c r="A162" s="309" t="s">
        <v>51</v>
      </c>
      <c r="B162" s="274">
        <v>428</v>
      </c>
      <c r="C162" s="275">
        <v>438</v>
      </c>
      <c r="D162" s="275">
        <v>747</v>
      </c>
      <c r="E162" s="275">
        <v>782</v>
      </c>
      <c r="F162" s="275">
        <v>693</v>
      </c>
      <c r="G162" s="276">
        <v>546</v>
      </c>
      <c r="H162" s="277">
        <f>SUM(B162:G162)</f>
        <v>3634</v>
      </c>
      <c r="I162" s="310" t="s">
        <v>56</v>
      </c>
      <c r="J162" s="311">
        <f>H148-H162</f>
        <v>1</v>
      </c>
      <c r="K162" s="279">
        <f>J162/H148</f>
        <v>2.7510316368638239E-4</v>
      </c>
    </row>
    <row r="163" spans="1:12" s="413" customFormat="1" x14ac:dyDescent="0.2">
      <c r="A163" s="309" t="s">
        <v>28</v>
      </c>
      <c r="B163" s="229">
        <f>B149+2</f>
        <v>61</v>
      </c>
      <c r="C163" s="281">
        <v>59.5</v>
      </c>
      <c r="D163" s="281">
        <f t="shared" ref="D163" si="37">D149+2</f>
        <v>59.5</v>
      </c>
      <c r="E163" s="281">
        <v>58.5</v>
      </c>
      <c r="F163" s="281">
        <v>57.5</v>
      </c>
      <c r="G163" s="230">
        <v>58</v>
      </c>
      <c r="H163" s="233"/>
      <c r="I163" s="227" t="s">
        <v>57</v>
      </c>
      <c r="J163" s="413">
        <v>56.99</v>
      </c>
    </row>
    <row r="164" spans="1:12" s="413" customFormat="1" ht="13.5" thickBot="1" x14ac:dyDescent="0.25">
      <c r="A164" s="312" t="s">
        <v>26</v>
      </c>
      <c r="B164" s="231">
        <f>B163-B149</f>
        <v>2</v>
      </c>
      <c r="C164" s="232">
        <f t="shared" ref="C164:G164" si="38">C163-C149</f>
        <v>2</v>
      </c>
      <c r="D164" s="232">
        <f t="shared" si="38"/>
        <v>2</v>
      </c>
      <c r="E164" s="232">
        <f t="shared" si="38"/>
        <v>1.5</v>
      </c>
      <c r="F164" s="232">
        <f t="shared" si="38"/>
        <v>1.5</v>
      </c>
      <c r="G164" s="238">
        <f t="shared" si="38"/>
        <v>2.5</v>
      </c>
      <c r="H164" s="234"/>
      <c r="I164" s="413" t="s">
        <v>26</v>
      </c>
      <c r="J164" s="413">
        <f>J163-J149</f>
        <v>2.0800000000000054</v>
      </c>
    </row>
    <row r="165" spans="1:12" x14ac:dyDescent="0.2">
      <c r="C165" s="280">
        <v>59.5</v>
      </c>
      <c r="F165" s="280" t="s">
        <v>68</v>
      </c>
    </row>
    <row r="166" spans="1:12" ht="13.5" thickBot="1" x14ac:dyDescent="0.25"/>
    <row r="167" spans="1:12" s="419" customFormat="1" ht="13.5" thickBot="1" x14ac:dyDescent="0.25">
      <c r="A167" s="285" t="s">
        <v>91</v>
      </c>
      <c r="B167" s="509" t="s">
        <v>50</v>
      </c>
      <c r="C167" s="510"/>
      <c r="D167" s="510"/>
      <c r="E167" s="510"/>
      <c r="F167" s="510"/>
      <c r="G167" s="511"/>
      <c r="H167" s="313" t="s">
        <v>0</v>
      </c>
      <c r="I167" s="227"/>
    </row>
    <row r="168" spans="1:12" s="419" customFormat="1" x14ac:dyDescent="0.2">
      <c r="A168" s="226" t="s">
        <v>54</v>
      </c>
      <c r="B168" s="286">
        <v>1</v>
      </c>
      <c r="C168" s="287">
        <v>2</v>
      </c>
      <c r="D168" s="288">
        <v>3</v>
      </c>
      <c r="E168" s="287">
        <v>4</v>
      </c>
      <c r="F168" s="288">
        <v>5</v>
      </c>
      <c r="G168" s="283">
        <v>6</v>
      </c>
      <c r="H168" s="289"/>
      <c r="I168" s="290"/>
    </row>
    <row r="169" spans="1:12" s="419" customFormat="1" x14ac:dyDescent="0.2">
      <c r="A169" s="226" t="s">
        <v>2</v>
      </c>
      <c r="B169" s="250">
        <v>1</v>
      </c>
      <c r="C169" s="333">
        <v>2</v>
      </c>
      <c r="D169" s="251">
        <v>3</v>
      </c>
      <c r="E169" s="315">
        <v>4</v>
      </c>
      <c r="F169" s="251">
        <v>5</v>
      </c>
      <c r="G169" s="335">
        <v>6</v>
      </c>
      <c r="H169" s="284" t="s">
        <v>0</v>
      </c>
      <c r="I169" s="246"/>
      <c r="J169" s="291"/>
    </row>
    <row r="170" spans="1:12" s="419" customFormat="1" x14ac:dyDescent="0.2">
      <c r="A170" s="292" t="s">
        <v>3</v>
      </c>
      <c r="B170" s="253">
        <v>1375</v>
      </c>
      <c r="C170" s="254">
        <v>1375</v>
      </c>
      <c r="D170" s="254">
        <v>1375</v>
      </c>
      <c r="E170" s="254">
        <v>1375</v>
      </c>
      <c r="F170" s="254">
        <v>1375</v>
      </c>
      <c r="G170" s="255">
        <v>1375</v>
      </c>
      <c r="H170" s="293">
        <v>1375</v>
      </c>
      <c r="I170" s="294"/>
      <c r="J170" s="291"/>
    </row>
    <row r="171" spans="1:12" s="419" customFormat="1" x14ac:dyDescent="0.2">
      <c r="A171" s="295" t="s">
        <v>6</v>
      </c>
      <c r="B171" s="256">
        <v>1399.14</v>
      </c>
      <c r="C171" s="257">
        <v>1367.63</v>
      </c>
      <c r="D171" s="257">
        <v>1414.58</v>
      </c>
      <c r="E171" s="257">
        <v>1408.98</v>
      </c>
      <c r="F171" s="296">
        <v>1417.74</v>
      </c>
      <c r="G171" s="258">
        <v>1456.67</v>
      </c>
      <c r="H171" s="297">
        <v>1411.59</v>
      </c>
      <c r="I171" s="298"/>
      <c r="J171" s="291"/>
    </row>
    <row r="172" spans="1:12" s="419" customFormat="1" x14ac:dyDescent="0.2">
      <c r="A172" s="226" t="s">
        <v>7</v>
      </c>
      <c r="B172" s="260">
        <v>74.290000000000006</v>
      </c>
      <c r="C172" s="261">
        <v>94.74</v>
      </c>
      <c r="D172" s="261">
        <v>89.83</v>
      </c>
      <c r="E172" s="261">
        <v>93.22</v>
      </c>
      <c r="F172" s="299">
        <v>90.32</v>
      </c>
      <c r="G172" s="262">
        <v>80.95</v>
      </c>
      <c r="H172" s="300">
        <v>86.36</v>
      </c>
      <c r="I172" s="301"/>
      <c r="J172" s="291"/>
    </row>
    <row r="173" spans="1:12" s="419" customFormat="1" x14ac:dyDescent="0.2">
      <c r="A173" s="226" t="s">
        <v>8</v>
      </c>
      <c r="B173" s="263">
        <v>9.2100000000000001E-2</v>
      </c>
      <c r="C173" s="264">
        <v>5.7000000000000002E-2</v>
      </c>
      <c r="D173" s="264">
        <v>6.6699999999999995E-2</v>
      </c>
      <c r="E173" s="264">
        <v>5.8099999999999999E-2</v>
      </c>
      <c r="F173" s="302">
        <v>5.67E-2</v>
      </c>
      <c r="G173" s="265">
        <v>7.5399999999999995E-2</v>
      </c>
      <c r="H173" s="303">
        <v>7.0400000000000004E-2</v>
      </c>
      <c r="I173" s="304"/>
      <c r="J173" s="305"/>
      <c r="K173" s="306"/>
    </row>
    <row r="174" spans="1:12" s="419" customFormat="1" x14ac:dyDescent="0.2">
      <c r="A174" s="295" t="s">
        <v>1</v>
      </c>
      <c r="B174" s="266">
        <f t="shared" ref="B174:H174" si="39">B171/B170*100-100</f>
        <v>1.7556363636363841</v>
      </c>
      <c r="C174" s="267">
        <f t="shared" si="39"/>
        <v>-0.53599999999998715</v>
      </c>
      <c r="D174" s="267">
        <f t="shared" si="39"/>
        <v>2.8785454545454456</v>
      </c>
      <c r="E174" s="267">
        <f t="shared" si="39"/>
        <v>2.4712727272727193</v>
      </c>
      <c r="F174" s="267">
        <f t="shared" si="39"/>
        <v>3.1083636363636487</v>
      </c>
      <c r="G174" s="268">
        <f t="shared" si="39"/>
        <v>5.9396363636363674</v>
      </c>
      <c r="H174" s="269">
        <f t="shared" si="39"/>
        <v>2.6610909090909018</v>
      </c>
      <c r="I174" s="304"/>
      <c r="J174" s="305"/>
      <c r="K174" s="227"/>
    </row>
    <row r="175" spans="1:12" s="419" customFormat="1" ht="13.5" thickBot="1" x14ac:dyDescent="0.25">
      <c r="A175" s="226" t="s">
        <v>27</v>
      </c>
      <c r="B175" s="270">
        <f>B171-B157</f>
        <v>172.0432258064518</v>
      </c>
      <c r="C175" s="271">
        <f t="shared" ref="C175:H175" si="40">C171-C157</f>
        <v>102.78151515151535</v>
      </c>
      <c r="D175" s="271">
        <f t="shared" si="40"/>
        <v>156.82137931034481</v>
      </c>
      <c r="E175" s="271">
        <f t="shared" si="40"/>
        <v>127.24923076923073</v>
      </c>
      <c r="F175" s="271">
        <f t="shared" si="40"/>
        <v>104.90981132075467</v>
      </c>
      <c r="G175" s="272">
        <f t="shared" si="40"/>
        <v>163.33666666666682</v>
      </c>
      <c r="H175" s="307">
        <f t="shared" si="40"/>
        <v>135.6501503759398</v>
      </c>
      <c r="I175" s="308"/>
      <c r="J175" s="305"/>
      <c r="K175" s="227"/>
    </row>
    <row r="176" spans="1:12" s="419" customFormat="1" x14ac:dyDescent="0.2">
      <c r="A176" s="309" t="s">
        <v>51</v>
      </c>
      <c r="B176" s="274">
        <v>423</v>
      </c>
      <c r="C176" s="275">
        <v>438</v>
      </c>
      <c r="D176" s="275">
        <v>746</v>
      </c>
      <c r="E176" s="275">
        <v>782</v>
      </c>
      <c r="F176" s="275">
        <v>693</v>
      </c>
      <c r="G176" s="276">
        <v>546</v>
      </c>
      <c r="H176" s="277">
        <f>SUM(B176:G176)</f>
        <v>3628</v>
      </c>
      <c r="I176" s="310" t="s">
        <v>56</v>
      </c>
      <c r="J176" s="311">
        <f>H162-H176</f>
        <v>6</v>
      </c>
      <c r="K176" s="279">
        <f>J176/H162</f>
        <v>1.6510731975784259E-3</v>
      </c>
      <c r="L176" s="414" t="s">
        <v>95</v>
      </c>
    </row>
    <row r="177" spans="1:11" s="419" customFormat="1" x14ac:dyDescent="0.2">
      <c r="A177" s="309" t="s">
        <v>28</v>
      </c>
      <c r="B177" s="229">
        <f>B163+1.5</f>
        <v>62.5</v>
      </c>
      <c r="C177" s="281">
        <v>61.5</v>
      </c>
      <c r="D177" s="281">
        <f t="shared" ref="D177:G177" si="41">D163+1.5</f>
        <v>61</v>
      </c>
      <c r="E177" s="281">
        <f t="shared" si="41"/>
        <v>60</v>
      </c>
      <c r="F177" s="281">
        <f t="shared" si="41"/>
        <v>59</v>
      </c>
      <c r="G177" s="230">
        <f t="shared" si="41"/>
        <v>59.5</v>
      </c>
      <c r="H177" s="233"/>
      <c r="I177" s="227" t="s">
        <v>57</v>
      </c>
      <c r="J177" s="419">
        <v>58.97</v>
      </c>
    </row>
    <row r="178" spans="1:11" s="419" customFormat="1" ht="13.5" thickBot="1" x14ac:dyDescent="0.25">
      <c r="A178" s="312" t="s">
        <v>26</v>
      </c>
      <c r="B178" s="231">
        <f>B177-B163</f>
        <v>1.5</v>
      </c>
      <c r="C178" s="232">
        <f t="shared" ref="C178:G178" si="42">C177-C163</f>
        <v>2</v>
      </c>
      <c r="D178" s="232">
        <f t="shared" si="42"/>
        <v>1.5</v>
      </c>
      <c r="E178" s="232">
        <f t="shared" si="42"/>
        <v>1.5</v>
      </c>
      <c r="F178" s="232">
        <f t="shared" si="42"/>
        <v>1.5</v>
      </c>
      <c r="G178" s="238">
        <f t="shared" si="42"/>
        <v>1.5</v>
      </c>
      <c r="H178" s="234"/>
      <c r="I178" s="419" t="s">
        <v>26</v>
      </c>
      <c r="J178" s="419">
        <f>J177-J163</f>
        <v>1.9799999999999969</v>
      </c>
    </row>
    <row r="180" spans="1:11" s="421" customFormat="1" x14ac:dyDescent="0.2">
      <c r="B180" s="421">
        <v>60.6</v>
      </c>
      <c r="C180" s="421">
        <v>60.6</v>
      </c>
      <c r="D180" s="421">
        <v>60.6</v>
      </c>
      <c r="E180" s="421">
        <v>60.6</v>
      </c>
      <c r="F180" s="421">
        <v>60.6</v>
      </c>
      <c r="G180" s="421">
        <v>60.6</v>
      </c>
    </row>
    <row r="181" spans="1:11" ht="13.5" thickBot="1" x14ac:dyDescent="0.25">
      <c r="B181" s="280">
        <v>1411</v>
      </c>
      <c r="C181" s="421">
        <v>1411</v>
      </c>
      <c r="D181" s="421">
        <v>1411</v>
      </c>
      <c r="E181" s="421">
        <v>1411</v>
      </c>
      <c r="F181" s="421">
        <v>1411</v>
      </c>
      <c r="G181" s="421">
        <v>1411</v>
      </c>
      <c r="H181" s="421">
        <v>1411</v>
      </c>
    </row>
    <row r="182" spans="1:11" ht="13.5" thickBot="1" x14ac:dyDescent="0.25">
      <c r="A182" s="285" t="s">
        <v>96</v>
      </c>
      <c r="B182" s="509" t="s">
        <v>50</v>
      </c>
      <c r="C182" s="510"/>
      <c r="D182" s="510"/>
      <c r="E182" s="510"/>
      <c r="F182" s="510"/>
      <c r="G182" s="511"/>
      <c r="H182" s="313" t="s">
        <v>0</v>
      </c>
      <c r="I182" s="227"/>
      <c r="J182" s="421"/>
      <c r="K182" s="421"/>
    </row>
    <row r="183" spans="1:11" x14ac:dyDescent="0.2">
      <c r="A183" s="226" t="s">
        <v>54</v>
      </c>
      <c r="B183" s="286">
        <v>1</v>
      </c>
      <c r="C183" s="287">
        <v>2</v>
      </c>
      <c r="D183" s="288">
        <v>3</v>
      </c>
      <c r="E183" s="287">
        <v>4</v>
      </c>
      <c r="F183" s="288">
        <v>5</v>
      </c>
      <c r="G183" s="283">
        <v>6</v>
      </c>
      <c r="H183" s="289"/>
      <c r="I183" s="290"/>
      <c r="J183" s="421"/>
      <c r="K183" s="421"/>
    </row>
    <row r="184" spans="1:11" x14ac:dyDescent="0.2">
      <c r="A184" s="226" t="s">
        <v>2</v>
      </c>
      <c r="B184" s="250">
        <v>1</v>
      </c>
      <c r="C184" s="333">
        <v>2</v>
      </c>
      <c r="D184" s="251">
        <v>3</v>
      </c>
      <c r="E184" s="315">
        <v>4</v>
      </c>
      <c r="F184" s="251">
        <v>5</v>
      </c>
      <c r="G184" s="335">
        <v>6</v>
      </c>
      <c r="H184" s="284" t="s">
        <v>0</v>
      </c>
      <c r="I184" s="246"/>
      <c r="J184" s="291"/>
      <c r="K184" s="421"/>
    </row>
    <row r="185" spans="1:11" x14ac:dyDescent="0.2">
      <c r="A185" s="292" t="s">
        <v>3</v>
      </c>
      <c r="B185" s="253">
        <v>1475</v>
      </c>
      <c r="C185" s="254">
        <v>1475</v>
      </c>
      <c r="D185" s="254">
        <v>1475</v>
      </c>
      <c r="E185" s="254">
        <v>1475</v>
      </c>
      <c r="F185" s="254">
        <v>1475</v>
      </c>
      <c r="G185" s="255">
        <v>1475</v>
      </c>
      <c r="H185" s="293">
        <v>1475</v>
      </c>
      <c r="I185" s="294"/>
      <c r="J185" s="291"/>
      <c r="K185" s="421"/>
    </row>
    <row r="186" spans="1:11" x14ac:dyDescent="0.2">
      <c r="A186" s="295" t="s">
        <v>6</v>
      </c>
      <c r="B186" s="256">
        <v>1300.909090909091</v>
      </c>
      <c r="C186" s="257">
        <v>1385.7777777777778</v>
      </c>
      <c r="D186" s="257">
        <v>1459.1803278688524</v>
      </c>
      <c r="E186" s="257">
        <v>1497.1739130434783</v>
      </c>
      <c r="F186" s="296">
        <v>1624.8076923076924</v>
      </c>
      <c r="G186" s="258">
        <v>1687.3170731707316</v>
      </c>
      <c r="H186" s="297">
        <v>1487.1942446043165</v>
      </c>
      <c r="I186" s="298"/>
      <c r="J186" s="291"/>
      <c r="K186" s="421"/>
    </row>
    <row r="187" spans="1:11" x14ac:dyDescent="0.2">
      <c r="A187" s="226" t="s">
        <v>7</v>
      </c>
      <c r="B187" s="260">
        <v>96.969696969696969</v>
      </c>
      <c r="C187" s="261">
        <v>100</v>
      </c>
      <c r="D187" s="261">
        <v>100</v>
      </c>
      <c r="E187" s="261">
        <v>100</v>
      </c>
      <c r="F187" s="299">
        <v>100</v>
      </c>
      <c r="G187" s="262">
        <v>87.804878048780495</v>
      </c>
      <c r="H187" s="300">
        <v>77.338129496402871</v>
      </c>
      <c r="I187" s="301"/>
      <c r="J187" s="291"/>
      <c r="K187" s="421"/>
    </row>
    <row r="188" spans="1:11" x14ac:dyDescent="0.2">
      <c r="A188" s="226" t="s">
        <v>8</v>
      </c>
      <c r="B188" s="263">
        <v>4.7209911262206819E-2</v>
      </c>
      <c r="C188" s="264">
        <v>3.2963081745632471E-2</v>
      </c>
      <c r="D188" s="264">
        <v>2.5890056281249938E-2</v>
      </c>
      <c r="E188" s="264">
        <v>2.3662434445591525E-2</v>
      </c>
      <c r="F188" s="302">
        <v>5.2006510129745928E-2</v>
      </c>
      <c r="G188" s="265">
        <v>6.310252089529543E-2</v>
      </c>
      <c r="H188" s="303">
        <v>8.5505614531472041E-2</v>
      </c>
      <c r="I188" s="304"/>
      <c r="J188" s="305"/>
      <c r="K188" s="306"/>
    </row>
    <row r="189" spans="1:11" x14ac:dyDescent="0.2">
      <c r="A189" s="295" t="s">
        <v>1</v>
      </c>
      <c r="B189" s="266">
        <f t="shared" ref="B189:H189" si="43">B186/B185*100-100</f>
        <v>-11.802773497688747</v>
      </c>
      <c r="C189" s="267">
        <f t="shared" si="43"/>
        <v>-6.0489642184557368</v>
      </c>
      <c r="D189" s="267">
        <f t="shared" si="43"/>
        <v>-1.0725201444845851</v>
      </c>
      <c r="E189" s="267">
        <f t="shared" si="43"/>
        <v>1.503316138540896</v>
      </c>
      <c r="F189" s="267">
        <f t="shared" si="43"/>
        <v>10.156453715775754</v>
      </c>
      <c r="G189" s="268">
        <f t="shared" si="43"/>
        <v>14.3943778420835</v>
      </c>
      <c r="H189" s="269">
        <f t="shared" si="43"/>
        <v>0.82672844775026988</v>
      </c>
      <c r="I189" s="304"/>
      <c r="J189" s="305"/>
      <c r="K189" s="227"/>
    </row>
    <row r="190" spans="1:11" ht="13.5" thickBot="1" x14ac:dyDescent="0.25">
      <c r="A190" s="226" t="s">
        <v>27</v>
      </c>
      <c r="B190" s="270">
        <f>B186-B181</f>
        <v>-110.09090909090901</v>
      </c>
      <c r="C190" s="271">
        <f t="shared" ref="C190:H190" si="44">C186-C181</f>
        <v>-25.222222222222172</v>
      </c>
      <c r="D190" s="271">
        <f t="shared" si="44"/>
        <v>48.180327868852373</v>
      </c>
      <c r="E190" s="271">
        <f t="shared" si="44"/>
        <v>86.173913043478251</v>
      </c>
      <c r="F190" s="271">
        <f t="shared" si="44"/>
        <v>213.80769230769238</v>
      </c>
      <c r="G190" s="272">
        <f t="shared" si="44"/>
        <v>276.31707317073165</v>
      </c>
      <c r="H190" s="307">
        <f t="shared" si="44"/>
        <v>76.194244604316509</v>
      </c>
      <c r="I190" s="308"/>
      <c r="J190" s="305"/>
      <c r="K190" s="227"/>
    </row>
    <row r="191" spans="1:11" x14ac:dyDescent="0.2">
      <c r="A191" s="309" t="s">
        <v>51</v>
      </c>
      <c r="B191" s="274">
        <v>309</v>
      </c>
      <c r="C191" s="275">
        <v>668</v>
      </c>
      <c r="D191" s="275">
        <v>860</v>
      </c>
      <c r="E191" s="275">
        <v>652</v>
      </c>
      <c r="F191" s="275">
        <v>695</v>
      </c>
      <c r="G191" s="276">
        <v>430</v>
      </c>
      <c r="H191" s="277">
        <f>SUM(B191:G191)</f>
        <v>3614</v>
      </c>
      <c r="I191" s="310" t="s">
        <v>56</v>
      </c>
      <c r="J191" s="311">
        <f>H176-H191</f>
        <v>14</v>
      </c>
      <c r="K191" s="279">
        <f>J191/H176</f>
        <v>3.858875413450937E-3</v>
      </c>
    </row>
    <row r="192" spans="1:11" x14ac:dyDescent="0.2">
      <c r="A192" s="309" t="s">
        <v>28</v>
      </c>
      <c r="B192" s="229">
        <v>65.5</v>
      </c>
      <c r="C192" s="281">
        <v>64</v>
      </c>
      <c r="D192" s="281">
        <v>63.5</v>
      </c>
      <c r="E192" s="281">
        <v>63</v>
      </c>
      <c r="F192" s="281">
        <v>62</v>
      </c>
      <c r="G192" s="230">
        <v>61</v>
      </c>
      <c r="H192" s="233"/>
      <c r="I192" s="227" t="s">
        <v>57</v>
      </c>
      <c r="J192" s="421">
        <v>60.61</v>
      </c>
      <c r="K192" s="421"/>
    </row>
    <row r="193" spans="1:11" ht="13.5" thickBot="1" x14ac:dyDescent="0.25">
      <c r="A193" s="312" t="s">
        <v>26</v>
      </c>
      <c r="B193" s="231">
        <f>B192-B180</f>
        <v>4.8999999999999986</v>
      </c>
      <c r="C193" s="232">
        <f t="shared" ref="C193:G193" si="45">C192-C180</f>
        <v>3.3999999999999986</v>
      </c>
      <c r="D193" s="232">
        <f t="shared" si="45"/>
        <v>2.8999999999999986</v>
      </c>
      <c r="E193" s="232">
        <f t="shared" si="45"/>
        <v>2.3999999999999986</v>
      </c>
      <c r="F193" s="232">
        <f t="shared" si="45"/>
        <v>1.3999999999999986</v>
      </c>
      <c r="G193" s="238">
        <f t="shared" si="45"/>
        <v>0.39999999999999858</v>
      </c>
      <c r="H193" s="234"/>
      <c r="I193" s="421" t="s">
        <v>26</v>
      </c>
      <c r="J193" s="421">
        <f>J192-J177</f>
        <v>1.6400000000000006</v>
      </c>
      <c r="K193" s="421"/>
    </row>
    <row r="194" spans="1:11" x14ac:dyDescent="0.2">
      <c r="C194" s="425"/>
      <c r="D194" s="425"/>
      <c r="E194" s="425"/>
      <c r="F194" s="425"/>
      <c r="G194" s="425"/>
    </row>
    <row r="195" spans="1:11" ht="13.5" thickBot="1" x14ac:dyDescent="0.25"/>
    <row r="196" spans="1:11" ht="13.5" thickBot="1" x14ac:dyDescent="0.25">
      <c r="A196" s="285" t="s">
        <v>97</v>
      </c>
      <c r="B196" s="509" t="s">
        <v>50</v>
      </c>
      <c r="C196" s="510"/>
      <c r="D196" s="510"/>
      <c r="E196" s="510"/>
      <c r="F196" s="510"/>
      <c r="G196" s="511"/>
      <c r="H196" s="313" t="s">
        <v>0</v>
      </c>
      <c r="I196" s="227"/>
      <c r="J196" s="426"/>
      <c r="K196" s="426"/>
    </row>
    <row r="197" spans="1:11" x14ac:dyDescent="0.2">
      <c r="A197" s="226" t="s">
        <v>54</v>
      </c>
      <c r="B197" s="286">
        <v>1</v>
      </c>
      <c r="C197" s="287">
        <v>2</v>
      </c>
      <c r="D197" s="288">
        <v>3</v>
      </c>
      <c r="E197" s="287">
        <v>4</v>
      </c>
      <c r="F197" s="288">
        <v>5</v>
      </c>
      <c r="G197" s="283">
        <v>6</v>
      </c>
      <c r="H197" s="289"/>
      <c r="I197" s="290"/>
      <c r="J197" s="426"/>
      <c r="K197" s="426"/>
    </row>
    <row r="198" spans="1:11" x14ac:dyDescent="0.2">
      <c r="A198" s="226" t="s">
        <v>2</v>
      </c>
      <c r="B198" s="250">
        <v>1</v>
      </c>
      <c r="C198" s="333">
        <v>2</v>
      </c>
      <c r="D198" s="251">
        <v>3</v>
      </c>
      <c r="E198" s="315">
        <v>4</v>
      </c>
      <c r="F198" s="251">
        <v>5</v>
      </c>
      <c r="G198" s="335">
        <v>6</v>
      </c>
      <c r="H198" s="284" t="s">
        <v>0</v>
      </c>
      <c r="I198" s="246"/>
      <c r="J198" s="291"/>
      <c r="K198" s="426"/>
    </row>
    <row r="199" spans="1:11" x14ac:dyDescent="0.2">
      <c r="A199" s="292" t="s">
        <v>3</v>
      </c>
      <c r="B199" s="253">
        <v>1575</v>
      </c>
      <c r="C199" s="254">
        <v>1575</v>
      </c>
      <c r="D199" s="254">
        <v>1575</v>
      </c>
      <c r="E199" s="254">
        <v>1575</v>
      </c>
      <c r="F199" s="254">
        <v>1575</v>
      </c>
      <c r="G199" s="255">
        <v>1575</v>
      </c>
      <c r="H199" s="293">
        <v>1575</v>
      </c>
      <c r="I199" s="294"/>
      <c r="J199" s="291"/>
      <c r="K199" s="426"/>
    </row>
    <row r="200" spans="1:11" x14ac:dyDescent="0.2">
      <c r="A200" s="295" t="s">
        <v>6</v>
      </c>
      <c r="B200" s="256">
        <v>1442.5</v>
      </c>
      <c r="C200" s="257">
        <v>1517.8431372549019</v>
      </c>
      <c r="D200" s="257">
        <v>1567.5384615384614</v>
      </c>
      <c r="E200" s="257">
        <v>1615.4</v>
      </c>
      <c r="F200" s="296">
        <v>1656.6037735849056</v>
      </c>
      <c r="G200" s="258">
        <v>1772.1875</v>
      </c>
      <c r="H200" s="297">
        <v>1597.090909090909</v>
      </c>
      <c r="I200" s="298"/>
      <c r="J200" s="291"/>
      <c r="K200" s="426"/>
    </row>
    <row r="201" spans="1:11" x14ac:dyDescent="0.2">
      <c r="A201" s="226" t="s">
        <v>7</v>
      </c>
      <c r="B201" s="260">
        <v>100</v>
      </c>
      <c r="C201" s="261">
        <v>100</v>
      </c>
      <c r="D201" s="261">
        <v>100</v>
      </c>
      <c r="E201" s="261">
        <v>100</v>
      </c>
      <c r="F201" s="299">
        <v>100</v>
      </c>
      <c r="G201" s="262">
        <v>90.625</v>
      </c>
      <c r="H201" s="300">
        <v>89.090909090909093</v>
      </c>
      <c r="I201" s="301"/>
      <c r="J201" s="291"/>
      <c r="K201" s="426"/>
    </row>
    <row r="202" spans="1:11" x14ac:dyDescent="0.2">
      <c r="A202" s="226" t="s">
        <v>8</v>
      </c>
      <c r="B202" s="263">
        <v>3.1147661621510274E-2</v>
      </c>
      <c r="C202" s="264">
        <v>3.6304586719503061E-2</v>
      </c>
      <c r="D202" s="264">
        <v>2.853034814041646E-2</v>
      </c>
      <c r="E202" s="264">
        <v>3.193223389923143E-2</v>
      </c>
      <c r="F202" s="302">
        <v>3.5255675071213806E-2</v>
      </c>
      <c r="G202" s="265">
        <v>5.3638249162908075E-2</v>
      </c>
      <c r="H202" s="303">
        <v>6.6183241452544173E-2</v>
      </c>
      <c r="I202" s="304"/>
      <c r="J202" s="305"/>
      <c r="K202" s="306"/>
    </row>
    <row r="203" spans="1:11" x14ac:dyDescent="0.2">
      <c r="A203" s="295" t="s">
        <v>1</v>
      </c>
      <c r="B203" s="266">
        <f t="shared" ref="B203:H203" si="46">B200/B199*100-100</f>
        <v>-8.4126984126984183</v>
      </c>
      <c r="C203" s="267">
        <f t="shared" si="46"/>
        <v>-3.6290071584189292</v>
      </c>
      <c r="D203" s="267">
        <f t="shared" si="46"/>
        <v>-0.47374847374848628</v>
      </c>
      <c r="E203" s="267">
        <f t="shared" si="46"/>
        <v>2.5650793650793702</v>
      </c>
      <c r="F203" s="267">
        <f t="shared" si="46"/>
        <v>5.1811919736448004</v>
      </c>
      <c r="G203" s="268">
        <f t="shared" si="46"/>
        <v>12.519841269841265</v>
      </c>
      <c r="H203" s="269">
        <f t="shared" si="46"/>
        <v>1.4025974025974079</v>
      </c>
      <c r="I203" s="304"/>
      <c r="J203" s="305"/>
      <c r="K203" s="227"/>
    </row>
    <row r="204" spans="1:11" ht="13.5" thickBot="1" x14ac:dyDescent="0.25">
      <c r="A204" s="226" t="s">
        <v>27</v>
      </c>
      <c r="B204" s="270">
        <f>B200-B186</f>
        <v>141.59090909090901</v>
      </c>
      <c r="C204" s="271">
        <f t="shared" ref="C204:G204" si="47">C200-C186</f>
        <v>132.06535947712405</v>
      </c>
      <c r="D204" s="271">
        <f t="shared" si="47"/>
        <v>108.35813366960906</v>
      </c>
      <c r="E204" s="271">
        <f t="shared" si="47"/>
        <v>118.22608695652184</v>
      </c>
      <c r="F204" s="271">
        <f t="shared" si="47"/>
        <v>31.796081277213261</v>
      </c>
      <c r="G204" s="272">
        <f t="shared" si="47"/>
        <v>84.870426829268354</v>
      </c>
      <c r="H204" s="307">
        <f>H200-H186</f>
        <v>109.8966644865925</v>
      </c>
      <c r="I204" s="308"/>
      <c r="J204" s="305"/>
      <c r="K204" s="227"/>
    </row>
    <row r="205" spans="1:11" x14ac:dyDescent="0.2">
      <c r="A205" s="309" t="s">
        <v>51</v>
      </c>
      <c r="B205" s="274">
        <v>309</v>
      </c>
      <c r="C205" s="275">
        <v>668</v>
      </c>
      <c r="D205" s="275">
        <v>860</v>
      </c>
      <c r="E205" s="275">
        <v>651</v>
      </c>
      <c r="F205" s="275">
        <v>695</v>
      </c>
      <c r="G205" s="276">
        <v>430</v>
      </c>
      <c r="H205" s="277">
        <f>SUM(B205:G205)</f>
        <v>3613</v>
      </c>
      <c r="I205" s="310" t="s">
        <v>56</v>
      </c>
      <c r="J205" s="311">
        <f>H191-H205</f>
        <v>1</v>
      </c>
      <c r="K205" s="279">
        <f>J205/H191</f>
        <v>2.7670171555063639E-4</v>
      </c>
    </row>
    <row r="206" spans="1:11" x14ac:dyDescent="0.2">
      <c r="A206" s="309" t="s">
        <v>28</v>
      </c>
      <c r="B206" s="229">
        <v>69.5</v>
      </c>
      <c r="C206" s="281">
        <v>68</v>
      </c>
      <c r="D206" s="281">
        <v>67</v>
      </c>
      <c r="E206" s="281">
        <v>66.5</v>
      </c>
      <c r="F206" s="281">
        <v>65.5</v>
      </c>
      <c r="G206" s="230">
        <v>64.5</v>
      </c>
      <c r="H206" s="233"/>
      <c r="I206" s="227" t="s">
        <v>57</v>
      </c>
      <c r="J206" s="426">
        <v>63.1</v>
      </c>
      <c r="K206" s="426"/>
    </row>
    <row r="207" spans="1:11" ht="13.5" thickBot="1" x14ac:dyDescent="0.25">
      <c r="A207" s="312" t="s">
        <v>26</v>
      </c>
      <c r="B207" s="231">
        <f>B206-B192</f>
        <v>4</v>
      </c>
      <c r="C207" s="232">
        <f t="shared" ref="C207:G207" si="48">C206-C192</f>
        <v>4</v>
      </c>
      <c r="D207" s="232">
        <f t="shared" si="48"/>
        <v>3.5</v>
      </c>
      <c r="E207" s="232">
        <f t="shared" si="48"/>
        <v>3.5</v>
      </c>
      <c r="F207" s="232">
        <f t="shared" si="48"/>
        <v>3.5</v>
      </c>
      <c r="G207" s="238">
        <f t="shared" si="48"/>
        <v>3.5</v>
      </c>
      <c r="H207" s="234"/>
      <c r="I207" s="426" t="s">
        <v>26</v>
      </c>
      <c r="J207" s="426">
        <f>J206-J192</f>
        <v>2.490000000000002</v>
      </c>
      <c r="K207" s="426"/>
    </row>
    <row r="208" spans="1:11" x14ac:dyDescent="0.2">
      <c r="D208" s="280">
        <v>67</v>
      </c>
      <c r="F208" s="280" t="s">
        <v>68</v>
      </c>
    </row>
    <row r="209" spans="1:11" ht="13.5" thickBot="1" x14ac:dyDescent="0.25">
      <c r="F209" s="280">
        <v>65.5</v>
      </c>
    </row>
    <row r="210" spans="1:11" s="428" customFormat="1" ht="13.5" thickBot="1" x14ac:dyDescent="0.25">
      <c r="A210" s="285" t="s">
        <v>98</v>
      </c>
      <c r="B210" s="509" t="s">
        <v>50</v>
      </c>
      <c r="C210" s="510"/>
      <c r="D210" s="510"/>
      <c r="E210" s="510"/>
      <c r="F210" s="510"/>
      <c r="G210" s="511"/>
      <c r="H210" s="313" t="s">
        <v>0</v>
      </c>
      <c r="I210" s="227"/>
    </row>
    <row r="211" spans="1:11" s="428" customFormat="1" x14ac:dyDescent="0.2">
      <c r="A211" s="226" t="s">
        <v>54</v>
      </c>
      <c r="B211" s="286">
        <v>1</v>
      </c>
      <c r="C211" s="287">
        <v>2</v>
      </c>
      <c r="D211" s="288">
        <v>3</v>
      </c>
      <c r="E211" s="287">
        <v>4</v>
      </c>
      <c r="F211" s="288">
        <v>5</v>
      </c>
      <c r="G211" s="283">
        <v>6</v>
      </c>
      <c r="H211" s="289"/>
      <c r="I211" s="290"/>
    </row>
    <row r="212" spans="1:11" s="428" customFormat="1" x14ac:dyDescent="0.2">
      <c r="A212" s="226" t="s">
        <v>2</v>
      </c>
      <c r="B212" s="250">
        <v>1</v>
      </c>
      <c r="C212" s="333">
        <v>2</v>
      </c>
      <c r="D212" s="251">
        <v>3</v>
      </c>
      <c r="E212" s="315">
        <v>4</v>
      </c>
      <c r="F212" s="251">
        <v>5</v>
      </c>
      <c r="G212" s="335">
        <v>6</v>
      </c>
      <c r="H212" s="284" t="s">
        <v>0</v>
      </c>
      <c r="I212" s="246"/>
      <c r="J212" s="291"/>
    </row>
    <row r="213" spans="1:11" s="428" customFormat="1" x14ac:dyDescent="0.2">
      <c r="A213" s="292" t="s">
        <v>3</v>
      </c>
      <c r="B213" s="253">
        <v>1685</v>
      </c>
      <c r="C213" s="254">
        <v>1685</v>
      </c>
      <c r="D213" s="254">
        <v>1685</v>
      </c>
      <c r="E213" s="254">
        <v>1685</v>
      </c>
      <c r="F213" s="254">
        <v>1685</v>
      </c>
      <c r="G213" s="255">
        <v>1685</v>
      </c>
      <c r="H213" s="293">
        <v>1685</v>
      </c>
      <c r="I213" s="294"/>
      <c r="J213" s="291"/>
    </row>
    <row r="214" spans="1:11" s="428" customFormat="1" x14ac:dyDescent="0.2">
      <c r="A214" s="295" t="s">
        <v>6</v>
      </c>
      <c r="B214" s="256">
        <v>1580</v>
      </c>
      <c r="C214" s="257">
        <v>1663.6</v>
      </c>
      <c r="D214" s="257">
        <v>1722.2388059701493</v>
      </c>
      <c r="E214" s="257">
        <v>1776.2790697674418</v>
      </c>
      <c r="F214" s="296">
        <v>1788.6792452830189</v>
      </c>
      <c r="G214" s="258">
        <v>1866.875</v>
      </c>
      <c r="H214" s="297">
        <v>1738.1716417910447</v>
      </c>
      <c r="I214" s="298"/>
      <c r="J214" s="291"/>
    </row>
    <row r="215" spans="1:11" s="428" customFormat="1" x14ac:dyDescent="0.2">
      <c r="A215" s="226" t="s">
        <v>7</v>
      </c>
      <c r="B215" s="260">
        <v>95.652173913043484</v>
      </c>
      <c r="C215" s="261">
        <v>100</v>
      </c>
      <c r="D215" s="261">
        <v>100</v>
      </c>
      <c r="E215" s="261">
        <v>100</v>
      </c>
      <c r="F215" s="299">
        <v>100</v>
      </c>
      <c r="G215" s="262">
        <v>96.875</v>
      </c>
      <c r="H215" s="300">
        <v>89.925373134328353</v>
      </c>
      <c r="I215" s="301"/>
      <c r="J215" s="291"/>
    </row>
    <row r="216" spans="1:11" s="428" customFormat="1" x14ac:dyDescent="0.2">
      <c r="A216" s="226" t="s">
        <v>8</v>
      </c>
      <c r="B216" s="263">
        <v>6.1135554251796634E-2</v>
      </c>
      <c r="C216" s="264">
        <v>4.0193457454131984E-2</v>
      </c>
      <c r="D216" s="264">
        <v>3.8617315749439211E-2</v>
      </c>
      <c r="E216" s="264">
        <v>3.5084788034185486E-2</v>
      </c>
      <c r="F216" s="302">
        <v>4.4501517815236501E-2</v>
      </c>
      <c r="G216" s="265">
        <v>5.2831216591245032E-2</v>
      </c>
      <c r="H216" s="303">
        <v>6.2341148194980787E-2</v>
      </c>
      <c r="I216" s="304"/>
      <c r="J216" s="305"/>
      <c r="K216" s="306"/>
    </row>
    <row r="217" spans="1:11" s="428" customFormat="1" x14ac:dyDescent="0.2">
      <c r="A217" s="295" t="s">
        <v>1</v>
      </c>
      <c r="B217" s="266">
        <f t="shared" ref="B217:H217" si="49">B214/B213*100-100</f>
        <v>-6.2314540059347223</v>
      </c>
      <c r="C217" s="267">
        <f t="shared" si="49"/>
        <v>-1.2700296735905141</v>
      </c>
      <c r="D217" s="267">
        <f t="shared" si="49"/>
        <v>2.2100181584658429</v>
      </c>
      <c r="E217" s="267">
        <f t="shared" si="49"/>
        <v>5.4171554758125637</v>
      </c>
      <c r="F217" s="267">
        <f t="shared" si="49"/>
        <v>6.153070936677679</v>
      </c>
      <c r="G217" s="268">
        <f t="shared" si="49"/>
        <v>10.79376854599407</v>
      </c>
      <c r="H217" s="269">
        <f t="shared" si="49"/>
        <v>3.1555870499136347</v>
      </c>
      <c r="I217" s="304"/>
      <c r="J217" s="305"/>
      <c r="K217" s="227"/>
    </row>
    <row r="218" spans="1:11" s="428" customFormat="1" ht="13.5" thickBot="1" x14ac:dyDescent="0.25">
      <c r="A218" s="226" t="s">
        <v>27</v>
      </c>
      <c r="B218" s="270">
        <f t="shared" ref="B218:H218" si="50">B214-B200</f>
        <v>137.5</v>
      </c>
      <c r="C218" s="271">
        <f t="shared" si="50"/>
        <v>145.75686274509803</v>
      </c>
      <c r="D218" s="271">
        <f t="shared" si="50"/>
        <v>154.70034443168788</v>
      </c>
      <c r="E218" s="271">
        <f t="shared" si="50"/>
        <v>160.87906976744171</v>
      </c>
      <c r="F218" s="271">
        <f t="shared" si="50"/>
        <v>132.07547169811323</v>
      </c>
      <c r="G218" s="272">
        <f t="shared" si="50"/>
        <v>94.6875</v>
      </c>
      <c r="H218" s="307">
        <f t="shared" si="50"/>
        <v>141.08073270013574</v>
      </c>
      <c r="I218" s="308"/>
      <c r="J218" s="305"/>
      <c r="K218" s="227"/>
    </row>
    <row r="219" spans="1:11" s="428" customFormat="1" x14ac:dyDescent="0.2">
      <c r="A219" s="309" t="s">
        <v>51</v>
      </c>
      <c r="B219" s="274">
        <v>309</v>
      </c>
      <c r="C219" s="275">
        <v>668</v>
      </c>
      <c r="D219" s="275">
        <v>860</v>
      </c>
      <c r="E219" s="275">
        <v>651</v>
      </c>
      <c r="F219" s="275">
        <v>695</v>
      </c>
      <c r="G219" s="276">
        <v>430</v>
      </c>
      <c r="H219" s="277">
        <f>SUM(B219:G219)</f>
        <v>3613</v>
      </c>
      <c r="I219" s="310" t="s">
        <v>56</v>
      </c>
      <c r="J219" s="311">
        <f>H205-H219</f>
        <v>0</v>
      </c>
      <c r="K219" s="279">
        <f>J219/H205</f>
        <v>0</v>
      </c>
    </row>
    <row r="220" spans="1:11" s="428" customFormat="1" x14ac:dyDescent="0.2">
      <c r="A220" s="309" t="s">
        <v>28</v>
      </c>
      <c r="B220" s="229">
        <v>74.5</v>
      </c>
      <c r="C220" s="281">
        <v>73</v>
      </c>
      <c r="D220" s="281">
        <v>72</v>
      </c>
      <c r="E220" s="281">
        <v>71.5</v>
      </c>
      <c r="F220" s="281">
        <v>70.5</v>
      </c>
      <c r="G220" s="230">
        <v>70</v>
      </c>
      <c r="H220" s="233"/>
      <c r="I220" s="227" t="s">
        <v>57</v>
      </c>
      <c r="J220" s="428">
        <v>66.72</v>
      </c>
    </row>
    <row r="221" spans="1:11" s="428" customFormat="1" ht="13.5" thickBot="1" x14ac:dyDescent="0.25">
      <c r="A221" s="312" t="s">
        <v>26</v>
      </c>
      <c r="B221" s="231">
        <f>B220-B206</f>
        <v>5</v>
      </c>
      <c r="C221" s="232">
        <f t="shared" ref="C221:G221" si="51">C220-C206</f>
        <v>5</v>
      </c>
      <c r="D221" s="232">
        <f t="shared" si="51"/>
        <v>5</v>
      </c>
      <c r="E221" s="232">
        <f t="shared" si="51"/>
        <v>5</v>
      </c>
      <c r="F221" s="232">
        <f t="shared" si="51"/>
        <v>5</v>
      </c>
      <c r="G221" s="238">
        <f t="shared" si="51"/>
        <v>5.5</v>
      </c>
      <c r="H221" s="234"/>
      <c r="I221" s="428" t="s">
        <v>26</v>
      </c>
      <c r="J221" s="428">
        <f>J220-J206</f>
        <v>3.6199999999999974</v>
      </c>
    </row>
    <row r="223" spans="1:11" ht="13.5" thickBot="1" x14ac:dyDescent="0.25"/>
    <row r="224" spans="1:11" s="429" customFormat="1" ht="13.5" thickBot="1" x14ac:dyDescent="0.25">
      <c r="A224" s="285" t="s">
        <v>99</v>
      </c>
      <c r="B224" s="509" t="s">
        <v>50</v>
      </c>
      <c r="C224" s="510"/>
      <c r="D224" s="510"/>
      <c r="E224" s="510"/>
      <c r="F224" s="510"/>
      <c r="G224" s="511"/>
      <c r="H224" s="313" t="s">
        <v>0</v>
      </c>
      <c r="I224" s="227"/>
    </row>
    <row r="225" spans="1:13" s="429" customFormat="1" x14ac:dyDescent="0.2">
      <c r="A225" s="226" t="s">
        <v>54</v>
      </c>
      <c r="B225" s="286">
        <v>1</v>
      </c>
      <c r="C225" s="287">
        <v>2</v>
      </c>
      <c r="D225" s="288">
        <v>3</v>
      </c>
      <c r="E225" s="287">
        <v>4</v>
      </c>
      <c r="F225" s="288">
        <v>5</v>
      </c>
      <c r="G225" s="283">
        <v>6</v>
      </c>
      <c r="H225" s="289"/>
      <c r="I225" s="290"/>
    </row>
    <row r="226" spans="1:13" s="429" customFormat="1" x14ac:dyDescent="0.2">
      <c r="A226" s="226" t="s">
        <v>2</v>
      </c>
      <c r="B226" s="250">
        <v>1</v>
      </c>
      <c r="C226" s="333">
        <v>2</v>
      </c>
      <c r="D226" s="251">
        <v>3</v>
      </c>
      <c r="E226" s="315">
        <v>4</v>
      </c>
      <c r="F226" s="251">
        <v>5</v>
      </c>
      <c r="G226" s="335">
        <v>6</v>
      </c>
      <c r="H226" s="284" t="s">
        <v>0</v>
      </c>
      <c r="I226" s="246"/>
      <c r="J226" s="291"/>
    </row>
    <row r="227" spans="1:13" s="429" customFormat="1" x14ac:dyDescent="0.2">
      <c r="A227" s="292" t="s">
        <v>3</v>
      </c>
      <c r="B227" s="253">
        <v>1800</v>
      </c>
      <c r="C227" s="254">
        <v>1800</v>
      </c>
      <c r="D227" s="254">
        <v>1800</v>
      </c>
      <c r="E227" s="254">
        <v>1800</v>
      </c>
      <c r="F227" s="254">
        <v>1800</v>
      </c>
      <c r="G227" s="255">
        <v>1800</v>
      </c>
      <c r="H227" s="293">
        <v>1800</v>
      </c>
      <c r="I227" s="294"/>
      <c r="J227" s="291"/>
    </row>
    <row r="228" spans="1:13" s="429" customFormat="1" x14ac:dyDescent="0.2">
      <c r="A228" s="295" t="s">
        <v>6</v>
      </c>
      <c r="B228" s="256">
        <v>1771.25</v>
      </c>
      <c r="C228" s="257">
        <v>1832.9787234042553</v>
      </c>
      <c r="D228" s="257">
        <v>1890.909090909091</v>
      </c>
      <c r="E228" s="257">
        <v>1880</v>
      </c>
      <c r="F228" s="296">
        <v>1907.4468085106382</v>
      </c>
      <c r="G228" s="258">
        <v>2066.969696969697</v>
      </c>
      <c r="H228" s="297">
        <v>1892.6070038910507</v>
      </c>
      <c r="I228" s="298"/>
      <c r="J228" s="291"/>
    </row>
    <row r="229" spans="1:13" s="429" customFormat="1" x14ac:dyDescent="0.2">
      <c r="A229" s="226" t="s">
        <v>7</v>
      </c>
      <c r="B229" s="260">
        <v>75</v>
      </c>
      <c r="C229" s="261">
        <v>97.872340425531917</v>
      </c>
      <c r="D229" s="261">
        <v>96.36363636363636</v>
      </c>
      <c r="E229" s="261">
        <v>92.156862745098039</v>
      </c>
      <c r="F229" s="299">
        <v>93.61702127659575</v>
      </c>
      <c r="G229" s="262">
        <v>78.787878787878782</v>
      </c>
      <c r="H229" s="300">
        <v>87.548638132295721</v>
      </c>
      <c r="I229" s="301"/>
      <c r="J229" s="291"/>
    </row>
    <row r="230" spans="1:13" s="429" customFormat="1" x14ac:dyDescent="0.2">
      <c r="A230" s="226" t="s">
        <v>8</v>
      </c>
      <c r="B230" s="263">
        <v>8.6782064988431287E-2</v>
      </c>
      <c r="C230" s="264">
        <v>4.3730543957313545E-2</v>
      </c>
      <c r="D230" s="264">
        <v>4.0505770645936773E-2</v>
      </c>
      <c r="E230" s="264">
        <v>5.0031279327425994E-2</v>
      </c>
      <c r="F230" s="302">
        <v>5.319533911036433E-2</v>
      </c>
      <c r="G230" s="265">
        <v>8.3749928212014393E-2</v>
      </c>
      <c r="H230" s="303">
        <v>7.1134434656039511E-2</v>
      </c>
      <c r="I230" s="304"/>
      <c r="J230" s="305"/>
      <c r="K230" s="306"/>
    </row>
    <row r="231" spans="1:13" s="429" customFormat="1" x14ac:dyDescent="0.2">
      <c r="A231" s="295" t="s">
        <v>1</v>
      </c>
      <c r="B231" s="266">
        <f t="shared" ref="B231:H231" si="52">B228/B227*100-100</f>
        <v>-1.5972222222222285</v>
      </c>
      <c r="C231" s="267">
        <f t="shared" si="52"/>
        <v>1.8321513002364185</v>
      </c>
      <c r="D231" s="267">
        <f t="shared" si="52"/>
        <v>5.0505050505050662</v>
      </c>
      <c r="E231" s="267">
        <f t="shared" si="52"/>
        <v>4.4444444444444571</v>
      </c>
      <c r="F231" s="267">
        <f t="shared" si="52"/>
        <v>5.9692671394798964</v>
      </c>
      <c r="G231" s="268">
        <f t="shared" si="52"/>
        <v>14.831649831649841</v>
      </c>
      <c r="H231" s="269">
        <f t="shared" si="52"/>
        <v>5.1448335495028203</v>
      </c>
      <c r="I231" s="304"/>
      <c r="J231" s="305"/>
      <c r="K231" s="227"/>
    </row>
    <row r="232" spans="1:13" s="429" customFormat="1" ht="13.5" thickBot="1" x14ac:dyDescent="0.25">
      <c r="A232" s="226" t="s">
        <v>27</v>
      </c>
      <c r="B232" s="270">
        <f t="shared" ref="B232:H232" si="53">B228-B214</f>
        <v>191.25</v>
      </c>
      <c r="C232" s="271">
        <f t="shared" si="53"/>
        <v>169.37872340425542</v>
      </c>
      <c r="D232" s="271">
        <f t="shared" si="53"/>
        <v>168.67028493894168</v>
      </c>
      <c r="E232" s="271">
        <f t="shared" si="53"/>
        <v>103.7209302325582</v>
      </c>
      <c r="F232" s="271">
        <f t="shared" si="53"/>
        <v>118.76756322761935</v>
      </c>
      <c r="G232" s="272">
        <f t="shared" si="53"/>
        <v>200.094696969697</v>
      </c>
      <c r="H232" s="307">
        <f t="shared" si="53"/>
        <v>154.43536210000593</v>
      </c>
      <c r="I232" s="308"/>
      <c r="J232" s="305"/>
      <c r="K232" s="227"/>
    </row>
    <row r="233" spans="1:13" s="429" customFormat="1" x14ac:dyDescent="0.2">
      <c r="A233" s="309" t="s">
        <v>51</v>
      </c>
      <c r="B233" s="274">
        <v>309</v>
      </c>
      <c r="C233" s="275">
        <v>668</v>
      </c>
      <c r="D233" s="275">
        <v>859</v>
      </c>
      <c r="E233" s="275">
        <v>651</v>
      </c>
      <c r="F233" s="275">
        <v>695</v>
      </c>
      <c r="G233" s="276">
        <v>430</v>
      </c>
      <c r="H233" s="277">
        <f>SUM(B233:G233)</f>
        <v>3612</v>
      </c>
      <c r="I233" s="310" t="s">
        <v>56</v>
      </c>
      <c r="J233" s="311">
        <f>H219-H233</f>
        <v>1</v>
      </c>
      <c r="K233" s="279">
        <f>J233/H219</f>
        <v>2.7677830058123442E-4</v>
      </c>
    </row>
    <row r="234" spans="1:13" s="429" customFormat="1" x14ac:dyDescent="0.2">
      <c r="A234" s="309" t="s">
        <v>28</v>
      </c>
      <c r="B234" s="229">
        <v>79.5</v>
      </c>
      <c r="C234" s="281">
        <v>78.5</v>
      </c>
      <c r="D234" s="281">
        <v>77</v>
      </c>
      <c r="E234" s="281">
        <v>76.5</v>
      </c>
      <c r="F234" s="281">
        <v>75.5</v>
      </c>
      <c r="G234" s="230">
        <v>75</v>
      </c>
      <c r="H234" s="233"/>
      <c r="I234" s="227" t="s">
        <v>57</v>
      </c>
      <c r="J234" s="429">
        <v>71.8</v>
      </c>
    </row>
    <row r="235" spans="1:13" s="429" customFormat="1" ht="13.5" thickBot="1" x14ac:dyDescent="0.25">
      <c r="A235" s="312" t="s">
        <v>26</v>
      </c>
      <c r="B235" s="231">
        <f>B234-B220</f>
        <v>5</v>
      </c>
      <c r="C235" s="232">
        <f t="shared" ref="C235:G235" si="54">C234-C220</f>
        <v>5.5</v>
      </c>
      <c r="D235" s="232">
        <f t="shared" si="54"/>
        <v>5</v>
      </c>
      <c r="E235" s="232">
        <f t="shared" si="54"/>
        <v>5</v>
      </c>
      <c r="F235" s="232">
        <f t="shared" si="54"/>
        <v>5</v>
      </c>
      <c r="G235" s="238">
        <f t="shared" si="54"/>
        <v>5</v>
      </c>
      <c r="H235" s="234"/>
      <c r="I235" s="429" t="s">
        <v>26</v>
      </c>
      <c r="J235" s="429">
        <f>J234-J220</f>
        <v>5.0799999999999983</v>
      </c>
      <c r="M235" s="431"/>
    </row>
    <row r="236" spans="1:13" x14ac:dyDescent="0.2">
      <c r="M236" s="431"/>
    </row>
    <row r="237" spans="1:13" ht="13.5" thickBot="1" x14ac:dyDescent="0.25">
      <c r="M237" s="431"/>
    </row>
    <row r="238" spans="1:13" ht="13.5" thickBot="1" x14ac:dyDescent="0.25">
      <c r="A238" s="285" t="s">
        <v>100</v>
      </c>
      <c r="B238" s="509" t="s">
        <v>50</v>
      </c>
      <c r="C238" s="510"/>
      <c r="D238" s="510"/>
      <c r="E238" s="510"/>
      <c r="F238" s="510"/>
      <c r="G238" s="511"/>
      <c r="H238" s="313" t="s">
        <v>0</v>
      </c>
      <c r="I238" s="227"/>
      <c r="J238" s="430"/>
      <c r="K238" s="430"/>
      <c r="M238" s="431"/>
    </row>
    <row r="239" spans="1:13" x14ac:dyDescent="0.2">
      <c r="A239" s="226" t="s">
        <v>54</v>
      </c>
      <c r="B239" s="286">
        <v>1</v>
      </c>
      <c r="C239" s="287">
        <v>2</v>
      </c>
      <c r="D239" s="288">
        <v>3</v>
      </c>
      <c r="E239" s="287">
        <v>4</v>
      </c>
      <c r="F239" s="288">
        <v>5</v>
      </c>
      <c r="G239" s="283">
        <v>6</v>
      </c>
      <c r="H239" s="289"/>
      <c r="I239" s="290"/>
      <c r="J239" s="430"/>
      <c r="K239" s="430"/>
      <c r="M239" s="431"/>
    </row>
    <row r="240" spans="1:13" x14ac:dyDescent="0.2">
      <c r="A240" s="226" t="s">
        <v>2</v>
      </c>
      <c r="B240" s="250">
        <v>1</v>
      </c>
      <c r="C240" s="333">
        <v>2</v>
      </c>
      <c r="D240" s="251">
        <v>3</v>
      </c>
      <c r="E240" s="315">
        <v>4</v>
      </c>
      <c r="F240" s="251">
        <v>5</v>
      </c>
      <c r="G240" s="335">
        <v>6</v>
      </c>
      <c r="H240" s="284" t="s">
        <v>0</v>
      </c>
      <c r="I240" s="246"/>
      <c r="J240" s="291"/>
      <c r="K240" s="430"/>
      <c r="M240" s="431"/>
    </row>
    <row r="241" spans="1:13" x14ac:dyDescent="0.2">
      <c r="A241" s="292" t="s">
        <v>3</v>
      </c>
      <c r="B241" s="253">
        <v>1925</v>
      </c>
      <c r="C241" s="254">
        <v>1925</v>
      </c>
      <c r="D241" s="254">
        <v>1925</v>
      </c>
      <c r="E241" s="254">
        <v>1925</v>
      </c>
      <c r="F241" s="254">
        <v>1925</v>
      </c>
      <c r="G241" s="255">
        <v>1925</v>
      </c>
      <c r="H241" s="293">
        <v>1925</v>
      </c>
      <c r="I241" s="294"/>
      <c r="J241" s="291"/>
      <c r="K241" s="430"/>
      <c r="M241" s="431"/>
    </row>
    <row r="242" spans="1:13" x14ac:dyDescent="0.2">
      <c r="A242" s="295" t="s">
        <v>6</v>
      </c>
      <c r="B242" s="256">
        <v>1966.4285714285713</v>
      </c>
      <c r="C242" s="257">
        <v>1921.1627906976744</v>
      </c>
      <c r="D242" s="257">
        <v>1976.25</v>
      </c>
      <c r="E242" s="257">
        <v>2008.2608695652175</v>
      </c>
      <c r="F242" s="296">
        <v>2049.1999999999998</v>
      </c>
      <c r="G242" s="258">
        <v>2119.0322580645161</v>
      </c>
      <c r="H242" s="297">
        <v>2003.4251968503936</v>
      </c>
      <c r="I242" s="298"/>
      <c r="J242" s="291"/>
      <c r="K242" s="430"/>
      <c r="M242" s="431"/>
    </row>
    <row r="243" spans="1:13" x14ac:dyDescent="0.2">
      <c r="A243" s="226" t="s">
        <v>7</v>
      </c>
      <c r="B243" s="260">
        <v>89.285714285714292</v>
      </c>
      <c r="C243" s="261">
        <v>95.348837209302332</v>
      </c>
      <c r="D243" s="261">
        <v>98.214285714285708</v>
      </c>
      <c r="E243" s="261">
        <v>89.130434782608702</v>
      </c>
      <c r="F243" s="299">
        <v>92</v>
      </c>
      <c r="G243" s="262">
        <v>93.548387096774192</v>
      </c>
      <c r="H243" s="300">
        <v>88.976377952755911</v>
      </c>
      <c r="I243" s="301"/>
      <c r="J243" s="291"/>
      <c r="K243" s="430"/>
      <c r="M243" s="431"/>
    </row>
    <row r="244" spans="1:13" x14ac:dyDescent="0.2">
      <c r="A244" s="226" t="s">
        <v>8</v>
      </c>
      <c r="B244" s="263">
        <v>6.8162467239798935E-2</v>
      </c>
      <c r="C244" s="264">
        <v>5.9276054595285607E-2</v>
      </c>
      <c r="D244" s="264">
        <v>5.5162280467514979E-2</v>
      </c>
      <c r="E244" s="264">
        <v>5.167799293131986E-2</v>
      </c>
      <c r="F244" s="302">
        <v>5.4654081017323247E-2</v>
      </c>
      <c r="G244" s="265">
        <v>5.1728251489907479E-2</v>
      </c>
      <c r="H244" s="303">
        <v>6.3510115739122242E-2</v>
      </c>
      <c r="I244" s="304"/>
      <c r="J244" s="305"/>
      <c r="K244" s="306"/>
      <c r="M244" s="431"/>
    </row>
    <row r="245" spans="1:13" x14ac:dyDescent="0.2">
      <c r="A245" s="295" t="s">
        <v>1</v>
      </c>
      <c r="B245" s="266">
        <f t="shared" ref="B245:H245" si="55">B242/B241*100-100</f>
        <v>2.1521335807050122</v>
      </c>
      <c r="C245" s="267">
        <f t="shared" si="55"/>
        <v>-0.19933554817276899</v>
      </c>
      <c r="D245" s="267">
        <f t="shared" si="55"/>
        <v>2.6623376623376487</v>
      </c>
      <c r="E245" s="267">
        <f t="shared" si="55"/>
        <v>4.3252399774139008</v>
      </c>
      <c r="F245" s="267">
        <f t="shared" si="55"/>
        <v>6.4519480519480368</v>
      </c>
      <c r="G245" s="268">
        <f t="shared" si="55"/>
        <v>10.079597821533312</v>
      </c>
      <c r="H245" s="269">
        <f t="shared" si="55"/>
        <v>4.0740362000204442</v>
      </c>
      <c r="I245" s="304"/>
      <c r="J245" s="305"/>
      <c r="K245" s="227"/>
      <c r="M245" s="431"/>
    </row>
    <row r="246" spans="1:13" ht="13.5" thickBot="1" x14ac:dyDescent="0.25">
      <c r="A246" s="226" t="s">
        <v>27</v>
      </c>
      <c r="B246" s="270">
        <f t="shared" ref="B246:H246" si="56">B242-B228</f>
        <v>195.17857142857133</v>
      </c>
      <c r="C246" s="271">
        <f t="shared" si="56"/>
        <v>88.184067293419048</v>
      </c>
      <c r="D246" s="271">
        <f t="shared" si="56"/>
        <v>85.340909090909008</v>
      </c>
      <c r="E246" s="271">
        <f t="shared" si="56"/>
        <v>128.26086956521749</v>
      </c>
      <c r="F246" s="271">
        <f t="shared" si="56"/>
        <v>141.7531914893616</v>
      </c>
      <c r="G246" s="272">
        <f t="shared" si="56"/>
        <v>52.062561094819102</v>
      </c>
      <c r="H246" s="307">
        <f t="shared" si="56"/>
        <v>110.81819295934292</v>
      </c>
      <c r="I246" s="308"/>
      <c r="J246" s="305"/>
      <c r="K246" s="227"/>
    </row>
    <row r="247" spans="1:13" x14ac:dyDescent="0.2">
      <c r="A247" s="309" t="s">
        <v>51</v>
      </c>
      <c r="B247" s="274">
        <v>308</v>
      </c>
      <c r="C247" s="275">
        <v>667</v>
      </c>
      <c r="D247" s="275">
        <v>858</v>
      </c>
      <c r="E247" s="275">
        <v>651</v>
      </c>
      <c r="F247" s="275">
        <v>695</v>
      </c>
      <c r="G247" s="276">
        <v>430</v>
      </c>
      <c r="H247" s="277">
        <f>SUM(B247:G247)</f>
        <v>3609</v>
      </c>
      <c r="I247" s="310" t="s">
        <v>56</v>
      </c>
      <c r="J247" s="311">
        <f>H233-H247</f>
        <v>3</v>
      </c>
      <c r="K247" s="279">
        <f>J247/H233</f>
        <v>8.3056478405315617E-4</v>
      </c>
    </row>
    <row r="248" spans="1:13" x14ac:dyDescent="0.2">
      <c r="A248" s="309" t="s">
        <v>28</v>
      </c>
      <c r="B248" s="229">
        <v>85.5</v>
      </c>
      <c r="C248" s="281">
        <v>85</v>
      </c>
      <c r="D248" s="281">
        <v>83</v>
      </c>
      <c r="E248" s="281">
        <v>82.5</v>
      </c>
      <c r="F248" s="281">
        <v>81.5</v>
      </c>
      <c r="G248" s="230">
        <v>81</v>
      </c>
      <c r="H248" s="233"/>
      <c r="I248" s="227" t="s">
        <v>57</v>
      </c>
      <c r="J248" s="430">
        <v>76.97</v>
      </c>
      <c r="K248" s="430"/>
    </row>
    <row r="249" spans="1:13" ht="13.5" thickBot="1" x14ac:dyDescent="0.25">
      <c r="A249" s="312" t="s">
        <v>26</v>
      </c>
      <c r="B249" s="231">
        <f>B248-B234</f>
        <v>6</v>
      </c>
      <c r="C249" s="232">
        <f t="shared" ref="C249:G249" si="57">C248-C234</f>
        <v>6.5</v>
      </c>
      <c r="D249" s="232">
        <f t="shared" si="57"/>
        <v>6</v>
      </c>
      <c r="E249" s="232">
        <f t="shared" si="57"/>
        <v>6</v>
      </c>
      <c r="F249" s="232">
        <f t="shared" si="57"/>
        <v>6</v>
      </c>
      <c r="G249" s="238">
        <f t="shared" si="57"/>
        <v>6</v>
      </c>
      <c r="H249" s="234"/>
      <c r="I249" s="430" t="s">
        <v>26</v>
      </c>
      <c r="J249" s="430">
        <f>J248-J234</f>
        <v>5.1700000000000017</v>
      </c>
      <c r="K249" s="430"/>
    </row>
    <row r="250" spans="1:13" x14ac:dyDescent="0.2">
      <c r="B250" s="280">
        <v>85.5</v>
      </c>
      <c r="C250" s="280">
        <v>85</v>
      </c>
      <c r="D250" s="280">
        <v>83</v>
      </c>
      <c r="E250" s="280">
        <v>82.5</v>
      </c>
      <c r="F250" s="280">
        <v>81.5</v>
      </c>
      <c r="G250" s="280">
        <v>81</v>
      </c>
    </row>
    <row r="251" spans="1:13" ht="13.5" thickBot="1" x14ac:dyDescent="0.25">
      <c r="C251" s="432"/>
      <c r="D251" s="432"/>
      <c r="E251" s="432"/>
      <c r="F251" s="432"/>
      <c r="G251" s="432"/>
    </row>
    <row r="252" spans="1:13" ht="13.5" thickBot="1" x14ac:dyDescent="0.25">
      <c r="A252" s="285" t="s">
        <v>106</v>
      </c>
      <c r="B252" s="509" t="s">
        <v>50</v>
      </c>
      <c r="C252" s="510"/>
      <c r="D252" s="510"/>
      <c r="E252" s="510"/>
      <c r="F252" s="510"/>
      <c r="G252" s="511"/>
      <c r="H252" s="313" t="s">
        <v>0</v>
      </c>
      <c r="I252" s="227"/>
      <c r="J252" s="434"/>
      <c r="K252" s="434"/>
    </row>
    <row r="253" spans="1:13" x14ac:dyDescent="0.2">
      <c r="A253" s="226" t="s">
        <v>54</v>
      </c>
      <c r="B253" s="435">
        <v>1</v>
      </c>
      <c r="C253" s="436">
        <v>2</v>
      </c>
      <c r="D253" s="437">
        <v>3</v>
      </c>
      <c r="E253" s="438">
        <v>4</v>
      </c>
      <c r="F253" s="439">
        <v>5</v>
      </c>
      <c r="G253" s="313">
        <v>6</v>
      </c>
      <c r="H253" s="289"/>
      <c r="I253" s="290"/>
      <c r="J253" s="434"/>
      <c r="K253" s="434"/>
    </row>
    <row r="254" spans="1:13" x14ac:dyDescent="0.2">
      <c r="A254" s="226" t="s">
        <v>2</v>
      </c>
      <c r="B254" s="250">
        <v>1</v>
      </c>
      <c r="C254" s="333">
        <v>2</v>
      </c>
      <c r="D254" s="251">
        <v>3</v>
      </c>
      <c r="E254" s="315">
        <v>4</v>
      </c>
      <c r="F254" s="251">
        <v>5</v>
      </c>
      <c r="G254" s="335">
        <v>6</v>
      </c>
      <c r="H254" s="284" t="s">
        <v>0</v>
      </c>
      <c r="I254" s="246"/>
      <c r="J254" s="291"/>
      <c r="K254" s="434"/>
    </row>
    <row r="255" spans="1:13" x14ac:dyDescent="0.2">
      <c r="A255" s="292" t="s">
        <v>3</v>
      </c>
      <c r="B255" s="253">
        <v>2070</v>
      </c>
      <c r="C255" s="254">
        <v>2070</v>
      </c>
      <c r="D255" s="254">
        <v>2070</v>
      </c>
      <c r="E255" s="254">
        <v>2070</v>
      </c>
      <c r="F255" s="254">
        <v>2070</v>
      </c>
      <c r="G255" s="255">
        <v>2070</v>
      </c>
      <c r="H255" s="293">
        <v>2070</v>
      </c>
      <c r="I255" s="294"/>
      <c r="J255" s="291"/>
      <c r="K255" s="434"/>
    </row>
    <row r="256" spans="1:13" x14ac:dyDescent="0.2">
      <c r="A256" s="295" t="s">
        <v>6</v>
      </c>
      <c r="B256" s="256">
        <v>2006.25</v>
      </c>
      <c r="C256" s="257">
        <v>2090.5882352941176</v>
      </c>
      <c r="D256" s="257">
        <v>2083.5384615384614</v>
      </c>
      <c r="E256" s="257">
        <v>2158.3673469387754</v>
      </c>
      <c r="F256" s="296">
        <v>2165</v>
      </c>
      <c r="G256" s="258">
        <v>2229.0625</v>
      </c>
      <c r="H256" s="297">
        <v>2124.065934065934</v>
      </c>
      <c r="I256" s="298"/>
      <c r="J256" s="291"/>
      <c r="K256" s="434"/>
    </row>
    <row r="257" spans="1:12" x14ac:dyDescent="0.2">
      <c r="A257" s="226" t="s">
        <v>7</v>
      </c>
      <c r="B257" s="260">
        <v>83.333333333333329</v>
      </c>
      <c r="C257" s="261">
        <v>86.274509803921575</v>
      </c>
      <c r="D257" s="261">
        <v>90.769230769230774</v>
      </c>
      <c r="E257" s="261">
        <v>87.755102040816325</v>
      </c>
      <c r="F257" s="299">
        <v>90.384615384615387</v>
      </c>
      <c r="G257" s="262">
        <v>84.375</v>
      </c>
      <c r="H257" s="300">
        <v>80.586080586080584</v>
      </c>
      <c r="I257" s="301"/>
      <c r="J257" s="291"/>
      <c r="K257" s="434"/>
    </row>
    <row r="258" spans="1:12" x14ac:dyDescent="0.2">
      <c r="A258" s="226" t="s">
        <v>8</v>
      </c>
      <c r="B258" s="263">
        <v>6.4184535799964484E-2</v>
      </c>
      <c r="C258" s="264">
        <v>6.4949461187223403E-2</v>
      </c>
      <c r="D258" s="264">
        <v>6.3346102349938066E-2</v>
      </c>
      <c r="E258" s="264">
        <v>6.2261013119083219E-2</v>
      </c>
      <c r="F258" s="302">
        <v>5.8813899099241791E-2</v>
      </c>
      <c r="G258" s="265">
        <v>7.1624319539094233E-2</v>
      </c>
      <c r="H258" s="303">
        <v>6.9846408669833132E-2</v>
      </c>
      <c r="I258" s="304"/>
      <c r="J258" s="305"/>
      <c r="K258" s="306"/>
    </row>
    <row r="259" spans="1:12" x14ac:dyDescent="0.2">
      <c r="A259" s="295" t="s">
        <v>1</v>
      </c>
      <c r="B259" s="266">
        <f t="shared" ref="B259:H259" si="58">B256/B255*100-100</f>
        <v>-3.0797101449275317</v>
      </c>
      <c r="C259" s="267">
        <f t="shared" si="58"/>
        <v>0.99460073884625899</v>
      </c>
      <c r="D259" s="267">
        <f t="shared" si="58"/>
        <v>0.65403195837978956</v>
      </c>
      <c r="E259" s="267">
        <f t="shared" si="58"/>
        <v>4.2689539583949454</v>
      </c>
      <c r="F259" s="267">
        <f t="shared" si="58"/>
        <v>4.5893719806763329</v>
      </c>
      <c r="G259" s="268">
        <f t="shared" si="58"/>
        <v>7.6841787439613398</v>
      </c>
      <c r="H259" s="269">
        <f t="shared" si="58"/>
        <v>2.611880872750433</v>
      </c>
      <c r="I259" s="304"/>
      <c r="J259" s="305"/>
      <c r="K259" s="227"/>
    </row>
    <row r="260" spans="1:12" ht="13.5" thickBot="1" x14ac:dyDescent="0.25">
      <c r="A260" s="226" t="s">
        <v>27</v>
      </c>
      <c r="B260" s="270">
        <f t="shared" ref="B260:H260" si="59">B256-B242</f>
        <v>39.821428571428669</v>
      </c>
      <c r="C260" s="271">
        <f t="shared" si="59"/>
        <v>169.42544459644319</v>
      </c>
      <c r="D260" s="271">
        <f t="shared" si="59"/>
        <v>107.28846153846143</v>
      </c>
      <c r="E260" s="271">
        <f t="shared" si="59"/>
        <v>150.10647737355794</v>
      </c>
      <c r="F260" s="271">
        <f t="shared" si="59"/>
        <v>115.80000000000018</v>
      </c>
      <c r="G260" s="272">
        <f t="shared" si="59"/>
        <v>110.0302419354839</v>
      </c>
      <c r="H260" s="307">
        <f t="shared" si="59"/>
        <v>120.64073721554041</v>
      </c>
      <c r="I260" s="308"/>
      <c r="J260" s="305"/>
      <c r="K260" s="227"/>
    </row>
    <row r="261" spans="1:12" x14ac:dyDescent="0.2">
      <c r="A261" s="309" t="s">
        <v>51</v>
      </c>
      <c r="B261" s="274">
        <v>306</v>
      </c>
      <c r="C261" s="275">
        <v>665</v>
      </c>
      <c r="D261" s="275">
        <v>856</v>
      </c>
      <c r="E261" s="275">
        <v>651</v>
      </c>
      <c r="F261" s="275">
        <v>695</v>
      </c>
      <c r="G261" s="276">
        <v>419</v>
      </c>
      <c r="H261" s="277">
        <f>SUM(B261:G261)</f>
        <v>3592</v>
      </c>
      <c r="I261" s="310" t="s">
        <v>56</v>
      </c>
      <c r="J261" s="311">
        <f>H247-H261</f>
        <v>17</v>
      </c>
      <c r="K261" s="279">
        <f>J261/H247</f>
        <v>4.7104461069548348E-3</v>
      </c>
      <c r="L261" s="433" t="s">
        <v>107</v>
      </c>
    </row>
    <row r="262" spans="1:12" x14ac:dyDescent="0.2">
      <c r="A262" s="309" t="s">
        <v>28</v>
      </c>
      <c r="B262" s="229">
        <v>92.5</v>
      </c>
      <c r="C262" s="281">
        <v>91.5</v>
      </c>
      <c r="D262" s="281">
        <v>90</v>
      </c>
      <c r="E262" s="281">
        <v>89</v>
      </c>
      <c r="F262" s="281">
        <v>88</v>
      </c>
      <c r="G262" s="230">
        <v>87.5</v>
      </c>
      <c r="H262" s="233"/>
      <c r="I262" s="227" t="s">
        <v>57</v>
      </c>
      <c r="J262" s="434">
        <v>83.03</v>
      </c>
      <c r="K262" s="434"/>
    </row>
    <row r="263" spans="1:12" ht="13.5" thickBot="1" x14ac:dyDescent="0.25">
      <c r="A263" s="312" t="s">
        <v>26</v>
      </c>
      <c r="B263" s="231">
        <f>B262-B248</f>
        <v>7</v>
      </c>
      <c r="C263" s="232">
        <f t="shared" ref="C263:G263" si="60">C262-C248</f>
        <v>6.5</v>
      </c>
      <c r="D263" s="232">
        <f t="shared" si="60"/>
        <v>7</v>
      </c>
      <c r="E263" s="232">
        <f t="shared" si="60"/>
        <v>6.5</v>
      </c>
      <c r="F263" s="232">
        <f t="shared" si="60"/>
        <v>6.5</v>
      </c>
      <c r="G263" s="238">
        <f t="shared" si="60"/>
        <v>6.5</v>
      </c>
      <c r="H263" s="234"/>
      <c r="I263" s="434" t="s">
        <v>26</v>
      </c>
      <c r="J263" s="434">
        <f>J262-J248</f>
        <v>6.0600000000000023</v>
      </c>
      <c r="K263" s="434"/>
    </row>
    <row r="264" spans="1:12" x14ac:dyDescent="0.2">
      <c r="F264" s="280">
        <v>88</v>
      </c>
      <c r="G264" s="280">
        <v>87.5</v>
      </c>
    </row>
    <row r="265" spans="1:12" s="440" customFormat="1" x14ac:dyDescent="0.2"/>
    <row r="266" spans="1:12" ht="13.5" thickBot="1" x14ac:dyDescent="0.25">
      <c r="B266" s="280">
        <v>2060</v>
      </c>
      <c r="C266" s="440">
        <v>2060</v>
      </c>
      <c r="D266" s="440">
        <v>2060</v>
      </c>
      <c r="E266" s="280">
        <v>2184</v>
      </c>
      <c r="F266" s="280">
        <v>2184</v>
      </c>
      <c r="G266" s="280">
        <v>2184</v>
      </c>
    </row>
    <row r="267" spans="1:12" ht="13.5" thickBot="1" x14ac:dyDescent="0.25">
      <c r="A267" s="285" t="s">
        <v>108</v>
      </c>
      <c r="B267" s="509" t="s">
        <v>50</v>
      </c>
      <c r="C267" s="510"/>
      <c r="D267" s="510"/>
      <c r="E267" s="510"/>
      <c r="F267" s="510"/>
      <c r="G267" s="511"/>
      <c r="H267" s="313" t="s">
        <v>0</v>
      </c>
      <c r="I267" s="227"/>
      <c r="J267" s="440"/>
      <c r="K267" s="440"/>
    </row>
    <row r="268" spans="1:12" x14ac:dyDescent="0.2">
      <c r="A268" s="226" t="s">
        <v>54</v>
      </c>
      <c r="B268" s="435">
        <v>1</v>
      </c>
      <c r="C268" s="436">
        <v>2</v>
      </c>
      <c r="D268" s="437">
        <v>3</v>
      </c>
      <c r="E268" s="438">
        <v>4</v>
      </c>
      <c r="F268" s="439">
        <v>5</v>
      </c>
      <c r="G268" s="313">
        <v>6</v>
      </c>
      <c r="H268" s="289"/>
      <c r="I268" s="290"/>
      <c r="J268" s="440"/>
      <c r="K268" s="440"/>
    </row>
    <row r="269" spans="1:12" x14ac:dyDescent="0.2">
      <c r="A269" s="226" t="s">
        <v>2</v>
      </c>
      <c r="B269" s="250">
        <v>1</v>
      </c>
      <c r="C269" s="333">
        <v>2</v>
      </c>
      <c r="D269" s="251">
        <v>3</v>
      </c>
      <c r="E269" s="315">
        <v>4</v>
      </c>
      <c r="F269" s="251">
        <v>5</v>
      </c>
      <c r="G269" s="335">
        <v>6</v>
      </c>
      <c r="H269" s="284" t="s">
        <v>0</v>
      </c>
      <c r="I269" s="246"/>
      <c r="J269" s="291"/>
      <c r="K269" s="440"/>
    </row>
    <row r="270" spans="1:12" x14ac:dyDescent="0.2">
      <c r="A270" s="292" t="s">
        <v>3</v>
      </c>
      <c r="B270" s="253">
        <v>2220</v>
      </c>
      <c r="C270" s="254">
        <v>2220</v>
      </c>
      <c r="D270" s="254">
        <v>2220</v>
      </c>
      <c r="E270" s="254">
        <v>2220</v>
      </c>
      <c r="F270" s="254">
        <v>2220</v>
      </c>
      <c r="G270" s="255">
        <v>2220</v>
      </c>
      <c r="H270" s="293">
        <v>2220</v>
      </c>
      <c r="I270" s="294"/>
      <c r="J270" s="291"/>
      <c r="K270" s="440"/>
    </row>
    <row r="271" spans="1:12" x14ac:dyDescent="0.2">
      <c r="A271" s="295" t="s">
        <v>6</v>
      </c>
      <c r="B271" s="256">
        <v>2053.0769230769229</v>
      </c>
      <c r="C271" s="257">
        <v>2260.3921568627452</v>
      </c>
      <c r="D271" s="257">
        <v>2404.3137254901962</v>
      </c>
      <c r="E271" s="257">
        <v>2272.6785714285716</v>
      </c>
      <c r="F271" s="296">
        <v>2415</v>
      </c>
      <c r="G271" s="258">
        <v>2641.086956521739</v>
      </c>
      <c r="H271" s="297">
        <v>2374.6037735849059</v>
      </c>
      <c r="I271" s="298"/>
      <c r="J271" s="291"/>
      <c r="K271" s="440"/>
    </row>
    <row r="272" spans="1:12" x14ac:dyDescent="0.2">
      <c r="A272" s="226" t="s">
        <v>7</v>
      </c>
      <c r="B272" s="260">
        <v>92.307692307692307</v>
      </c>
      <c r="C272" s="261">
        <v>98.039215686274517</v>
      </c>
      <c r="D272" s="261">
        <v>100</v>
      </c>
      <c r="E272" s="261">
        <v>94.642857142857139</v>
      </c>
      <c r="F272" s="299">
        <v>97.916666666666671</v>
      </c>
      <c r="G272" s="262">
        <v>91.304347826086953</v>
      </c>
      <c r="H272" s="300">
        <v>84.15094339622641</v>
      </c>
      <c r="I272" s="301"/>
      <c r="J272" s="291"/>
      <c r="K272" s="440"/>
    </row>
    <row r="273" spans="1:11" x14ac:dyDescent="0.2">
      <c r="A273" s="226" t="s">
        <v>8</v>
      </c>
      <c r="B273" s="263">
        <v>5.0740073487388619E-2</v>
      </c>
      <c r="C273" s="264">
        <v>4.2179279817398184E-2</v>
      </c>
      <c r="D273" s="264">
        <v>3.5246270847506797E-2</v>
      </c>
      <c r="E273" s="264">
        <v>4.7894743150651078E-2</v>
      </c>
      <c r="F273" s="302">
        <v>3.2909921373544135E-2</v>
      </c>
      <c r="G273" s="265">
        <v>6.5425059039555242E-2</v>
      </c>
      <c r="H273" s="303">
        <v>7.8856976577741517E-2</v>
      </c>
      <c r="I273" s="304"/>
      <c r="J273" s="305"/>
      <c r="K273" s="306"/>
    </row>
    <row r="274" spans="1:11" x14ac:dyDescent="0.2">
      <c r="A274" s="295" t="s">
        <v>1</v>
      </c>
      <c r="B274" s="266">
        <f t="shared" ref="B274:H274" si="61">B271/B270*100-100</f>
        <v>-7.519057519057526</v>
      </c>
      <c r="C274" s="267">
        <f t="shared" si="61"/>
        <v>1.8194665253488722</v>
      </c>
      <c r="D274" s="267">
        <f t="shared" si="61"/>
        <v>8.3024200671259649</v>
      </c>
      <c r="E274" s="267">
        <f t="shared" si="61"/>
        <v>2.3729086229086249</v>
      </c>
      <c r="F274" s="267">
        <f t="shared" si="61"/>
        <v>8.7837837837837895</v>
      </c>
      <c r="G274" s="268">
        <f t="shared" si="61"/>
        <v>18.967880924402664</v>
      </c>
      <c r="H274" s="269">
        <f t="shared" si="61"/>
        <v>6.9641339452660276</v>
      </c>
      <c r="I274" s="304"/>
      <c r="J274" s="305"/>
      <c r="K274" s="227"/>
    </row>
    <row r="275" spans="1:11" ht="13.5" thickBot="1" x14ac:dyDescent="0.25">
      <c r="A275" s="226" t="s">
        <v>27</v>
      </c>
      <c r="B275" s="270">
        <f>B271-B266</f>
        <v>-6.923076923077133</v>
      </c>
      <c r="C275" s="271">
        <f t="shared" ref="C275:G275" si="62">C271-C266</f>
        <v>200.3921568627452</v>
      </c>
      <c r="D275" s="271">
        <f t="shared" si="62"/>
        <v>344.31372549019625</v>
      </c>
      <c r="E275" s="271">
        <f t="shared" si="62"/>
        <v>88.678571428571558</v>
      </c>
      <c r="F275" s="271">
        <f t="shared" si="62"/>
        <v>231</v>
      </c>
      <c r="G275" s="272">
        <f t="shared" si="62"/>
        <v>457.08695652173901</v>
      </c>
      <c r="H275" s="307">
        <f t="shared" ref="H275" si="63">H271-H256</f>
        <v>250.53783951897185</v>
      </c>
      <c r="I275" s="308"/>
      <c r="J275" s="305"/>
      <c r="K275" s="227"/>
    </row>
    <row r="276" spans="1:11" x14ac:dyDescent="0.2">
      <c r="A276" s="309" t="s">
        <v>51</v>
      </c>
      <c r="B276" s="274">
        <v>185</v>
      </c>
      <c r="C276" s="275">
        <v>774</v>
      </c>
      <c r="D276" s="275">
        <v>668</v>
      </c>
      <c r="E276" s="275">
        <v>730</v>
      </c>
      <c r="F276" s="275">
        <v>612</v>
      </c>
      <c r="G276" s="276">
        <v>613</v>
      </c>
      <c r="H276" s="277">
        <f>SUM(B276:G276)</f>
        <v>3582</v>
      </c>
      <c r="I276" s="310" t="s">
        <v>56</v>
      </c>
      <c r="J276" s="311">
        <f>H261-H276</f>
        <v>10</v>
      </c>
      <c r="K276" s="279">
        <f>J276/H261</f>
        <v>2.7839643652561247E-3</v>
      </c>
    </row>
    <row r="277" spans="1:11" x14ac:dyDescent="0.2">
      <c r="A277" s="309" t="s">
        <v>28</v>
      </c>
      <c r="B277" s="229">
        <v>100</v>
      </c>
      <c r="C277" s="281">
        <v>97.5</v>
      </c>
      <c r="D277" s="281">
        <v>95.5</v>
      </c>
      <c r="E277" s="281">
        <v>95</v>
      </c>
      <c r="F277" s="281">
        <v>93.5</v>
      </c>
      <c r="G277" s="230">
        <v>93</v>
      </c>
      <c r="H277" s="233"/>
      <c r="I277" s="227" t="s">
        <v>57</v>
      </c>
      <c r="J277" s="440">
        <v>89.86</v>
      </c>
      <c r="K277" s="440"/>
    </row>
    <row r="278" spans="1:11" ht="13.5" thickBot="1" x14ac:dyDescent="0.25">
      <c r="A278" s="312" t="s">
        <v>26</v>
      </c>
      <c r="B278" s="231">
        <f>B277-B262</f>
        <v>7.5</v>
      </c>
      <c r="C278" s="232">
        <f t="shared" ref="C278:G278" si="64">C277-C262</f>
        <v>6</v>
      </c>
      <c r="D278" s="232">
        <f t="shared" si="64"/>
        <v>5.5</v>
      </c>
      <c r="E278" s="232">
        <f t="shared" si="64"/>
        <v>6</v>
      </c>
      <c r="F278" s="232">
        <f t="shared" si="64"/>
        <v>5.5</v>
      </c>
      <c r="G278" s="238">
        <f t="shared" si="64"/>
        <v>5.5</v>
      </c>
      <c r="H278" s="234"/>
      <c r="I278" s="440" t="s">
        <v>26</v>
      </c>
      <c r="J278" s="440">
        <f>J277-J262</f>
        <v>6.8299999999999983</v>
      </c>
      <c r="K278" s="440"/>
    </row>
    <row r="279" spans="1:11" x14ac:dyDescent="0.2">
      <c r="C279" s="280">
        <v>97.5</v>
      </c>
      <c r="D279" s="280">
        <v>95.5</v>
      </c>
      <c r="E279" s="280">
        <v>95</v>
      </c>
      <c r="F279" s="280">
        <v>93.5</v>
      </c>
      <c r="G279" s="280">
        <v>93</v>
      </c>
    </row>
    <row r="280" spans="1:11" ht="13.5" thickBot="1" x14ac:dyDescent="0.25"/>
    <row r="281" spans="1:11" ht="13.5" thickBot="1" x14ac:dyDescent="0.25">
      <c r="A281" s="285" t="s">
        <v>114</v>
      </c>
      <c r="B281" s="509" t="s">
        <v>50</v>
      </c>
      <c r="C281" s="510"/>
      <c r="D281" s="510"/>
      <c r="E281" s="510"/>
      <c r="F281" s="510"/>
      <c r="G281" s="511"/>
      <c r="H281" s="313" t="s">
        <v>0</v>
      </c>
      <c r="I281" s="227"/>
      <c r="J281" s="447"/>
      <c r="K281" s="447"/>
    </row>
    <row r="282" spans="1:11" x14ac:dyDescent="0.2">
      <c r="A282" s="226" t="s">
        <v>54</v>
      </c>
      <c r="B282" s="453">
        <v>1</v>
      </c>
      <c r="C282" s="454">
        <v>2</v>
      </c>
      <c r="D282" s="455">
        <v>3</v>
      </c>
      <c r="E282" s="454">
        <v>4</v>
      </c>
      <c r="F282" s="455">
        <v>5</v>
      </c>
      <c r="G282" s="456">
        <v>6</v>
      </c>
      <c r="H282" s="289"/>
      <c r="I282" s="290"/>
      <c r="J282" s="447"/>
      <c r="K282" s="447"/>
    </row>
    <row r="283" spans="1:11" x14ac:dyDescent="0.2">
      <c r="A283" s="226" t="s">
        <v>2</v>
      </c>
      <c r="B283" s="250">
        <v>1</v>
      </c>
      <c r="C283" s="333">
        <v>2</v>
      </c>
      <c r="D283" s="251">
        <v>3</v>
      </c>
      <c r="E283" s="315">
        <v>4</v>
      </c>
      <c r="F283" s="251">
        <v>5</v>
      </c>
      <c r="G283" s="335">
        <v>6</v>
      </c>
      <c r="H283" s="284" t="s">
        <v>0</v>
      </c>
      <c r="I283" s="246"/>
      <c r="J283" s="291"/>
      <c r="K283" s="447"/>
    </row>
    <row r="284" spans="1:11" x14ac:dyDescent="0.2">
      <c r="A284" s="292" t="s">
        <v>3</v>
      </c>
      <c r="B284" s="253">
        <v>2385</v>
      </c>
      <c r="C284" s="254">
        <v>2385</v>
      </c>
      <c r="D284" s="254">
        <v>2385</v>
      </c>
      <c r="E284" s="254">
        <v>2385</v>
      </c>
      <c r="F284" s="254">
        <v>2385</v>
      </c>
      <c r="G284" s="255">
        <v>2385</v>
      </c>
      <c r="H284" s="293">
        <v>2385</v>
      </c>
      <c r="I284" s="294"/>
      <c r="J284" s="291"/>
      <c r="K284" s="447"/>
    </row>
    <row r="285" spans="1:11" x14ac:dyDescent="0.2">
      <c r="A285" s="295" t="s">
        <v>6</v>
      </c>
      <c r="B285" s="256">
        <v>2287.86</v>
      </c>
      <c r="C285" s="257">
        <v>2405.25</v>
      </c>
      <c r="D285" s="257">
        <v>2542.16</v>
      </c>
      <c r="E285" s="257">
        <v>2485.96</v>
      </c>
      <c r="F285" s="296">
        <v>2602.34</v>
      </c>
      <c r="G285" s="258">
        <v>2711.14</v>
      </c>
      <c r="H285" s="297">
        <v>2525.33</v>
      </c>
      <c r="I285" s="298"/>
      <c r="J285" s="291"/>
      <c r="K285" s="447"/>
    </row>
    <row r="286" spans="1:11" x14ac:dyDescent="0.2">
      <c r="A286" s="226" t="s">
        <v>7</v>
      </c>
      <c r="B286" s="260">
        <v>100</v>
      </c>
      <c r="C286" s="261">
        <v>98.31</v>
      </c>
      <c r="D286" s="261">
        <v>98.04</v>
      </c>
      <c r="E286" s="261">
        <v>96.49</v>
      </c>
      <c r="F286" s="299">
        <v>100</v>
      </c>
      <c r="G286" s="262">
        <v>90.91</v>
      </c>
      <c r="H286" s="300">
        <v>90.44</v>
      </c>
      <c r="I286" s="301"/>
      <c r="J286" s="291"/>
      <c r="K286" s="447"/>
    </row>
    <row r="287" spans="1:11" x14ac:dyDescent="0.2">
      <c r="A287" s="226" t="s">
        <v>8</v>
      </c>
      <c r="B287" s="263">
        <v>4.9599999999999998E-2</v>
      </c>
      <c r="C287" s="264">
        <v>4.2900000000000001E-2</v>
      </c>
      <c r="D287" s="264">
        <v>3.49E-2</v>
      </c>
      <c r="E287" s="264">
        <v>4.5999999999999999E-2</v>
      </c>
      <c r="F287" s="302">
        <v>3.73E-2</v>
      </c>
      <c r="G287" s="265">
        <v>5.5500000000000001E-2</v>
      </c>
      <c r="H287" s="303">
        <v>6.3200000000000006E-2</v>
      </c>
      <c r="I287" s="304"/>
      <c r="J287" s="305"/>
      <c r="K287" s="306"/>
    </row>
    <row r="288" spans="1:11" x14ac:dyDescent="0.2">
      <c r="A288" s="295" t="s">
        <v>1</v>
      </c>
      <c r="B288" s="266">
        <f t="shared" ref="B288:H288" si="65">B285/B284*100-100</f>
        <v>-4.0729559748427562</v>
      </c>
      <c r="C288" s="267">
        <f t="shared" si="65"/>
        <v>0.84905660377359027</v>
      </c>
      <c r="D288" s="267">
        <f t="shared" si="65"/>
        <v>6.5895178197064865</v>
      </c>
      <c r="E288" s="267">
        <f t="shared" si="65"/>
        <v>4.2331236897274636</v>
      </c>
      <c r="F288" s="267">
        <f t="shared" si="65"/>
        <v>9.1127882599580659</v>
      </c>
      <c r="G288" s="268">
        <f t="shared" si="65"/>
        <v>13.67463312368973</v>
      </c>
      <c r="H288" s="269">
        <f t="shared" si="65"/>
        <v>5.8838574423480026</v>
      </c>
      <c r="I288" s="304"/>
      <c r="J288" s="305"/>
      <c r="K288" s="227"/>
    </row>
    <row r="289" spans="1:11" ht="13.5" thickBot="1" x14ac:dyDescent="0.25">
      <c r="A289" s="226" t="s">
        <v>27</v>
      </c>
      <c r="B289" s="270">
        <f t="shared" ref="B289:H289" si="66">B285-B271</f>
        <v>234.78307692307726</v>
      </c>
      <c r="C289" s="271">
        <f t="shared" si="66"/>
        <v>144.8578431372548</v>
      </c>
      <c r="D289" s="271">
        <f t="shared" si="66"/>
        <v>137.84627450980361</v>
      </c>
      <c r="E289" s="271">
        <f t="shared" si="66"/>
        <v>213.28142857142848</v>
      </c>
      <c r="F289" s="271">
        <f t="shared" si="66"/>
        <v>187.34000000000015</v>
      </c>
      <c r="G289" s="272">
        <f t="shared" si="66"/>
        <v>70.053043478260861</v>
      </c>
      <c r="H289" s="307">
        <f t="shared" si="66"/>
        <v>150.72622641509406</v>
      </c>
      <c r="I289" s="308"/>
      <c r="J289" s="305"/>
      <c r="K289" s="227"/>
    </row>
    <row r="290" spans="1:11" x14ac:dyDescent="0.2">
      <c r="A290" s="309" t="s">
        <v>51</v>
      </c>
      <c r="B290" s="274">
        <v>185</v>
      </c>
      <c r="C290" s="275">
        <v>774</v>
      </c>
      <c r="D290" s="275">
        <v>667</v>
      </c>
      <c r="E290" s="275">
        <v>729</v>
      </c>
      <c r="F290" s="275">
        <v>612</v>
      </c>
      <c r="G290" s="276">
        <v>611</v>
      </c>
      <c r="H290" s="277">
        <f>SUM(B290:G290)</f>
        <v>3578</v>
      </c>
      <c r="I290" s="310" t="s">
        <v>56</v>
      </c>
      <c r="J290" s="311">
        <f>H276-H290</f>
        <v>4</v>
      </c>
      <c r="K290" s="279">
        <f>J290/H276</f>
        <v>1.1166945840312675E-3</v>
      </c>
    </row>
    <row r="291" spans="1:11" x14ac:dyDescent="0.2">
      <c r="A291" s="309" t="s">
        <v>28</v>
      </c>
      <c r="B291" s="229">
        <v>105</v>
      </c>
      <c r="C291" s="281">
        <v>102.5</v>
      </c>
      <c r="D291" s="281">
        <v>100</v>
      </c>
      <c r="E291" s="281">
        <v>99.5</v>
      </c>
      <c r="F291" s="281">
        <v>98</v>
      </c>
      <c r="G291" s="230">
        <v>97.5</v>
      </c>
      <c r="H291" s="233"/>
      <c r="I291" s="227" t="s">
        <v>57</v>
      </c>
      <c r="J291" s="447">
        <v>95.41</v>
      </c>
      <c r="K291" s="447"/>
    </row>
    <row r="292" spans="1:11" ht="13.5" thickBot="1" x14ac:dyDescent="0.25">
      <c r="A292" s="312" t="s">
        <v>26</v>
      </c>
      <c r="B292" s="231">
        <f>B291-B277</f>
        <v>5</v>
      </c>
      <c r="C292" s="232">
        <f t="shared" ref="C292:G292" si="67">C291-C277</f>
        <v>5</v>
      </c>
      <c r="D292" s="232">
        <f t="shared" si="67"/>
        <v>4.5</v>
      </c>
      <c r="E292" s="232">
        <f t="shared" si="67"/>
        <v>4.5</v>
      </c>
      <c r="F292" s="232">
        <f t="shared" si="67"/>
        <v>4.5</v>
      </c>
      <c r="G292" s="238">
        <f t="shared" si="67"/>
        <v>4.5</v>
      </c>
      <c r="H292" s="234"/>
      <c r="I292" s="447" t="s">
        <v>26</v>
      </c>
      <c r="J292" s="447">
        <f>J291-J277</f>
        <v>5.5499999999999972</v>
      </c>
      <c r="K292" s="447"/>
    </row>
    <row r="293" spans="1:11" x14ac:dyDescent="0.2">
      <c r="C293" s="280">
        <v>102</v>
      </c>
      <c r="D293" s="280">
        <v>100</v>
      </c>
    </row>
    <row r="294" spans="1:11" ht="13.5" thickBot="1" x14ac:dyDescent="0.25"/>
    <row r="295" spans="1:11" ht="13.5" thickBot="1" x14ac:dyDescent="0.25">
      <c r="A295" s="285" t="s">
        <v>115</v>
      </c>
      <c r="B295" s="509" t="s">
        <v>50</v>
      </c>
      <c r="C295" s="510"/>
      <c r="D295" s="510"/>
      <c r="E295" s="510"/>
      <c r="F295" s="510"/>
      <c r="G295" s="511"/>
      <c r="H295" s="313" t="s">
        <v>0</v>
      </c>
      <c r="I295" s="227"/>
      <c r="J295" s="457"/>
      <c r="K295" s="457"/>
    </row>
    <row r="296" spans="1:11" x14ac:dyDescent="0.2">
      <c r="A296" s="226" t="s">
        <v>54</v>
      </c>
      <c r="B296" s="453">
        <v>1</v>
      </c>
      <c r="C296" s="454">
        <v>2</v>
      </c>
      <c r="D296" s="455">
        <v>3</v>
      </c>
      <c r="E296" s="454">
        <v>4</v>
      </c>
      <c r="F296" s="455">
        <v>5</v>
      </c>
      <c r="G296" s="456">
        <v>6</v>
      </c>
      <c r="H296" s="460">
        <v>258</v>
      </c>
      <c r="I296" s="290"/>
      <c r="J296" s="457"/>
      <c r="K296" s="457"/>
    </row>
    <row r="297" spans="1:11" x14ac:dyDescent="0.2">
      <c r="A297" s="226" t="s">
        <v>2</v>
      </c>
      <c r="B297" s="250">
        <v>1</v>
      </c>
      <c r="C297" s="333">
        <v>2</v>
      </c>
      <c r="D297" s="251">
        <v>3</v>
      </c>
      <c r="E297" s="315">
        <v>4</v>
      </c>
      <c r="F297" s="251">
        <v>5</v>
      </c>
      <c r="G297" s="335">
        <v>6</v>
      </c>
      <c r="H297" s="284" t="s">
        <v>0</v>
      </c>
      <c r="I297" s="246"/>
      <c r="J297" s="291"/>
      <c r="K297" s="457"/>
    </row>
    <row r="298" spans="1:11" x14ac:dyDescent="0.2">
      <c r="A298" s="292" t="s">
        <v>3</v>
      </c>
      <c r="B298" s="253">
        <v>2565</v>
      </c>
      <c r="C298" s="254">
        <v>2565</v>
      </c>
      <c r="D298" s="254">
        <v>2565</v>
      </c>
      <c r="E298" s="254">
        <v>2565</v>
      </c>
      <c r="F298" s="254">
        <v>2565</v>
      </c>
      <c r="G298" s="255">
        <v>2565</v>
      </c>
      <c r="H298" s="293">
        <v>2565</v>
      </c>
      <c r="I298" s="294"/>
      <c r="J298" s="291"/>
      <c r="K298" s="457"/>
    </row>
    <row r="299" spans="1:11" x14ac:dyDescent="0.2">
      <c r="A299" s="295" t="s">
        <v>6</v>
      </c>
      <c r="B299" s="256">
        <v>2427.6470588235293</v>
      </c>
      <c r="C299" s="257">
        <v>2574.6</v>
      </c>
      <c r="D299" s="257">
        <v>2756.4</v>
      </c>
      <c r="E299" s="257">
        <v>2577.818181818182</v>
      </c>
      <c r="F299" s="296">
        <v>2727.9545454545455</v>
      </c>
      <c r="G299" s="258">
        <v>2761.4285714285716</v>
      </c>
      <c r="H299" s="297">
        <v>2657.4031007751937</v>
      </c>
      <c r="I299" s="298"/>
      <c r="J299" s="291"/>
      <c r="K299" s="457"/>
    </row>
    <row r="300" spans="1:11" x14ac:dyDescent="0.2">
      <c r="A300" s="226" t="s">
        <v>7</v>
      </c>
      <c r="B300" s="260">
        <v>94.117647058823536</v>
      </c>
      <c r="C300" s="261">
        <v>94</v>
      </c>
      <c r="D300" s="261">
        <v>100</v>
      </c>
      <c r="E300" s="261">
        <v>90.909090909090907</v>
      </c>
      <c r="F300" s="299">
        <v>97.727272727272734</v>
      </c>
      <c r="G300" s="262">
        <v>95.238095238095241</v>
      </c>
      <c r="H300" s="300">
        <v>90.697674418604649</v>
      </c>
      <c r="I300" s="301"/>
      <c r="J300" s="291"/>
      <c r="K300" s="457"/>
    </row>
    <row r="301" spans="1:11" x14ac:dyDescent="0.2">
      <c r="A301" s="226" t="s">
        <v>8</v>
      </c>
      <c r="B301" s="263">
        <v>5.9701946900742209E-2</v>
      </c>
      <c r="C301" s="264">
        <v>5.7048456189751309E-2</v>
      </c>
      <c r="D301" s="264">
        <v>3.3681172906150171E-2</v>
      </c>
      <c r="E301" s="264">
        <v>5.1669352911055177E-2</v>
      </c>
      <c r="F301" s="302">
        <v>3.9183014669788685E-2</v>
      </c>
      <c r="G301" s="265">
        <v>5.2801520201776704E-2</v>
      </c>
      <c r="H301" s="303">
        <v>6.1940722993572631E-2</v>
      </c>
      <c r="I301" s="304"/>
      <c r="J301" s="305"/>
      <c r="K301" s="306"/>
    </row>
    <row r="302" spans="1:11" x14ac:dyDescent="0.2">
      <c r="A302" s="295" t="s">
        <v>1</v>
      </c>
      <c r="B302" s="266">
        <f t="shared" ref="B302:H302" si="68">B299/B298*100-100</f>
        <v>-5.3548904942093856</v>
      </c>
      <c r="C302" s="267">
        <f t="shared" si="68"/>
        <v>0.37426900584796385</v>
      </c>
      <c r="D302" s="267">
        <f t="shared" si="68"/>
        <v>7.4619883040935662</v>
      </c>
      <c r="E302" s="267">
        <f t="shared" si="68"/>
        <v>0.49973418394471025</v>
      </c>
      <c r="F302" s="267">
        <f t="shared" si="68"/>
        <v>6.3530037214247841</v>
      </c>
      <c r="G302" s="268">
        <f t="shared" si="68"/>
        <v>7.65803397382345</v>
      </c>
      <c r="H302" s="269">
        <f t="shared" si="68"/>
        <v>3.6024600692083197</v>
      </c>
      <c r="I302" s="304"/>
      <c r="J302" s="305"/>
      <c r="K302" s="227"/>
    </row>
    <row r="303" spans="1:11" ht="13.5" thickBot="1" x14ac:dyDescent="0.25">
      <c r="A303" s="226" t="s">
        <v>27</v>
      </c>
      <c r="B303" s="270">
        <f t="shared" ref="B303:H303" si="69">B299-B285</f>
        <v>139.78705882352915</v>
      </c>
      <c r="C303" s="271">
        <f t="shared" si="69"/>
        <v>169.34999999999991</v>
      </c>
      <c r="D303" s="271">
        <f t="shared" si="69"/>
        <v>214.24000000000024</v>
      </c>
      <c r="E303" s="271">
        <f t="shared" si="69"/>
        <v>91.858181818181947</v>
      </c>
      <c r="F303" s="271">
        <f t="shared" si="69"/>
        <v>125.61454545454535</v>
      </c>
      <c r="G303" s="272">
        <f t="shared" si="69"/>
        <v>50.288571428571686</v>
      </c>
      <c r="H303" s="307">
        <f t="shared" si="69"/>
        <v>132.07310077519378</v>
      </c>
      <c r="I303" s="308"/>
      <c r="J303" s="305"/>
      <c r="K303" s="227"/>
    </row>
    <row r="304" spans="1:11" x14ac:dyDescent="0.2">
      <c r="A304" s="309" t="s">
        <v>51</v>
      </c>
      <c r="B304" s="274">
        <v>185</v>
      </c>
      <c r="C304" s="275">
        <v>774</v>
      </c>
      <c r="D304" s="275">
        <v>666</v>
      </c>
      <c r="E304" s="275">
        <v>729</v>
      </c>
      <c r="F304" s="275">
        <v>611</v>
      </c>
      <c r="G304" s="276">
        <v>611</v>
      </c>
      <c r="H304" s="277">
        <f>SUM(B304:G304)</f>
        <v>3576</v>
      </c>
      <c r="I304" s="310" t="s">
        <v>56</v>
      </c>
      <c r="J304" s="311">
        <f>H290-H304</f>
        <v>2</v>
      </c>
      <c r="K304" s="279">
        <f>J304/H290</f>
        <v>5.5897149245388487E-4</v>
      </c>
    </row>
    <row r="305" spans="1:11" x14ac:dyDescent="0.2">
      <c r="A305" s="309" t="s">
        <v>28</v>
      </c>
      <c r="B305" s="229">
        <v>110</v>
      </c>
      <c r="C305" s="281">
        <v>107.5</v>
      </c>
      <c r="D305" s="281">
        <v>104.5</v>
      </c>
      <c r="E305" s="281">
        <v>104.5</v>
      </c>
      <c r="F305" s="281">
        <v>103</v>
      </c>
      <c r="G305" s="230">
        <v>102.5</v>
      </c>
      <c r="H305" s="233"/>
      <c r="I305" s="227" t="s">
        <v>57</v>
      </c>
      <c r="J305" s="457">
        <v>99.89</v>
      </c>
      <c r="K305" s="457"/>
    </row>
    <row r="306" spans="1:11" ht="13.5" thickBot="1" x14ac:dyDescent="0.25">
      <c r="A306" s="312" t="s">
        <v>26</v>
      </c>
      <c r="B306" s="231">
        <f>B305-B291</f>
        <v>5</v>
      </c>
      <c r="C306" s="232">
        <f t="shared" ref="C306:G306" si="70">C305-C291</f>
        <v>5</v>
      </c>
      <c r="D306" s="232">
        <f t="shared" si="70"/>
        <v>4.5</v>
      </c>
      <c r="E306" s="232">
        <f t="shared" si="70"/>
        <v>5</v>
      </c>
      <c r="F306" s="232">
        <f t="shared" si="70"/>
        <v>5</v>
      </c>
      <c r="G306" s="238">
        <f t="shared" si="70"/>
        <v>5</v>
      </c>
      <c r="H306" s="234"/>
      <c r="I306" s="457" t="s">
        <v>26</v>
      </c>
      <c r="J306" s="457">
        <f>J305-J291</f>
        <v>4.480000000000004</v>
      </c>
      <c r="K306" s="457"/>
    </row>
    <row r="308" spans="1:11" ht="13.5" thickBot="1" x14ac:dyDescent="0.25"/>
    <row r="309" spans="1:11" ht="13.5" thickBot="1" x14ac:dyDescent="0.25">
      <c r="A309" s="285" t="s">
        <v>118</v>
      </c>
      <c r="B309" s="509" t="s">
        <v>50</v>
      </c>
      <c r="C309" s="510"/>
      <c r="D309" s="510"/>
      <c r="E309" s="510"/>
      <c r="F309" s="510"/>
      <c r="G309" s="511"/>
      <c r="H309" s="313" t="s">
        <v>0</v>
      </c>
      <c r="I309" s="227"/>
      <c r="J309" s="461"/>
      <c r="K309" s="461"/>
    </row>
    <row r="310" spans="1:11" x14ac:dyDescent="0.2">
      <c r="A310" s="226" t="s">
        <v>54</v>
      </c>
      <c r="B310" s="453">
        <v>1</v>
      </c>
      <c r="C310" s="454">
        <v>2</v>
      </c>
      <c r="D310" s="455">
        <v>3</v>
      </c>
      <c r="E310" s="454">
        <v>4</v>
      </c>
      <c r="F310" s="455">
        <v>5</v>
      </c>
      <c r="G310" s="456">
        <v>6</v>
      </c>
      <c r="H310" s="460">
        <v>258</v>
      </c>
      <c r="I310" s="290"/>
      <c r="J310" s="461"/>
      <c r="K310" s="461"/>
    </row>
    <row r="311" spans="1:11" x14ac:dyDescent="0.2">
      <c r="A311" s="226" t="s">
        <v>2</v>
      </c>
      <c r="B311" s="250">
        <v>1</v>
      </c>
      <c r="C311" s="333">
        <v>2</v>
      </c>
      <c r="D311" s="251">
        <v>3</v>
      </c>
      <c r="E311" s="315">
        <v>4</v>
      </c>
      <c r="F311" s="251">
        <v>5</v>
      </c>
      <c r="G311" s="335">
        <v>6</v>
      </c>
      <c r="H311" s="284" t="s">
        <v>0</v>
      </c>
      <c r="I311" s="246"/>
      <c r="J311" s="291"/>
      <c r="K311" s="461"/>
    </row>
    <row r="312" spans="1:11" x14ac:dyDescent="0.2">
      <c r="A312" s="292" t="s">
        <v>3</v>
      </c>
      <c r="B312" s="253">
        <v>2740</v>
      </c>
      <c r="C312" s="254">
        <v>2740</v>
      </c>
      <c r="D312" s="254">
        <v>2740</v>
      </c>
      <c r="E312" s="254">
        <v>2740</v>
      </c>
      <c r="F312" s="254">
        <v>2740</v>
      </c>
      <c r="G312" s="255">
        <v>2740</v>
      </c>
      <c r="H312" s="293">
        <v>2740</v>
      </c>
      <c r="I312" s="294"/>
      <c r="J312" s="291"/>
      <c r="K312" s="461"/>
    </row>
    <row r="313" spans="1:11" x14ac:dyDescent="0.2">
      <c r="A313" s="295" t="s">
        <v>6</v>
      </c>
      <c r="B313" s="256">
        <v>2553.5714285714284</v>
      </c>
      <c r="C313" s="257">
        <v>2718.867924528302</v>
      </c>
      <c r="D313" s="257">
        <v>2898.9795918367345</v>
      </c>
      <c r="E313" s="257">
        <v>2796.7346938775509</v>
      </c>
      <c r="F313" s="296">
        <v>2829.782608695652</v>
      </c>
      <c r="G313" s="258">
        <v>3097.1428571428573</v>
      </c>
      <c r="H313" s="297">
        <v>2842.6482213438735</v>
      </c>
      <c r="I313" s="298"/>
      <c r="J313" s="291"/>
      <c r="K313" s="461"/>
    </row>
    <row r="314" spans="1:11" x14ac:dyDescent="0.2">
      <c r="A314" s="226" t="s">
        <v>7</v>
      </c>
      <c r="B314" s="260">
        <v>85.714285714285708</v>
      </c>
      <c r="C314" s="261">
        <v>94.339622641509436</v>
      </c>
      <c r="D314" s="261">
        <v>97.959183673469383</v>
      </c>
      <c r="E314" s="261">
        <v>93.877551020408163</v>
      </c>
      <c r="F314" s="299">
        <v>100</v>
      </c>
      <c r="G314" s="262">
        <v>97.61904761904762</v>
      </c>
      <c r="H314" s="300">
        <v>85.37549407114625</v>
      </c>
      <c r="I314" s="301"/>
      <c r="J314" s="291"/>
      <c r="K314" s="461"/>
    </row>
    <row r="315" spans="1:11" x14ac:dyDescent="0.2">
      <c r="A315" s="226" t="s">
        <v>8</v>
      </c>
      <c r="B315" s="263">
        <v>7.6890520764791942E-2</v>
      </c>
      <c r="C315" s="264">
        <v>6.0146417121304183E-2</v>
      </c>
      <c r="D315" s="264">
        <v>4.4137871772602956E-2</v>
      </c>
      <c r="E315" s="264">
        <v>5.1219682188470513E-2</v>
      </c>
      <c r="F315" s="302">
        <v>3.7264037404480976E-2</v>
      </c>
      <c r="G315" s="265">
        <v>4.251640089299201E-2</v>
      </c>
      <c r="H315" s="303">
        <v>6.9844508691969329E-2</v>
      </c>
      <c r="I315" s="304"/>
      <c r="J315" s="305"/>
      <c r="K315" s="306"/>
    </row>
    <row r="316" spans="1:11" x14ac:dyDescent="0.2">
      <c r="A316" s="295" t="s">
        <v>1</v>
      </c>
      <c r="B316" s="266">
        <f t="shared" ref="B316:H316" si="71">B313/B312*100-100</f>
        <v>-6.8039624608967699</v>
      </c>
      <c r="C316" s="267">
        <f t="shared" si="71"/>
        <v>-0.77124363035395049</v>
      </c>
      <c r="D316" s="267">
        <f t="shared" si="71"/>
        <v>5.8021748845523433</v>
      </c>
      <c r="E316" s="267">
        <f t="shared" si="71"/>
        <v>2.0706092656040482</v>
      </c>
      <c r="F316" s="267">
        <f t="shared" si="71"/>
        <v>3.2767375436369264</v>
      </c>
      <c r="G316" s="268">
        <f t="shared" si="71"/>
        <v>13.034410844629846</v>
      </c>
      <c r="H316" s="269">
        <f t="shared" si="71"/>
        <v>3.7462854505063206</v>
      </c>
      <c r="I316" s="304"/>
      <c r="J316" s="305"/>
      <c r="K316" s="227"/>
    </row>
    <row r="317" spans="1:11" ht="13.5" thickBot="1" x14ac:dyDescent="0.25">
      <c r="A317" s="226" t="s">
        <v>27</v>
      </c>
      <c r="B317" s="270">
        <f t="shared" ref="B317:H317" si="72">B313-B299</f>
        <v>125.92436974789916</v>
      </c>
      <c r="C317" s="271">
        <f t="shared" si="72"/>
        <v>144.26792452830205</v>
      </c>
      <c r="D317" s="271">
        <f t="shared" si="72"/>
        <v>142.57959183673438</v>
      </c>
      <c r="E317" s="271">
        <f t="shared" si="72"/>
        <v>218.91651205936887</v>
      </c>
      <c r="F317" s="271">
        <f t="shared" si="72"/>
        <v>101.82806324110652</v>
      </c>
      <c r="G317" s="272">
        <f t="shared" si="72"/>
        <v>335.71428571428578</v>
      </c>
      <c r="H317" s="307">
        <f t="shared" si="72"/>
        <v>185.24512056867979</v>
      </c>
      <c r="I317" s="308"/>
      <c r="J317" s="305"/>
      <c r="K317" s="227"/>
    </row>
    <row r="318" spans="1:11" x14ac:dyDescent="0.2">
      <c r="A318" s="309" t="s">
        <v>51</v>
      </c>
      <c r="B318" s="274">
        <v>183</v>
      </c>
      <c r="C318" s="275">
        <v>773</v>
      </c>
      <c r="D318" s="275">
        <v>666</v>
      </c>
      <c r="E318" s="275">
        <v>729</v>
      </c>
      <c r="F318" s="275">
        <v>610</v>
      </c>
      <c r="G318" s="276">
        <v>610</v>
      </c>
      <c r="H318" s="277">
        <f>SUM(B318:G318)</f>
        <v>3571</v>
      </c>
      <c r="I318" s="310" t="s">
        <v>56</v>
      </c>
      <c r="J318" s="311">
        <f>H304-H318</f>
        <v>5</v>
      </c>
      <c r="K318" s="279">
        <f>J318/H304</f>
        <v>1.3982102908277406E-3</v>
      </c>
    </row>
    <row r="319" spans="1:11" x14ac:dyDescent="0.2">
      <c r="A319" s="309" t="s">
        <v>28</v>
      </c>
      <c r="B319" s="229">
        <v>115</v>
      </c>
      <c r="C319" s="281">
        <v>112</v>
      </c>
      <c r="D319" s="281">
        <v>108.5</v>
      </c>
      <c r="E319" s="281">
        <v>109</v>
      </c>
      <c r="F319" s="281">
        <v>108</v>
      </c>
      <c r="G319" s="230">
        <v>106.5</v>
      </c>
      <c r="H319" s="233"/>
      <c r="I319" s="227" t="s">
        <v>57</v>
      </c>
      <c r="J319" s="461">
        <v>104.98</v>
      </c>
      <c r="K319" s="461"/>
    </row>
    <row r="320" spans="1:11" ht="13.5" thickBot="1" x14ac:dyDescent="0.25">
      <c r="A320" s="312" t="s">
        <v>26</v>
      </c>
      <c r="B320" s="231">
        <f>B319-B305</f>
        <v>5</v>
      </c>
      <c r="C320" s="232">
        <f t="shared" ref="C320:G320" si="73">C319-C305</f>
        <v>4.5</v>
      </c>
      <c r="D320" s="232">
        <f t="shared" si="73"/>
        <v>4</v>
      </c>
      <c r="E320" s="232">
        <f t="shared" si="73"/>
        <v>4.5</v>
      </c>
      <c r="F320" s="232">
        <f t="shared" si="73"/>
        <v>5</v>
      </c>
      <c r="G320" s="238">
        <f t="shared" si="73"/>
        <v>4</v>
      </c>
      <c r="H320" s="234"/>
      <c r="I320" s="461" t="s">
        <v>26</v>
      </c>
      <c r="J320" s="461">
        <f>J319-J305</f>
        <v>5.0900000000000034</v>
      </c>
      <c r="K320" s="461"/>
    </row>
    <row r="321" spans="1:11" x14ac:dyDescent="0.2">
      <c r="B321" s="280" t="s">
        <v>79</v>
      </c>
      <c r="D321" s="280">
        <v>108.5</v>
      </c>
      <c r="G321" s="280">
        <v>106.5</v>
      </c>
    </row>
    <row r="322" spans="1:11" ht="13.5" thickBot="1" x14ac:dyDescent="0.25"/>
    <row r="323" spans="1:11" s="466" customFormat="1" ht="13.5" thickBot="1" x14ac:dyDescent="0.25">
      <c r="A323" s="285" t="s">
        <v>120</v>
      </c>
      <c r="B323" s="509" t="s">
        <v>50</v>
      </c>
      <c r="C323" s="510"/>
      <c r="D323" s="510"/>
      <c r="E323" s="510"/>
      <c r="F323" s="510"/>
      <c r="G323" s="511"/>
      <c r="H323" s="313" t="s">
        <v>0</v>
      </c>
      <c r="I323" s="227"/>
    </row>
    <row r="324" spans="1:11" s="466" customFormat="1" x14ac:dyDescent="0.2">
      <c r="A324" s="226" t="s">
        <v>54</v>
      </c>
      <c r="B324" s="453">
        <v>1</v>
      </c>
      <c r="C324" s="454">
        <v>2</v>
      </c>
      <c r="D324" s="455">
        <v>3</v>
      </c>
      <c r="E324" s="454">
        <v>4</v>
      </c>
      <c r="F324" s="455">
        <v>5</v>
      </c>
      <c r="G324" s="456">
        <v>6</v>
      </c>
      <c r="H324" s="460">
        <v>258</v>
      </c>
      <c r="I324" s="290"/>
    </row>
    <row r="325" spans="1:11" s="466" customFormat="1" x14ac:dyDescent="0.2">
      <c r="A325" s="226" t="s">
        <v>2</v>
      </c>
      <c r="B325" s="250">
        <v>1</v>
      </c>
      <c r="C325" s="333">
        <v>2</v>
      </c>
      <c r="D325" s="251">
        <v>3</v>
      </c>
      <c r="E325" s="315">
        <v>4</v>
      </c>
      <c r="F325" s="251">
        <v>5</v>
      </c>
      <c r="G325" s="335">
        <v>6</v>
      </c>
      <c r="H325" s="284" t="s">
        <v>0</v>
      </c>
      <c r="I325" s="246"/>
      <c r="J325" s="291"/>
    </row>
    <row r="326" spans="1:11" s="466" customFormat="1" x14ac:dyDescent="0.2">
      <c r="A326" s="292" t="s">
        <v>3</v>
      </c>
      <c r="B326" s="253">
        <v>2910</v>
      </c>
      <c r="C326" s="254">
        <v>2910</v>
      </c>
      <c r="D326" s="254">
        <v>2910</v>
      </c>
      <c r="E326" s="254">
        <v>2910</v>
      </c>
      <c r="F326" s="254">
        <v>2910</v>
      </c>
      <c r="G326" s="255">
        <v>2910</v>
      </c>
      <c r="H326" s="293">
        <v>2910</v>
      </c>
      <c r="I326" s="294"/>
      <c r="J326" s="291"/>
    </row>
    <row r="327" spans="1:11" s="466" customFormat="1" x14ac:dyDescent="0.2">
      <c r="A327" s="295" t="s">
        <v>6</v>
      </c>
      <c r="B327" s="256">
        <v>2862.1428571428573</v>
      </c>
      <c r="C327" s="257">
        <v>2957.0967741935483</v>
      </c>
      <c r="D327" s="257">
        <v>3040.566037735849</v>
      </c>
      <c r="E327" s="257">
        <v>2910.5263157894738</v>
      </c>
      <c r="F327" s="296">
        <v>3104.782608695652</v>
      </c>
      <c r="G327" s="258">
        <v>3192.9166666666665</v>
      </c>
      <c r="H327" s="297">
        <v>3023.3571428571427</v>
      </c>
      <c r="I327" s="298"/>
      <c r="J327" s="291"/>
    </row>
    <row r="328" spans="1:11" s="466" customFormat="1" x14ac:dyDescent="0.2">
      <c r="A328" s="226" t="s">
        <v>7</v>
      </c>
      <c r="B328" s="260">
        <v>78.571428571428569</v>
      </c>
      <c r="C328" s="261">
        <v>85.483870967741936</v>
      </c>
      <c r="D328" s="261">
        <v>84.905660377358487</v>
      </c>
      <c r="E328" s="261">
        <v>85.964912280701753</v>
      </c>
      <c r="F328" s="299">
        <v>95.652173913043484</v>
      </c>
      <c r="G328" s="262">
        <v>87.5</v>
      </c>
      <c r="H328" s="300">
        <v>81.428571428571431</v>
      </c>
      <c r="I328" s="301"/>
      <c r="J328" s="291"/>
    </row>
    <row r="329" spans="1:11" s="466" customFormat="1" x14ac:dyDescent="0.2">
      <c r="A329" s="226" t="s">
        <v>8</v>
      </c>
      <c r="B329" s="263">
        <v>8.9994118708306023E-2</v>
      </c>
      <c r="C329" s="264">
        <v>6.4958503396291944E-2</v>
      </c>
      <c r="D329" s="264">
        <v>6.6861723976559359E-2</v>
      </c>
      <c r="E329" s="264">
        <v>7.4211877545515545E-2</v>
      </c>
      <c r="F329" s="302">
        <v>5.0809485920352247E-2</v>
      </c>
      <c r="G329" s="265">
        <v>7.1980411770348043E-2</v>
      </c>
      <c r="H329" s="303">
        <v>7.6066269031726252E-2</v>
      </c>
      <c r="I329" s="304"/>
      <c r="J329" s="305"/>
      <c r="K329" s="306"/>
    </row>
    <row r="330" spans="1:11" s="466" customFormat="1" x14ac:dyDescent="0.2">
      <c r="A330" s="295" t="s">
        <v>1</v>
      </c>
      <c r="B330" s="266">
        <f t="shared" ref="B330:H330" si="74">B327/B326*100-100</f>
        <v>-1.6445753559155492</v>
      </c>
      <c r="C330" s="267">
        <f t="shared" si="74"/>
        <v>1.6184458485755329</v>
      </c>
      <c r="D330" s="267">
        <f t="shared" si="74"/>
        <v>4.4868054204759034</v>
      </c>
      <c r="E330" s="267">
        <f t="shared" si="74"/>
        <v>1.8086453246525025E-2</v>
      </c>
      <c r="F330" s="267">
        <f t="shared" si="74"/>
        <v>6.6935604362766981</v>
      </c>
      <c r="G330" s="268">
        <f t="shared" si="74"/>
        <v>9.7222222222222143</v>
      </c>
      <c r="H330" s="269">
        <f t="shared" si="74"/>
        <v>3.8954344624447543</v>
      </c>
      <c r="I330" s="304"/>
      <c r="J330" s="305"/>
      <c r="K330" s="227"/>
    </row>
    <row r="331" spans="1:11" s="466" customFormat="1" ht="13.5" thickBot="1" x14ac:dyDescent="0.25">
      <c r="A331" s="226" t="s">
        <v>27</v>
      </c>
      <c r="B331" s="270">
        <f t="shared" ref="B331:H331" si="75">B327-B313</f>
        <v>308.5714285714289</v>
      </c>
      <c r="C331" s="271">
        <f t="shared" si="75"/>
        <v>238.22884966524634</v>
      </c>
      <c r="D331" s="271">
        <f t="shared" si="75"/>
        <v>141.58644589911455</v>
      </c>
      <c r="E331" s="271">
        <f t="shared" si="75"/>
        <v>113.7916219119229</v>
      </c>
      <c r="F331" s="271">
        <f t="shared" si="75"/>
        <v>275</v>
      </c>
      <c r="G331" s="272">
        <f t="shared" si="75"/>
        <v>95.773809523809177</v>
      </c>
      <c r="H331" s="307">
        <f t="shared" si="75"/>
        <v>180.70892151326916</v>
      </c>
      <c r="I331" s="308"/>
      <c r="J331" s="305"/>
      <c r="K331" s="227"/>
    </row>
    <row r="332" spans="1:11" s="466" customFormat="1" x14ac:dyDescent="0.2">
      <c r="A332" s="309" t="s">
        <v>51</v>
      </c>
      <c r="B332" s="274">
        <v>179</v>
      </c>
      <c r="C332" s="275">
        <v>771</v>
      </c>
      <c r="D332" s="275">
        <v>666</v>
      </c>
      <c r="E332" s="275">
        <v>728</v>
      </c>
      <c r="F332" s="275">
        <v>610</v>
      </c>
      <c r="G332" s="276">
        <v>610</v>
      </c>
      <c r="H332" s="277">
        <f>SUM(B332:G332)</f>
        <v>3564</v>
      </c>
      <c r="I332" s="310" t="s">
        <v>56</v>
      </c>
      <c r="J332" s="311">
        <f>H318-H332</f>
        <v>7</v>
      </c>
      <c r="K332" s="279">
        <f>J332/H318</f>
        <v>1.9602352282273874E-3</v>
      </c>
    </row>
    <row r="333" spans="1:11" s="466" customFormat="1" x14ac:dyDescent="0.2">
      <c r="A333" s="309" t="s">
        <v>28</v>
      </c>
      <c r="B333" s="229">
        <v>119</v>
      </c>
      <c r="C333" s="281">
        <v>116</v>
      </c>
      <c r="D333" s="281">
        <v>112.5</v>
      </c>
      <c r="E333" s="281">
        <v>113.5</v>
      </c>
      <c r="F333" s="281">
        <v>112</v>
      </c>
      <c r="G333" s="230">
        <v>110.5</v>
      </c>
      <c r="H333" s="233"/>
      <c r="I333" s="227" t="s">
        <v>57</v>
      </c>
      <c r="J333" s="466">
        <v>109.47</v>
      </c>
    </row>
    <row r="334" spans="1:11" s="466" customFormat="1" ht="13.5" thickBot="1" x14ac:dyDescent="0.25">
      <c r="A334" s="312" t="s">
        <v>26</v>
      </c>
      <c r="B334" s="231">
        <f>B333-B319</f>
        <v>4</v>
      </c>
      <c r="C334" s="232">
        <f t="shared" ref="C334:G334" si="76">C333-C319</f>
        <v>4</v>
      </c>
      <c r="D334" s="232">
        <f t="shared" si="76"/>
        <v>4</v>
      </c>
      <c r="E334" s="232">
        <f t="shared" si="76"/>
        <v>4.5</v>
      </c>
      <c r="F334" s="232">
        <f t="shared" si="76"/>
        <v>4</v>
      </c>
      <c r="G334" s="238">
        <f t="shared" si="76"/>
        <v>4</v>
      </c>
      <c r="H334" s="234"/>
      <c r="I334" s="466" t="s">
        <v>26</v>
      </c>
      <c r="J334" s="466">
        <f>J333-J319</f>
        <v>4.4899999999999949</v>
      </c>
    </row>
    <row r="336" spans="1:11" s="479" customFormat="1" x14ac:dyDescent="0.2"/>
    <row r="337" spans="1:11" x14ac:dyDescent="0.2">
      <c r="B337" s="280">
        <v>113.5</v>
      </c>
      <c r="C337" s="280">
        <v>116</v>
      </c>
      <c r="D337" s="479">
        <v>114</v>
      </c>
      <c r="E337" s="479">
        <v>119</v>
      </c>
      <c r="F337" s="479">
        <v>112.5</v>
      </c>
      <c r="G337" s="479">
        <v>111</v>
      </c>
    </row>
    <row r="338" spans="1:11" s="479" customFormat="1" ht="13.5" thickBot="1" x14ac:dyDescent="0.25">
      <c r="B338" s="239">
        <v>3023.3571428571427</v>
      </c>
      <c r="C338" s="239">
        <v>3023.3571428571427</v>
      </c>
      <c r="D338" s="239">
        <v>3023.3571428571427</v>
      </c>
      <c r="E338" s="239">
        <v>3023.3571428571427</v>
      </c>
      <c r="F338" s="239">
        <v>3023.3571428571427</v>
      </c>
      <c r="G338" s="239">
        <v>3023.3571428571427</v>
      </c>
      <c r="H338" s="239">
        <v>3023.3571428571427</v>
      </c>
    </row>
    <row r="339" spans="1:11" ht="13.5" thickBot="1" x14ac:dyDescent="0.25">
      <c r="A339" s="285" t="s">
        <v>126</v>
      </c>
      <c r="B339" s="509" t="s">
        <v>50</v>
      </c>
      <c r="C339" s="510"/>
      <c r="D339" s="510"/>
      <c r="E339" s="510"/>
      <c r="F339" s="510"/>
      <c r="G339" s="511"/>
      <c r="H339" s="313" t="s">
        <v>0</v>
      </c>
      <c r="I339" s="227"/>
      <c r="J339" s="479"/>
      <c r="K339" s="479"/>
    </row>
    <row r="340" spans="1:11" x14ac:dyDescent="0.2">
      <c r="A340" s="226" t="s">
        <v>54</v>
      </c>
      <c r="B340" s="453">
        <v>1</v>
      </c>
      <c r="C340" s="454">
        <v>2</v>
      </c>
      <c r="D340" s="455">
        <v>3</v>
      </c>
      <c r="E340" s="454">
        <v>4</v>
      </c>
      <c r="F340" s="455">
        <v>5</v>
      </c>
      <c r="G340" s="456">
        <v>6</v>
      </c>
      <c r="H340" s="460">
        <v>286</v>
      </c>
      <c r="I340" s="290"/>
      <c r="J340" s="479"/>
      <c r="K340" s="479"/>
    </row>
    <row r="341" spans="1:11" x14ac:dyDescent="0.2">
      <c r="A341" s="292" t="s">
        <v>3</v>
      </c>
      <c r="B341" s="253">
        <v>3080</v>
      </c>
      <c r="C341" s="254">
        <v>3080</v>
      </c>
      <c r="D341" s="254">
        <v>3080</v>
      </c>
      <c r="E341" s="254">
        <v>3080</v>
      </c>
      <c r="F341" s="254">
        <v>3080</v>
      </c>
      <c r="G341" s="255">
        <v>3080</v>
      </c>
      <c r="H341" s="293">
        <v>3080</v>
      </c>
      <c r="I341" s="294"/>
      <c r="J341" s="291"/>
      <c r="K341" s="479"/>
    </row>
    <row r="342" spans="1:11" x14ac:dyDescent="0.2">
      <c r="A342" s="295" t="s">
        <v>6</v>
      </c>
      <c r="B342" s="256">
        <v>3148.3333333333335</v>
      </c>
      <c r="C342" s="257">
        <v>3183.5087719298244</v>
      </c>
      <c r="D342" s="257">
        <v>3199.6721311475408</v>
      </c>
      <c r="E342" s="257">
        <v>2875</v>
      </c>
      <c r="F342" s="296">
        <v>3324.5098039215686</v>
      </c>
      <c r="G342" s="258">
        <v>3374.255319148936</v>
      </c>
      <c r="H342" s="297">
        <v>3219.5454545454545</v>
      </c>
      <c r="I342" s="298"/>
      <c r="J342" s="291"/>
      <c r="K342" s="479"/>
    </row>
    <row r="343" spans="1:11" x14ac:dyDescent="0.2">
      <c r="A343" s="226" t="s">
        <v>7</v>
      </c>
      <c r="B343" s="260">
        <v>85.18518518518519</v>
      </c>
      <c r="C343" s="261">
        <v>80.701754385964918</v>
      </c>
      <c r="D343" s="261">
        <v>78.688524590163937</v>
      </c>
      <c r="E343" s="261">
        <v>43.75</v>
      </c>
      <c r="F343" s="299">
        <v>92.156862745098039</v>
      </c>
      <c r="G343" s="262">
        <v>89.361702127659569</v>
      </c>
      <c r="H343" s="300">
        <v>80.069930069930066</v>
      </c>
      <c r="I343" s="301"/>
      <c r="J343" s="291"/>
      <c r="K343" s="479"/>
    </row>
    <row r="344" spans="1:11" x14ac:dyDescent="0.2">
      <c r="A344" s="226" t="s">
        <v>8</v>
      </c>
      <c r="B344" s="263">
        <v>6.4768589049069597E-2</v>
      </c>
      <c r="C344" s="264">
        <v>6.9482087188558514E-2</v>
      </c>
      <c r="D344" s="264">
        <v>6.7767065648145122E-2</v>
      </c>
      <c r="E344" s="264">
        <v>0.12029579171660951</v>
      </c>
      <c r="F344" s="302">
        <v>5.9415376636041468E-2</v>
      </c>
      <c r="G344" s="265">
        <v>5.5765965497469851E-2</v>
      </c>
      <c r="H344" s="303">
        <v>7.6674190530771041E-2</v>
      </c>
      <c r="I344" s="304"/>
      <c r="J344" s="305"/>
      <c r="K344" s="306"/>
    </row>
    <row r="345" spans="1:11" x14ac:dyDescent="0.2">
      <c r="A345" s="295" t="s">
        <v>1</v>
      </c>
      <c r="B345" s="266">
        <f t="shared" ref="B345:H345" si="77">B342/B341*100-100</f>
        <v>2.2186147186147309</v>
      </c>
      <c r="C345" s="267">
        <f t="shared" si="77"/>
        <v>3.3606744133059863</v>
      </c>
      <c r="D345" s="267">
        <f t="shared" si="77"/>
        <v>3.8854588034915878</v>
      </c>
      <c r="E345" s="267">
        <f t="shared" si="77"/>
        <v>-6.6558441558441643</v>
      </c>
      <c r="F345" s="267">
        <f t="shared" si="77"/>
        <v>7.9386299974535177</v>
      </c>
      <c r="G345" s="268">
        <f t="shared" si="77"/>
        <v>9.553744128212216</v>
      </c>
      <c r="H345" s="269">
        <f t="shared" si="77"/>
        <v>4.5306965761511293</v>
      </c>
      <c r="I345" s="304"/>
      <c r="J345" s="305"/>
      <c r="K345" s="227"/>
    </row>
    <row r="346" spans="1:11" ht="13.5" thickBot="1" x14ac:dyDescent="0.25">
      <c r="A346" s="226" t="s">
        <v>27</v>
      </c>
      <c r="B346" s="474">
        <f>B342-B338</f>
        <v>124.97619047619082</v>
      </c>
      <c r="C346" s="475">
        <f t="shared" ref="C346:H346" si="78">C342-C338</f>
        <v>160.15162907268177</v>
      </c>
      <c r="D346" s="475">
        <f t="shared" si="78"/>
        <v>176.31498829039811</v>
      </c>
      <c r="E346" s="475">
        <f t="shared" si="78"/>
        <v>-148.35714285714266</v>
      </c>
      <c r="F346" s="475">
        <f t="shared" si="78"/>
        <v>301.15266106442596</v>
      </c>
      <c r="G346" s="477">
        <f t="shared" si="78"/>
        <v>350.89817629179333</v>
      </c>
      <c r="H346" s="480">
        <f t="shared" si="78"/>
        <v>196.18831168831184</v>
      </c>
      <c r="I346" s="308"/>
      <c r="J346" s="305"/>
      <c r="K346" s="227"/>
    </row>
    <row r="347" spans="1:11" x14ac:dyDescent="0.2">
      <c r="A347" s="309" t="s">
        <v>51</v>
      </c>
      <c r="B347" s="274">
        <v>670</v>
      </c>
      <c r="C347" s="275">
        <v>671</v>
      </c>
      <c r="D347" s="275">
        <v>672</v>
      </c>
      <c r="E347" s="275">
        <v>200</v>
      </c>
      <c r="F347" s="275">
        <v>672</v>
      </c>
      <c r="G347" s="276">
        <v>672</v>
      </c>
      <c r="H347" s="277">
        <f>SUM(B347:G347)</f>
        <v>3557</v>
      </c>
      <c r="I347" s="310" t="s">
        <v>56</v>
      </c>
      <c r="J347" s="311">
        <f>H332-H347</f>
        <v>7</v>
      </c>
      <c r="K347" s="279">
        <f>J347/H332</f>
        <v>1.9640852974186309E-3</v>
      </c>
    </row>
    <row r="348" spans="1:11" x14ac:dyDescent="0.2">
      <c r="A348" s="309" t="s">
        <v>28</v>
      </c>
      <c r="B348" s="229">
        <v>116.5</v>
      </c>
      <c r="C348" s="281">
        <v>119</v>
      </c>
      <c r="D348" s="281">
        <v>117</v>
      </c>
      <c r="E348" s="281">
        <v>122.5</v>
      </c>
      <c r="F348" s="281">
        <v>115.5</v>
      </c>
      <c r="G348" s="230">
        <v>114</v>
      </c>
      <c r="H348" s="233"/>
      <c r="I348" s="227" t="s">
        <v>57</v>
      </c>
      <c r="J348" s="479">
        <v>113.53</v>
      </c>
      <c r="K348" s="479"/>
    </row>
    <row r="349" spans="1:11" ht="13.5" thickBot="1" x14ac:dyDescent="0.25">
      <c r="A349" s="312" t="s">
        <v>26</v>
      </c>
      <c r="B349" s="231">
        <f>B348-B337</f>
        <v>3</v>
      </c>
      <c r="C349" s="232">
        <f t="shared" ref="C349:G349" si="79">C348-C337</f>
        <v>3</v>
      </c>
      <c r="D349" s="232">
        <f t="shared" si="79"/>
        <v>3</v>
      </c>
      <c r="E349" s="232">
        <f t="shared" si="79"/>
        <v>3.5</v>
      </c>
      <c r="F349" s="232">
        <f t="shared" si="79"/>
        <v>3</v>
      </c>
      <c r="G349" s="238">
        <f t="shared" si="79"/>
        <v>3</v>
      </c>
      <c r="H349" s="234"/>
      <c r="I349" s="479" t="s">
        <v>26</v>
      </c>
      <c r="J349" s="479">
        <f>J348-J333</f>
        <v>4.0600000000000023</v>
      </c>
      <c r="K349" s="479"/>
    </row>
    <row r="351" spans="1:11" ht="13.5" thickBot="1" x14ac:dyDescent="0.25"/>
    <row r="352" spans="1:11" ht="13.5" thickBot="1" x14ac:dyDescent="0.25">
      <c r="A352" s="285" t="s">
        <v>127</v>
      </c>
      <c r="B352" s="509" t="s">
        <v>50</v>
      </c>
      <c r="C352" s="510"/>
      <c r="D352" s="510"/>
      <c r="E352" s="510"/>
      <c r="F352" s="510"/>
      <c r="G352" s="511"/>
      <c r="H352" s="313" t="s">
        <v>0</v>
      </c>
      <c r="I352" s="227"/>
      <c r="J352" s="481"/>
      <c r="K352" s="481"/>
    </row>
    <row r="353" spans="1:11" x14ac:dyDescent="0.2">
      <c r="A353" s="226" t="s">
        <v>54</v>
      </c>
      <c r="B353" s="453">
        <v>1</v>
      </c>
      <c r="C353" s="454">
        <v>2</v>
      </c>
      <c r="D353" s="455">
        <v>3</v>
      </c>
      <c r="E353" s="454">
        <v>4</v>
      </c>
      <c r="F353" s="455">
        <v>5</v>
      </c>
      <c r="G353" s="456">
        <v>6</v>
      </c>
      <c r="H353" s="460">
        <v>258</v>
      </c>
      <c r="I353" s="290"/>
      <c r="J353" s="481"/>
      <c r="K353" s="481"/>
    </row>
    <row r="354" spans="1:11" x14ac:dyDescent="0.2">
      <c r="A354" s="226" t="s">
        <v>2</v>
      </c>
      <c r="B354" s="250">
        <v>1</v>
      </c>
      <c r="C354" s="333">
        <v>2</v>
      </c>
      <c r="D354" s="251">
        <v>3</v>
      </c>
      <c r="E354" s="315">
        <v>4</v>
      </c>
      <c r="F354" s="251">
        <v>5</v>
      </c>
      <c r="G354" s="335">
        <v>6</v>
      </c>
      <c r="H354" s="284" t="s">
        <v>0</v>
      </c>
      <c r="I354" s="246"/>
      <c r="J354" s="291"/>
      <c r="K354" s="481"/>
    </row>
    <row r="355" spans="1:11" x14ac:dyDescent="0.2">
      <c r="A355" s="292" t="s">
        <v>3</v>
      </c>
      <c r="B355" s="253">
        <v>3280</v>
      </c>
      <c r="C355" s="254">
        <v>3280</v>
      </c>
      <c r="D355" s="254">
        <v>3280</v>
      </c>
      <c r="E355" s="254">
        <v>3280</v>
      </c>
      <c r="F355" s="254">
        <v>3280</v>
      </c>
      <c r="G355" s="255">
        <v>3280</v>
      </c>
      <c r="H355" s="293">
        <v>3280</v>
      </c>
      <c r="I355" s="294"/>
      <c r="J355" s="291"/>
      <c r="K355" s="481"/>
    </row>
    <row r="356" spans="1:11" x14ac:dyDescent="0.2">
      <c r="A356" s="295" t="s">
        <v>6</v>
      </c>
      <c r="B356" s="256">
        <v>3241.5254237288136</v>
      </c>
      <c r="C356" s="257">
        <v>3320.5454545454545</v>
      </c>
      <c r="D356" s="257">
        <v>3426.6071428571427</v>
      </c>
      <c r="E356" s="257">
        <v>3260.4761904761904</v>
      </c>
      <c r="F356" s="296">
        <v>3482.4137931034484</v>
      </c>
      <c r="G356" s="258">
        <v>3475.1724137931033</v>
      </c>
      <c r="H356" s="297">
        <v>3380.3908794788272</v>
      </c>
      <c r="I356" s="298"/>
      <c r="J356" s="291"/>
      <c r="K356" s="481"/>
    </row>
    <row r="357" spans="1:11" x14ac:dyDescent="0.2">
      <c r="A357" s="226" t="s">
        <v>7</v>
      </c>
      <c r="B357" s="260">
        <v>83.050847457627114</v>
      </c>
      <c r="C357" s="261">
        <v>87.272727272727266</v>
      </c>
      <c r="D357" s="261">
        <v>87.5</v>
      </c>
      <c r="E357" s="261">
        <v>66.666666666666671</v>
      </c>
      <c r="F357" s="299">
        <v>91.379310344827587</v>
      </c>
      <c r="G357" s="262">
        <v>82.758620689655174</v>
      </c>
      <c r="H357" s="300">
        <v>81.433224755700323</v>
      </c>
      <c r="I357" s="301"/>
      <c r="J357" s="291"/>
      <c r="K357" s="481"/>
    </row>
    <row r="358" spans="1:11" x14ac:dyDescent="0.2">
      <c r="A358" s="226" t="s">
        <v>8</v>
      </c>
      <c r="B358" s="263">
        <v>7.401266094455082E-2</v>
      </c>
      <c r="C358" s="264">
        <v>6.3304955375329847E-2</v>
      </c>
      <c r="D358" s="264">
        <v>6.4135374788545932E-2</v>
      </c>
      <c r="E358" s="264">
        <v>0.11810310569473564</v>
      </c>
      <c r="F358" s="302">
        <v>6.4055800427811588E-2</v>
      </c>
      <c r="G358" s="265">
        <v>8.3295397011120861E-2</v>
      </c>
      <c r="H358" s="303">
        <v>7.9678489550381107E-2</v>
      </c>
      <c r="I358" s="304"/>
      <c r="J358" s="305"/>
      <c r="K358" s="306"/>
    </row>
    <row r="359" spans="1:11" x14ac:dyDescent="0.2">
      <c r="A359" s="295" t="s">
        <v>1</v>
      </c>
      <c r="B359" s="266">
        <f t="shared" ref="B359:H359" si="80">B356/B355*100-100</f>
        <v>-1.1730053741215443</v>
      </c>
      <c r="C359" s="267">
        <f t="shared" si="80"/>
        <v>1.2361419068736268</v>
      </c>
      <c r="D359" s="267">
        <f t="shared" si="80"/>
        <v>4.4697299651568017</v>
      </c>
      <c r="E359" s="267">
        <f t="shared" si="80"/>
        <v>-0.59523809523808779</v>
      </c>
      <c r="F359" s="267">
        <f t="shared" si="80"/>
        <v>6.171152228763674</v>
      </c>
      <c r="G359" s="268">
        <f t="shared" si="80"/>
        <v>5.9503784693019384</v>
      </c>
      <c r="H359" s="269">
        <f t="shared" si="80"/>
        <v>3.0606975450861995</v>
      </c>
      <c r="I359" s="304"/>
      <c r="J359" s="305"/>
      <c r="K359" s="227"/>
    </row>
    <row r="360" spans="1:11" ht="13.5" thickBot="1" x14ac:dyDescent="0.25">
      <c r="A360" s="226" t="s">
        <v>27</v>
      </c>
      <c r="B360" s="270">
        <f t="shared" ref="B360:H360" si="81">B356-B342</f>
        <v>93.192090395480136</v>
      </c>
      <c r="C360" s="271">
        <f t="shared" si="81"/>
        <v>137.03668261563007</v>
      </c>
      <c r="D360" s="271">
        <f t="shared" si="81"/>
        <v>226.93501170960189</v>
      </c>
      <c r="E360" s="271">
        <f t="shared" si="81"/>
        <v>385.47619047619037</v>
      </c>
      <c r="F360" s="271">
        <f t="shared" si="81"/>
        <v>157.90398918187975</v>
      </c>
      <c r="G360" s="272">
        <f t="shared" si="81"/>
        <v>100.91709464416726</v>
      </c>
      <c r="H360" s="307">
        <f t="shared" si="81"/>
        <v>160.84542493337267</v>
      </c>
      <c r="I360" s="308"/>
      <c r="J360" s="305"/>
      <c r="K360" s="227"/>
    </row>
    <row r="361" spans="1:11" x14ac:dyDescent="0.2">
      <c r="A361" s="309" t="s">
        <v>51</v>
      </c>
      <c r="B361" s="274">
        <v>670</v>
      </c>
      <c r="C361" s="275">
        <v>671</v>
      </c>
      <c r="D361" s="275">
        <v>672</v>
      </c>
      <c r="E361" s="275">
        <v>200</v>
      </c>
      <c r="F361" s="275">
        <v>672</v>
      </c>
      <c r="G361" s="276">
        <v>669</v>
      </c>
      <c r="H361" s="277">
        <f>SUM(B361:G361)</f>
        <v>3554</v>
      </c>
      <c r="I361" s="310" t="s">
        <v>56</v>
      </c>
      <c r="J361" s="311">
        <f>H347-H361</f>
        <v>3</v>
      </c>
      <c r="K361" s="279">
        <f>J361/H347</f>
        <v>8.4340736575766093E-4</v>
      </c>
    </row>
    <row r="362" spans="1:11" x14ac:dyDescent="0.2">
      <c r="A362" s="309" t="s">
        <v>28</v>
      </c>
      <c r="B362" s="229">
        <v>120</v>
      </c>
      <c r="C362" s="281">
        <v>122.5</v>
      </c>
      <c r="D362" s="281">
        <v>120</v>
      </c>
      <c r="E362" s="281">
        <v>125.5</v>
      </c>
      <c r="F362" s="281">
        <v>118.5</v>
      </c>
      <c r="G362" s="230">
        <v>117.5</v>
      </c>
      <c r="H362" s="233"/>
      <c r="I362" s="227" t="s">
        <v>57</v>
      </c>
      <c r="J362" s="481">
        <v>116.85</v>
      </c>
      <c r="K362" s="481"/>
    </row>
    <row r="363" spans="1:11" ht="13.5" thickBot="1" x14ac:dyDescent="0.25">
      <c r="A363" s="312" t="s">
        <v>26</v>
      </c>
      <c r="B363" s="231">
        <f>B362-B348</f>
        <v>3.5</v>
      </c>
      <c r="C363" s="232">
        <f t="shared" ref="C363:G363" si="82">C362-C348</f>
        <v>3.5</v>
      </c>
      <c r="D363" s="232">
        <f t="shared" si="82"/>
        <v>3</v>
      </c>
      <c r="E363" s="232">
        <f t="shared" si="82"/>
        <v>3</v>
      </c>
      <c r="F363" s="232">
        <f t="shared" si="82"/>
        <v>3</v>
      </c>
      <c r="G363" s="238">
        <f t="shared" si="82"/>
        <v>3.5</v>
      </c>
      <c r="H363" s="234"/>
      <c r="I363" s="481" t="s">
        <v>26</v>
      </c>
      <c r="J363" s="481">
        <f>J362-J348</f>
        <v>3.3199999999999932</v>
      </c>
      <c r="K363" s="481"/>
    </row>
    <row r="365" spans="1:11" ht="13.5" thickBot="1" x14ac:dyDescent="0.25"/>
    <row r="366" spans="1:11" ht="13.5" thickBot="1" x14ac:dyDescent="0.25">
      <c r="A366" s="285" t="s">
        <v>127</v>
      </c>
      <c r="B366" s="509" t="s">
        <v>50</v>
      </c>
      <c r="C366" s="510"/>
      <c r="D366" s="510"/>
      <c r="E366" s="510"/>
      <c r="F366" s="510"/>
      <c r="G366" s="511"/>
      <c r="H366" s="313" t="s">
        <v>0</v>
      </c>
      <c r="I366" s="227"/>
      <c r="J366" s="503"/>
      <c r="K366" s="503"/>
    </row>
    <row r="367" spans="1:11" x14ac:dyDescent="0.2">
      <c r="A367" s="226" t="s">
        <v>54</v>
      </c>
      <c r="B367" s="453">
        <v>1</v>
      </c>
      <c r="C367" s="454">
        <v>2</v>
      </c>
      <c r="D367" s="455">
        <v>3</v>
      </c>
      <c r="E367" s="454">
        <v>4</v>
      </c>
      <c r="F367" s="455">
        <v>5</v>
      </c>
      <c r="G367" s="456">
        <v>6</v>
      </c>
      <c r="H367" s="460">
        <v>265</v>
      </c>
      <c r="I367" s="290"/>
      <c r="J367" s="503"/>
      <c r="K367" s="503"/>
    </row>
    <row r="368" spans="1:11" x14ac:dyDescent="0.2">
      <c r="A368" s="226" t="s">
        <v>2</v>
      </c>
      <c r="B368" s="250">
        <v>1</v>
      </c>
      <c r="C368" s="333">
        <v>2</v>
      </c>
      <c r="D368" s="251">
        <v>3</v>
      </c>
      <c r="E368" s="315">
        <v>4</v>
      </c>
      <c r="F368" s="251">
        <v>5</v>
      </c>
      <c r="G368" s="335">
        <v>6</v>
      </c>
      <c r="H368" s="284" t="s">
        <v>0</v>
      </c>
      <c r="I368" s="246"/>
      <c r="J368" s="291"/>
      <c r="K368" s="503"/>
    </row>
    <row r="369" spans="1:11" x14ac:dyDescent="0.2">
      <c r="A369" s="292" t="s">
        <v>3</v>
      </c>
      <c r="B369" s="253">
        <v>3460</v>
      </c>
      <c r="C369" s="254">
        <v>3460</v>
      </c>
      <c r="D369" s="254">
        <v>3460</v>
      </c>
      <c r="E369" s="254">
        <v>3460</v>
      </c>
      <c r="F369" s="254">
        <v>3460</v>
      </c>
      <c r="G369" s="255">
        <v>3460</v>
      </c>
      <c r="H369" s="293">
        <v>3460</v>
      </c>
      <c r="I369" s="294"/>
      <c r="J369" s="291"/>
      <c r="K369" s="503"/>
    </row>
    <row r="370" spans="1:11" x14ac:dyDescent="0.2">
      <c r="A370" s="295" t="s">
        <v>6</v>
      </c>
      <c r="B370" s="256">
        <v>3522.3529411764707</v>
      </c>
      <c r="C370" s="257">
        <v>3493.8</v>
      </c>
      <c r="D370" s="257">
        <v>3548.2</v>
      </c>
      <c r="E370" s="257">
        <v>3473.75</v>
      </c>
      <c r="F370" s="296">
        <v>3644.7916666666665</v>
      </c>
      <c r="G370" s="258">
        <v>3623.4</v>
      </c>
      <c r="H370" s="297">
        <v>3560.1509433962265</v>
      </c>
      <c r="I370" s="298"/>
      <c r="J370" s="291"/>
      <c r="K370" s="503"/>
    </row>
    <row r="371" spans="1:11" x14ac:dyDescent="0.2">
      <c r="A371" s="226" t="s">
        <v>7</v>
      </c>
      <c r="B371" s="260">
        <v>74.509803921568633</v>
      </c>
      <c r="C371" s="261">
        <v>78</v>
      </c>
      <c r="D371" s="261">
        <v>84</v>
      </c>
      <c r="E371" s="261">
        <v>93.75</v>
      </c>
      <c r="F371" s="299">
        <v>87.5</v>
      </c>
      <c r="G371" s="262">
        <v>80</v>
      </c>
      <c r="H371" s="300">
        <v>79.622641509433961</v>
      </c>
      <c r="I371" s="301"/>
      <c r="J371" s="291"/>
      <c r="K371" s="503"/>
    </row>
    <row r="372" spans="1:11" x14ac:dyDescent="0.2">
      <c r="A372" s="226" t="s">
        <v>8</v>
      </c>
      <c r="B372" s="263">
        <v>8.8475161369589425E-2</v>
      </c>
      <c r="C372" s="264">
        <v>8.706189720371009E-2</v>
      </c>
      <c r="D372" s="264">
        <v>7.0432755656617649E-2</v>
      </c>
      <c r="E372" s="264">
        <v>7.9053046317539205E-2</v>
      </c>
      <c r="F372" s="302">
        <v>6.7651732844718065E-2</v>
      </c>
      <c r="G372" s="265">
        <v>7.3907247062585793E-2</v>
      </c>
      <c r="H372" s="303">
        <v>7.9776291216888257E-2</v>
      </c>
      <c r="I372" s="304"/>
      <c r="J372" s="305"/>
      <c r="K372" s="306"/>
    </row>
    <row r="373" spans="1:11" x14ac:dyDescent="0.2">
      <c r="A373" s="295" t="s">
        <v>1</v>
      </c>
      <c r="B373" s="266">
        <f t="shared" ref="B373:H373" si="83">B370/B369*100-100</f>
        <v>1.802108126487596</v>
      </c>
      <c r="C373" s="267">
        <f t="shared" si="83"/>
        <v>0.97687861271676013</v>
      </c>
      <c r="D373" s="267">
        <f t="shared" si="83"/>
        <v>2.5491329479768723</v>
      </c>
      <c r="E373" s="267">
        <f t="shared" si="83"/>
        <v>0.39739884393064528</v>
      </c>
      <c r="F373" s="267">
        <f t="shared" si="83"/>
        <v>5.3407996146435295</v>
      </c>
      <c r="G373" s="268">
        <f t="shared" si="83"/>
        <v>4.7225433526011642</v>
      </c>
      <c r="H373" s="269">
        <f t="shared" si="83"/>
        <v>2.8945359363071361</v>
      </c>
      <c r="I373" s="304"/>
      <c r="J373" s="305"/>
      <c r="K373" s="227"/>
    </row>
    <row r="374" spans="1:11" ht="13.5" thickBot="1" x14ac:dyDescent="0.25">
      <c r="A374" s="226" t="s">
        <v>27</v>
      </c>
      <c r="B374" s="270">
        <f t="shared" ref="B374:H374" si="84">B370-B356</f>
        <v>280.8275174476571</v>
      </c>
      <c r="C374" s="271">
        <f t="shared" si="84"/>
        <v>173.25454545454568</v>
      </c>
      <c r="D374" s="271">
        <f t="shared" si="84"/>
        <v>121.59285714285716</v>
      </c>
      <c r="E374" s="271">
        <f t="shared" si="84"/>
        <v>213.27380952380963</v>
      </c>
      <c r="F374" s="271">
        <f t="shared" si="84"/>
        <v>162.37787356321815</v>
      </c>
      <c r="G374" s="272">
        <f t="shared" si="84"/>
        <v>148.22758620689683</v>
      </c>
      <c r="H374" s="307">
        <f t="shared" si="84"/>
        <v>179.76006391739929</v>
      </c>
      <c r="I374" s="308"/>
      <c r="J374" s="305"/>
      <c r="K374" s="227"/>
    </row>
    <row r="375" spans="1:11" x14ac:dyDescent="0.2">
      <c r="A375" s="309" t="s">
        <v>51</v>
      </c>
      <c r="B375" s="274">
        <v>670</v>
      </c>
      <c r="C375" s="275">
        <v>671</v>
      </c>
      <c r="D375" s="275">
        <v>672</v>
      </c>
      <c r="E375" s="275">
        <v>200</v>
      </c>
      <c r="F375" s="275">
        <v>672</v>
      </c>
      <c r="G375" s="276">
        <v>667</v>
      </c>
      <c r="H375" s="277">
        <f>SUM(B375:G375)</f>
        <v>3552</v>
      </c>
      <c r="I375" s="310" t="s">
        <v>56</v>
      </c>
      <c r="J375" s="311">
        <f>H361-H375</f>
        <v>2</v>
      </c>
      <c r="K375" s="279">
        <f>J375/H361</f>
        <v>5.6274620146314015E-4</v>
      </c>
    </row>
    <row r="376" spans="1:11" x14ac:dyDescent="0.2">
      <c r="A376" s="309" t="s">
        <v>28</v>
      </c>
      <c r="B376" s="229">
        <v>122.5</v>
      </c>
      <c r="C376" s="281">
        <v>125.5</v>
      </c>
      <c r="D376" s="281">
        <v>123</v>
      </c>
      <c r="E376" s="281">
        <v>128</v>
      </c>
      <c r="F376" s="281">
        <v>121</v>
      </c>
      <c r="G376" s="230">
        <v>120</v>
      </c>
      <c r="H376" s="233"/>
      <c r="I376" s="227" t="s">
        <v>57</v>
      </c>
      <c r="J376" s="503">
        <v>120.09</v>
      </c>
      <c r="K376" s="503"/>
    </row>
    <row r="377" spans="1:11" ht="13.5" thickBot="1" x14ac:dyDescent="0.25">
      <c r="A377" s="312" t="s">
        <v>26</v>
      </c>
      <c r="B377" s="231">
        <f>B376-B362</f>
        <v>2.5</v>
      </c>
      <c r="C377" s="232">
        <f t="shared" ref="C377:G377" si="85">C376-C362</f>
        <v>3</v>
      </c>
      <c r="D377" s="232">
        <f t="shared" si="85"/>
        <v>3</v>
      </c>
      <c r="E377" s="232">
        <f t="shared" si="85"/>
        <v>2.5</v>
      </c>
      <c r="F377" s="232">
        <f t="shared" si="85"/>
        <v>2.5</v>
      </c>
      <c r="G377" s="238">
        <f t="shared" si="85"/>
        <v>2.5</v>
      </c>
      <c r="H377" s="234"/>
      <c r="I377" s="503" t="s">
        <v>26</v>
      </c>
      <c r="J377" s="503">
        <f>J376-J362</f>
        <v>3.2400000000000091</v>
      </c>
      <c r="K377" s="503"/>
    </row>
  </sheetData>
  <mergeCells count="26">
    <mergeCell ref="B95:G95"/>
    <mergeCell ref="B81:G81"/>
    <mergeCell ref="B167:G167"/>
    <mergeCell ref="B153:G153"/>
    <mergeCell ref="B139:G139"/>
    <mergeCell ref="B125:G125"/>
    <mergeCell ref="B9:G9"/>
    <mergeCell ref="B23:G23"/>
    <mergeCell ref="B37:G37"/>
    <mergeCell ref="B53:G53"/>
    <mergeCell ref="B67:G67"/>
    <mergeCell ref="B366:G366"/>
    <mergeCell ref="B352:G352"/>
    <mergeCell ref="B111:G111"/>
    <mergeCell ref="B309:G309"/>
    <mergeCell ref="B295:G295"/>
    <mergeCell ref="B224:G224"/>
    <mergeCell ref="B210:G210"/>
    <mergeCell ref="B196:G196"/>
    <mergeCell ref="B281:G281"/>
    <mergeCell ref="B267:G267"/>
    <mergeCell ref="B339:G339"/>
    <mergeCell ref="B252:G252"/>
    <mergeCell ref="B238:G238"/>
    <mergeCell ref="B323:G323"/>
    <mergeCell ref="B182:G182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L346"/>
  <sheetViews>
    <sheetView showGridLines="0" tabSelected="1" topLeftCell="A325" zoomScale="75" zoomScaleNormal="75" workbookViewId="0">
      <selection activeCell="H338" sqref="H338:H340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3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39.6</v>
      </c>
    </row>
    <row r="3" spans="1:7" x14ac:dyDescent="0.2">
      <c r="A3" s="280" t="s">
        <v>7</v>
      </c>
      <c r="B3" s="280">
        <v>80.599999999999994</v>
      </c>
    </row>
    <row r="4" spans="1:7" x14ac:dyDescent="0.2">
      <c r="A4" s="280" t="s">
        <v>60</v>
      </c>
      <c r="B4" s="280">
        <v>3438</v>
      </c>
    </row>
    <row r="6" spans="1:7" x14ac:dyDescent="0.2">
      <c r="A6" s="246" t="s">
        <v>61</v>
      </c>
      <c r="B6" s="239">
        <v>39.6</v>
      </c>
      <c r="C6" s="239">
        <v>39.6</v>
      </c>
      <c r="D6" s="239">
        <v>39.6</v>
      </c>
      <c r="E6" s="239">
        <v>39.6</v>
      </c>
      <c r="F6" s="239">
        <v>39.6</v>
      </c>
      <c r="G6" s="280">
        <v>39.6</v>
      </c>
    </row>
    <row r="7" spans="1:7" x14ac:dyDescent="0.2">
      <c r="A7" s="246" t="s">
        <v>62</v>
      </c>
      <c r="B7" s="280">
        <v>29.98</v>
      </c>
      <c r="C7" s="280">
        <v>29.98</v>
      </c>
      <c r="D7" s="280">
        <v>29.98</v>
      </c>
      <c r="E7" s="280">
        <v>29.98</v>
      </c>
      <c r="F7" s="280">
        <v>29.98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09" t="s">
        <v>53</v>
      </c>
      <c r="C9" s="510"/>
      <c r="D9" s="510"/>
      <c r="E9" s="510"/>
      <c r="F9" s="511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181.8125</v>
      </c>
      <c r="C12" s="322">
        <v>188.66071428571428</v>
      </c>
      <c r="D12" s="322">
        <v>181.03333333333333</v>
      </c>
      <c r="E12" s="322">
        <v>183.22727272727272</v>
      </c>
      <c r="F12" s="322">
        <v>193.56923076923076</v>
      </c>
      <c r="G12" s="259">
        <v>185.86101694915254</v>
      </c>
    </row>
    <row r="13" spans="1:7" x14ac:dyDescent="0.2">
      <c r="A13" s="226" t="s">
        <v>7</v>
      </c>
      <c r="B13" s="323">
        <v>43.75</v>
      </c>
      <c r="C13" s="324">
        <v>62.5</v>
      </c>
      <c r="D13" s="325">
        <v>63.333333333333336</v>
      </c>
      <c r="E13" s="325">
        <v>69.696969696969703</v>
      </c>
      <c r="F13" s="325">
        <v>60</v>
      </c>
      <c r="G13" s="326">
        <v>58.983050847457626</v>
      </c>
    </row>
    <row r="14" spans="1:7" x14ac:dyDescent="0.2">
      <c r="A14" s="226" t="s">
        <v>8</v>
      </c>
      <c r="B14" s="263">
        <v>0.15565606372837684</v>
      </c>
      <c r="C14" s="264">
        <v>0.12090896595336709</v>
      </c>
      <c r="D14" s="327">
        <v>0.12308784564163508</v>
      </c>
      <c r="E14" s="327">
        <v>0.10140702987953945</v>
      </c>
      <c r="F14" s="327">
        <v>0.12533367658141148</v>
      </c>
      <c r="G14" s="328">
        <v>0.12738480426203161</v>
      </c>
    </row>
    <row r="15" spans="1:7" x14ac:dyDescent="0.2">
      <c r="A15" s="295" t="s">
        <v>1</v>
      </c>
      <c r="B15" s="266">
        <f t="shared" ref="B15:G15" si="0">B12/B11*100-100</f>
        <v>29.866071428571416</v>
      </c>
      <c r="C15" s="267">
        <f t="shared" si="0"/>
        <v>34.757653061224488</v>
      </c>
      <c r="D15" s="267">
        <f t="shared" si="0"/>
        <v>29.309523809523796</v>
      </c>
      <c r="E15" s="267">
        <f t="shared" si="0"/>
        <v>30.876623376623371</v>
      </c>
      <c r="F15" s="267">
        <f t="shared" ref="F15" si="1">F12/F11*100-100</f>
        <v>38.263736263736234</v>
      </c>
      <c r="G15" s="269">
        <f t="shared" si="0"/>
        <v>32.757869249394673</v>
      </c>
    </row>
    <row r="16" spans="1:7" ht="13.5" thickBot="1" x14ac:dyDescent="0.25">
      <c r="A16" s="226" t="s">
        <v>27</v>
      </c>
      <c r="B16" s="270">
        <f>B12-B6</f>
        <v>142.21250000000001</v>
      </c>
      <c r="C16" s="271">
        <f t="shared" ref="C16:G16" si="2">C12-C6</f>
        <v>149.06071428571428</v>
      </c>
      <c r="D16" s="271">
        <f t="shared" si="2"/>
        <v>141.43333333333334</v>
      </c>
      <c r="E16" s="271">
        <f t="shared" si="2"/>
        <v>143.62727272727273</v>
      </c>
      <c r="F16" s="271">
        <f t="shared" ref="F16" si="3">F12-F6</f>
        <v>153.96923076923076</v>
      </c>
      <c r="G16" s="273">
        <f t="shared" si="2"/>
        <v>146.26101694915255</v>
      </c>
    </row>
    <row r="17" spans="1:10" x14ac:dyDescent="0.2">
      <c r="A17" s="309" t="s">
        <v>52</v>
      </c>
      <c r="B17" s="274">
        <v>635</v>
      </c>
      <c r="C17" s="275">
        <v>675</v>
      </c>
      <c r="D17" s="275">
        <v>673</v>
      </c>
      <c r="E17" s="275">
        <v>677</v>
      </c>
      <c r="F17" s="329">
        <v>681</v>
      </c>
      <c r="G17" s="330">
        <f>SUM(B17:F17)</f>
        <v>3341</v>
      </c>
      <c r="H17" s="280" t="s">
        <v>56</v>
      </c>
      <c r="I17" s="331">
        <f>B4-G17</f>
        <v>97</v>
      </c>
      <c r="J17" s="332">
        <f>I17/B4</f>
        <v>2.8214077952297849E-2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29.98</v>
      </c>
    </row>
    <row r="19" spans="1:10" ht="13.5" thickBot="1" x14ac:dyDescent="0.25">
      <c r="A19" s="312" t="s">
        <v>26</v>
      </c>
      <c r="B19" s="336">
        <f>B18-B7</f>
        <v>35.019999999999996</v>
      </c>
      <c r="C19" s="337">
        <f>C18-C7</f>
        <v>35.019999999999996</v>
      </c>
      <c r="D19" s="337">
        <f>D18-D7</f>
        <v>35.019999999999996</v>
      </c>
      <c r="E19" s="337">
        <f>E18-E7</f>
        <v>35.019999999999996</v>
      </c>
      <c r="F19" s="337">
        <f>F18-F7</f>
        <v>35.019999999999996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09" t="s">
        <v>53</v>
      </c>
      <c r="C22" s="510"/>
      <c r="D22" s="510"/>
      <c r="E22" s="510"/>
      <c r="F22" s="511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550.14492753623188</v>
      </c>
      <c r="C25" s="322">
        <v>546.71875</v>
      </c>
      <c r="D25" s="322">
        <v>536.32352941176475</v>
      </c>
      <c r="E25" s="322">
        <v>534.64788732394368</v>
      </c>
      <c r="F25" s="322">
        <v>520.15151515151513</v>
      </c>
      <c r="G25" s="259">
        <v>537.60355029585799</v>
      </c>
      <c r="H25" s="355"/>
      <c r="I25" s="355"/>
      <c r="J25" s="355"/>
    </row>
    <row r="26" spans="1:10" x14ac:dyDescent="0.2">
      <c r="A26" s="226" t="s">
        <v>7</v>
      </c>
      <c r="B26" s="323">
        <v>81.159420289855078</v>
      </c>
      <c r="C26" s="324">
        <v>82.8125</v>
      </c>
      <c r="D26" s="325">
        <v>70.588235294117652</v>
      </c>
      <c r="E26" s="325">
        <v>80.281690140845072</v>
      </c>
      <c r="F26" s="325">
        <v>78.787878787878782</v>
      </c>
      <c r="G26" s="326">
        <v>79.585798816568044</v>
      </c>
      <c r="H26" s="355"/>
      <c r="I26" s="355"/>
      <c r="J26" s="355"/>
    </row>
    <row r="27" spans="1:10" x14ac:dyDescent="0.2">
      <c r="A27" s="226" t="s">
        <v>8</v>
      </c>
      <c r="B27" s="263">
        <v>7.4110084221195444E-2</v>
      </c>
      <c r="C27" s="264">
        <v>7.3024638197170644E-2</v>
      </c>
      <c r="D27" s="327">
        <v>8.1518923026257337E-2</v>
      </c>
      <c r="E27" s="327">
        <v>7.0881203344927299E-2</v>
      </c>
      <c r="F27" s="327">
        <v>8.9268513360671375E-2</v>
      </c>
      <c r="G27" s="328">
        <v>8.0176136240846532E-2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83.381642512077292</v>
      </c>
      <c r="C28" s="267">
        <f t="shared" si="4"/>
        <v>82.239583333333343</v>
      </c>
      <c r="D28" s="267">
        <f t="shared" si="4"/>
        <v>78.774509803921575</v>
      </c>
      <c r="E28" s="267">
        <f t="shared" si="4"/>
        <v>78.215962441314559</v>
      </c>
      <c r="F28" s="267">
        <f t="shared" si="4"/>
        <v>73.383838383838366</v>
      </c>
      <c r="G28" s="269">
        <f t="shared" si="4"/>
        <v>79.201183431952671</v>
      </c>
      <c r="H28" s="355"/>
      <c r="I28" s="355"/>
      <c r="J28" s="355"/>
    </row>
    <row r="29" spans="1:10" ht="13.5" thickBot="1" x14ac:dyDescent="0.25">
      <c r="A29" s="226" t="s">
        <v>27</v>
      </c>
      <c r="B29" s="270">
        <f>B25-B12</f>
        <v>368.33242753623188</v>
      </c>
      <c r="C29" s="271">
        <f t="shared" ref="C29:G29" si="5">C25-C12</f>
        <v>358.05803571428572</v>
      </c>
      <c r="D29" s="271">
        <f t="shared" si="5"/>
        <v>355.29019607843145</v>
      </c>
      <c r="E29" s="271">
        <f t="shared" si="5"/>
        <v>351.42061459667093</v>
      </c>
      <c r="F29" s="271">
        <f t="shared" si="5"/>
        <v>326.58228438228434</v>
      </c>
      <c r="G29" s="273">
        <f t="shared" si="5"/>
        <v>351.74253334670544</v>
      </c>
      <c r="H29" s="355"/>
      <c r="I29" s="355"/>
      <c r="J29" s="355"/>
    </row>
    <row r="30" spans="1:10" x14ac:dyDescent="0.2">
      <c r="A30" s="309" t="s">
        <v>52</v>
      </c>
      <c r="B30" s="274">
        <v>618</v>
      </c>
      <c r="C30" s="275">
        <v>670</v>
      </c>
      <c r="D30" s="275">
        <v>654</v>
      </c>
      <c r="E30" s="275">
        <v>659</v>
      </c>
      <c r="F30" s="329">
        <v>670</v>
      </c>
      <c r="G30" s="330">
        <f>SUM(B30:F30)</f>
        <v>3271</v>
      </c>
      <c r="H30" s="355" t="s">
        <v>56</v>
      </c>
      <c r="I30" s="331">
        <f>G17-G30</f>
        <v>70</v>
      </c>
      <c r="J30" s="332">
        <f>I30/G17</f>
        <v>2.0951810835079316E-2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5" t="s">
        <v>57</v>
      </c>
      <c r="I31" s="355">
        <v>65.5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6">
        <f>I31-I18</f>
        <v>35.519999999999996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09" t="s">
        <v>53</v>
      </c>
      <c r="C35" s="510"/>
      <c r="D35" s="510"/>
      <c r="E35" s="510"/>
      <c r="F35" s="511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1031.3310580204777</v>
      </c>
      <c r="C38" s="322"/>
      <c r="D38" s="322"/>
      <c r="E38" s="322"/>
      <c r="F38" s="322"/>
      <c r="G38" s="259">
        <v>1031.3310580204777</v>
      </c>
      <c r="H38" s="361"/>
      <c r="I38" s="361"/>
      <c r="J38" s="361"/>
    </row>
    <row r="39" spans="1:10" x14ac:dyDescent="0.2">
      <c r="A39" s="226" t="s">
        <v>7</v>
      </c>
      <c r="B39" s="323">
        <v>78.839590443686006</v>
      </c>
      <c r="C39" s="324"/>
      <c r="D39" s="325"/>
      <c r="E39" s="325"/>
      <c r="F39" s="325"/>
      <c r="G39" s="326">
        <v>78.839590443686006</v>
      </c>
      <c r="H39" s="361"/>
      <c r="I39" s="361"/>
      <c r="J39" s="361"/>
    </row>
    <row r="40" spans="1:10" x14ac:dyDescent="0.2">
      <c r="A40" s="226" t="s">
        <v>8</v>
      </c>
      <c r="B40" s="263">
        <v>8.1758249528496085E-2</v>
      </c>
      <c r="C40" s="264"/>
      <c r="D40" s="327"/>
      <c r="E40" s="327"/>
      <c r="F40" s="327"/>
      <c r="G40" s="328">
        <v>8.1758249528496085E-2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110.47572612662813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110.47572612662813</v>
      </c>
      <c r="H41" s="361"/>
      <c r="I41" s="361"/>
      <c r="J41" s="361"/>
    </row>
    <row r="42" spans="1:10" ht="13.5" thickBot="1" x14ac:dyDescent="0.25">
      <c r="A42" s="226" t="s">
        <v>27</v>
      </c>
      <c r="B42" s="270">
        <f>B38-B25</f>
        <v>481.18613048424584</v>
      </c>
      <c r="C42" s="271">
        <f t="shared" ref="C42:G42" si="8">C38-C25</f>
        <v>-546.71875</v>
      </c>
      <c r="D42" s="271">
        <f t="shared" si="8"/>
        <v>-536.32352941176475</v>
      </c>
      <c r="E42" s="271">
        <f t="shared" si="8"/>
        <v>-534.64788732394368</v>
      </c>
      <c r="F42" s="271">
        <f t="shared" si="8"/>
        <v>-520.15151515151513</v>
      </c>
      <c r="G42" s="273">
        <f t="shared" si="8"/>
        <v>493.72750772461973</v>
      </c>
      <c r="H42" s="361"/>
      <c r="I42" s="361"/>
      <c r="J42" s="361"/>
    </row>
    <row r="43" spans="1:10" x14ac:dyDescent="0.2">
      <c r="A43" s="309" t="s">
        <v>52</v>
      </c>
      <c r="B43" s="274">
        <v>3239</v>
      </c>
      <c r="C43" s="275"/>
      <c r="D43" s="275"/>
      <c r="E43" s="275"/>
      <c r="F43" s="329"/>
      <c r="G43" s="330">
        <f>SUM(B43:F43)</f>
        <v>3239</v>
      </c>
      <c r="H43" s="361" t="s">
        <v>56</v>
      </c>
      <c r="I43" s="331">
        <f>G30-G43</f>
        <v>32</v>
      </c>
      <c r="J43" s="332">
        <f>I43/G30</f>
        <v>9.7829409966371135E-3</v>
      </c>
    </row>
    <row r="44" spans="1:10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61" t="s">
        <v>57</v>
      </c>
      <c r="I44" s="361">
        <v>95.3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61" t="s">
        <v>26</v>
      </c>
      <c r="I45" s="361">
        <f>I44-I31</f>
        <v>29.799999999999997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09" t="s">
        <v>53</v>
      </c>
      <c r="C48" s="510"/>
      <c r="D48" s="510"/>
      <c r="E48" s="510"/>
      <c r="F48" s="511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1546.4396284829722</v>
      </c>
      <c r="C51" s="322">
        <v>1546.4396284829722</v>
      </c>
      <c r="D51" s="322">
        <v>1546.4396284829722</v>
      </c>
      <c r="E51" s="322">
        <v>1546.4396284829722</v>
      </c>
      <c r="F51" s="322"/>
      <c r="G51" s="259">
        <v>1546.4396284829722</v>
      </c>
      <c r="H51" s="369"/>
      <c r="I51" s="369"/>
      <c r="J51" s="369"/>
    </row>
    <row r="52" spans="1:10" x14ac:dyDescent="0.2">
      <c r="A52" s="226" t="s">
        <v>7</v>
      </c>
      <c r="B52" s="323">
        <v>80.804953560371516</v>
      </c>
      <c r="C52" s="324"/>
      <c r="D52" s="325"/>
      <c r="E52" s="325"/>
      <c r="F52" s="325"/>
      <c r="G52" s="326">
        <v>80.804953560371516</v>
      </c>
      <c r="H52" s="369"/>
      <c r="I52" s="369"/>
      <c r="J52" s="369"/>
    </row>
    <row r="53" spans="1:10" x14ac:dyDescent="0.2">
      <c r="A53" s="226" t="s">
        <v>8</v>
      </c>
      <c r="B53" s="263">
        <v>7.5579407124665238E-2</v>
      </c>
      <c r="C53" s="264"/>
      <c r="D53" s="327"/>
      <c r="E53" s="327"/>
      <c r="F53" s="327"/>
      <c r="G53" s="328">
        <v>7.5579407124665238E-2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124.12168528738729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124.12168528738729</v>
      </c>
      <c r="H54" s="369"/>
      <c r="I54" s="369"/>
      <c r="J54" s="369"/>
    </row>
    <row r="55" spans="1:10" ht="13.5" thickBot="1" x14ac:dyDescent="0.25">
      <c r="A55" s="226" t="s">
        <v>27</v>
      </c>
      <c r="B55" s="270">
        <f>B51-B38</f>
        <v>515.10857046249453</v>
      </c>
      <c r="C55" s="271">
        <f t="shared" ref="C55:G55" si="11">C51-C38</f>
        <v>1546.4396284829722</v>
      </c>
      <c r="D55" s="271">
        <f t="shared" si="11"/>
        <v>1546.4396284829722</v>
      </c>
      <c r="E55" s="271">
        <f t="shared" si="11"/>
        <v>1546.4396284829722</v>
      </c>
      <c r="F55" s="271">
        <f t="shared" si="11"/>
        <v>0</v>
      </c>
      <c r="G55" s="273">
        <f t="shared" si="11"/>
        <v>515.10857046249453</v>
      </c>
      <c r="H55" s="369"/>
      <c r="I55" s="369"/>
      <c r="J55" s="369"/>
    </row>
    <row r="56" spans="1:10" x14ac:dyDescent="0.2">
      <c r="A56" s="309" t="s">
        <v>52</v>
      </c>
      <c r="B56" s="274">
        <v>3213</v>
      </c>
      <c r="C56" s="275"/>
      <c r="D56" s="275"/>
      <c r="E56" s="275"/>
      <c r="F56" s="329"/>
      <c r="G56" s="330">
        <f>SUM(B56:F56)</f>
        <v>3213</v>
      </c>
      <c r="H56" s="369" t="s">
        <v>56</v>
      </c>
      <c r="I56" s="331">
        <f>G43-G56</f>
        <v>26</v>
      </c>
      <c r="J56" s="332">
        <f>I56/G43</f>
        <v>8.0271688792837304E-3</v>
      </c>
    </row>
    <row r="57" spans="1:10" x14ac:dyDescent="0.2">
      <c r="A57" s="309" t="s">
        <v>28</v>
      </c>
      <c r="B57" s="229">
        <v>81.599999999999994</v>
      </c>
      <c r="C57" s="281">
        <v>81.599999999999994</v>
      </c>
      <c r="D57" s="281">
        <v>81.599999999999994</v>
      </c>
      <c r="E57" s="281"/>
      <c r="F57" s="281"/>
      <c r="G57" s="233"/>
      <c r="H57" s="369" t="s">
        <v>57</v>
      </c>
      <c r="I57" s="369">
        <v>119.97</v>
      </c>
      <c r="J57" s="369"/>
    </row>
    <row r="58" spans="1:10" ht="13.5" thickBot="1" x14ac:dyDescent="0.25">
      <c r="A58" s="312" t="s">
        <v>26</v>
      </c>
      <c r="B58" s="336">
        <f>B57-B44</f>
        <v>-38.400000000000006</v>
      </c>
      <c r="C58" s="337">
        <f t="shared" ref="C58:F58" si="12">C57-C44</f>
        <v>81.599999999999994</v>
      </c>
      <c r="D58" s="337">
        <f t="shared" si="12"/>
        <v>81.599999999999994</v>
      </c>
      <c r="E58" s="337">
        <f t="shared" si="12"/>
        <v>0</v>
      </c>
      <c r="F58" s="337">
        <f t="shared" si="12"/>
        <v>0</v>
      </c>
      <c r="G58" s="234"/>
      <c r="H58" s="369" t="s">
        <v>26</v>
      </c>
      <c r="I58" s="369">
        <f>I57-I44</f>
        <v>24.67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09" t="s">
        <v>53</v>
      </c>
      <c r="C61" s="510"/>
      <c r="D61" s="510"/>
      <c r="E61" s="510"/>
      <c r="F61" s="511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/>
      <c r="F63" s="319"/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1713.48</v>
      </c>
      <c r="C64" s="322">
        <v>1730</v>
      </c>
      <c r="D64" s="322">
        <v>1833</v>
      </c>
      <c r="E64" s="322"/>
      <c r="F64" s="322"/>
      <c r="G64" s="259">
        <v>1758</v>
      </c>
      <c r="H64" s="377"/>
      <c r="I64" s="377"/>
      <c r="J64" s="377"/>
    </row>
    <row r="65" spans="1:10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96.67</v>
      </c>
      <c r="H65" s="377"/>
      <c r="I65" s="377"/>
      <c r="J65" s="377"/>
    </row>
    <row r="66" spans="1:10" x14ac:dyDescent="0.2">
      <c r="A66" s="226" t="s">
        <v>8</v>
      </c>
      <c r="B66" s="263">
        <v>2.3400000000000001E-2</v>
      </c>
      <c r="C66" s="264">
        <v>3.1199999999999999E-2</v>
      </c>
      <c r="D66" s="327">
        <v>3.9300000000000002E-2</v>
      </c>
      <c r="E66" s="327"/>
      <c r="F66" s="327"/>
      <c r="G66" s="328">
        <v>4.4200000000000003E-2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92.525842696629212</v>
      </c>
      <c r="C67" s="267">
        <f t="shared" si="13"/>
        <v>94.382022471910119</v>
      </c>
      <c r="D67" s="267">
        <f t="shared" si="13"/>
        <v>105.95505617977528</v>
      </c>
      <c r="E67" s="267" t="e">
        <f t="shared" si="13"/>
        <v>#DIV/0!</v>
      </c>
      <c r="F67" s="267" t="e">
        <f t="shared" si="13"/>
        <v>#DIV/0!</v>
      </c>
      <c r="G67" s="269">
        <f t="shared" si="13"/>
        <v>97.528089887640448</v>
      </c>
      <c r="H67" s="377"/>
      <c r="I67" s="377"/>
      <c r="J67" s="377"/>
    </row>
    <row r="68" spans="1:10" ht="13.5" thickBot="1" x14ac:dyDescent="0.25">
      <c r="A68" s="226" t="s">
        <v>27</v>
      </c>
      <c r="B68" s="270">
        <f>B64-B51</f>
        <v>167.04037151702778</v>
      </c>
      <c r="C68" s="271">
        <f t="shared" ref="C68:G68" si="14">C64-C51</f>
        <v>183.56037151702776</v>
      </c>
      <c r="D68" s="271">
        <f t="shared" si="14"/>
        <v>286.56037151702776</v>
      </c>
      <c r="E68" s="271">
        <f t="shared" si="14"/>
        <v>-1546.4396284829722</v>
      </c>
      <c r="F68" s="271">
        <f t="shared" si="14"/>
        <v>0</v>
      </c>
      <c r="G68" s="273">
        <f t="shared" si="14"/>
        <v>211.56037151702776</v>
      </c>
      <c r="H68" s="377"/>
      <c r="I68" s="377"/>
      <c r="J68" s="377"/>
    </row>
    <row r="69" spans="1:10" x14ac:dyDescent="0.2">
      <c r="A69" s="309" t="s">
        <v>52</v>
      </c>
      <c r="B69" s="274">
        <v>203</v>
      </c>
      <c r="C69" s="275">
        <v>159</v>
      </c>
      <c r="D69" s="275">
        <v>195</v>
      </c>
      <c r="E69" s="275"/>
      <c r="F69" s="329"/>
      <c r="G69" s="330">
        <f>SUM(B69:F69)</f>
        <v>557</v>
      </c>
      <c r="H69" s="377" t="s">
        <v>56</v>
      </c>
      <c r="I69" s="331">
        <f>G56-G69</f>
        <v>2656</v>
      </c>
      <c r="J69" s="332">
        <f>I69/G56</f>
        <v>0.82664176781823839</v>
      </c>
    </row>
    <row r="70" spans="1:10" x14ac:dyDescent="0.2">
      <c r="A70" s="309" t="s">
        <v>28</v>
      </c>
      <c r="B70" s="229">
        <v>60</v>
      </c>
      <c r="C70" s="281">
        <v>60</v>
      </c>
      <c r="D70" s="281">
        <v>60</v>
      </c>
      <c r="E70" s="281"/>
      <c r="F70" s="281"/>
      <c r="G70" s="233"/>
      <c r="H70" s="377" t="s">
        <v>57</v>
      </c>
      <c r="I70" s="377">
        <v>81.25</v>
      </c>
      <c r="J70" s="377"/>
    </row>
    <row r="71" spans="1:10" ht="13.5" thickBot="1" x14ac:dyDescent="0.25">
      <c r="A71" s="312" t="s">
        <v>26</v>
      </c>
      <c r="B71" s="336">
        <f>B70-B57</f>
        <v>-21.599999999999994</v>
      </c>
      <c r="C71" s="337">
        <f t="shared" ref="C71:F71" si="15">C70-C57</f>
        <v>-21.599999999999994</v>
      </c>
      <c r="D71" s="337">
        <f t="shared" si="15"/>
        <v>-21.599999999999994</v>
      </c>
      <c r="E71" s="337">
        <f t="shared" si="15"/>
        <v>0</v>
      </c>
      <c r="F71" s="337">
        <f t="shared" si="15"/>
        <v>0</v>
      </c>
      <c r="G71" s="234"/>
      <c r="H71" s="377" t="s">
        <v>26</v>
      </c>
      <c r="I71" s="377">
        <f>I70-I57</f>
        <v>-38.72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09" t="s">
        <v>53</v>
      </c>
      <c r="C74" s="510"/>
      <c r="D74" s="510"/>
      <c r="E74" s="510"/>
      <c r="F74" s="511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/>
      <c r="F76" s="319"/>
      <c r="G76" s="320">
        <v>1080</v>
      </c>
    </row>
    <row r="77" spans="1:10" s="379" customFormat="1" x14ac:dyDescent="0.2">
      <c r="A77" s="295" t="s">
        <v>6</v>
      </c>
      <c r="B77" s="321">
        <v>1779.52</v>
      </c>
      <c r="C77" s="322">
        <v>1783.33</v>
      </c>
      <c r="D77" s="322">
        <v>1839.05</v>
      </c>
      <c r="E77" s="322"/>
      <c r="F77" s="322"/>
      <c r="G77" s="259">
        <v>1801.5</v>
      </c>
    </row>
    <row r="78" spans="1:10" s="379" customFormat="1" x14ac:dyDescent="0.2">
      <c r="A78" s="226" t="s">
        <v>7</v>
      </c>
      <c r="B78" s="323">
        <v>100</v>
      </c>
      <c r="C78" s="324">
        <v>100</v>
      </c>
      <c r="D78" s="325">
        <v>95.24</v>
      </c>
      <c r="E78" s="325"/>
      <c r="F78" s="325"/>
      <c r="G78" s="326">
        <v>96.67</v>
      </c>
    </row>
    <row r="79" spans="1:10" s="379" customFormat="1" x14ac:dyDescent="0.2">
      <c r="A79" s="226" t="s">
        <v>8</v>
      </c>
      <c r="B79" s="263">
        <v>3.7499999999999999E-2</v>
      </c>
      <c r="C79" s="264">
        <v>3.1699999999999999E-2</v>
      </c>
      <c r="D79" s="327">
        <v>4.02E-2</v>
      </c>
      <c r="E79" s="327"/>
      <c r="F79" s="327"/>
      <c r="G79" s="328">
        <v>0.04</v>
      </c>
    </row>
    <row r="80" spans="1:10" s="379" customFormat="1" x14ac:dyDescent="0.2">
      <c r="A80" s="295" t="s">
        <v>1</v>
      </c>
      <c r="B80" s="266">
        <f t="shared" ref="B80:G80" si="16">B77/B76*100-100</f>
        <v>64.770370370370358</v>
      </c>
      <c r="C80" s="267">
        <f t="shared" si="16"/>
        <v>65.123148148148147</v>
      </c>
      <c r="D80" s="267">
        <f t="shared" si="16"/>
        <v>70.282407407407419</v>
      </c>
      <c r="E80" s="267" t="e">
        <f t="shared" si="16"/>
        <v>#DIV/0!</v>
      </c>
      <c r="F80" s="267" t="e">
        <f t="shared" si="16"/>
        <v>#DIV/0!</v>
      </c>
      <c r="G80" s="269">
        <f t="shared" si="16"/>
        <v>66.805555555555571</v>
      </c>
    </row>
    <row r="81" spans="1:10" s="379" customFormat="1" ht="13.5" thickBot="1" x14ac:dyDescent="0.25">
      <c r="A81" s="226" t="s">
        <v>27</v>
      </c>
      <c r="B81" s="270">
        <f>B77-B64</f>
        <v>66.039999999999964</v>
      </c>
      <c r="C81" s="271">
        <f t="shared" ref="C81:G81" si="17">C77-C64</f>
        <v>53.329999999999927</v>
      </c>
      <c r="D81" s="271">
        <f t="shared" si="17"/>
        <v>6.0499999999999545</v>
      </c>
      <c r="E81" s="271">
        <f t="shared" si="17"/>
        <v>0</v>
      </c>
      <c r="F81" s="271">
        <f t="shared" si="17"/>
        <v>0</v>
      </c>
      <c r="G81" s="273">
        <f t="shared" si="17"/>
        <v>43.5</v>
      </c>
    </row>
    <row r="82" spans="1:10" s="379" customFormat="1" x14ac:dyDescent="0.2">
      <c r="A82" s="309" t="s">
        <v>52</v>
      </c>
      <c r="B82" s="274">
        <v>203</v>
      </c>
      <c r="C82" s="275">
        <v>159</v>
      </c>
      <c r="D82" s="275">
        <v>195</v>
      </c>
      <c r="E82" s="275"/>
      <c r="F82" s="329"/>
      <c r="G82" s="330">
        <f>SUM(B82:F82)</f>
        <v>557</v>
      </c>
      <c r="H82" s="379" t="s">
        <v>56</v>
      </c>
      <c r="I82" s="331">
        <f>G69-G82</f>
        <v>0</v>
      </c>
      <c r="J82" s="332">
        <f>I82/G69</f>
        <v>0</v>
      </c>
    </row>
    <row r="83" spans="1:10" s="379" customFormat="1" x14ac:dyDescent="0.2">
      <c r="A83" s="309" t="s">
        <v>28</v>
      </c>
      <c r="B83" s="229">
        <v>61</v>
      </c>
      <c r="C83" s="281">
        <v>61</v>
      </c>
      <c r="D83" s="281">
        <v>61</v>
      </c>
      <c r="E83" s="281"/>
      <c r="F83" s="281"/>
      <c r="G83" s="233"/>
      <c r="H83" s="379" t="s">
        <v>57</v>
      </c>
      <c r="I83" s="379">
        <v>59.94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79" t="s">
        <v>26</v>
      </c>
      <c r="I84" s="379">
        <f>I83-I70</f>
        <v>-21.310000000000002</v>
      </c>
    </row>
    <row r="85" spans="1:10" s="394" customFormat="1" x14ac:dyDescent="0.2">
      <c r="A85" s="246"/>
      <c r="B85" s="395"/>
      <c r="C85" s="395"/>
      <c r="D85" s="395"/>
      <c r="E85" s="395"/>
      <c r="F85" s="395"/>
      <c r="G85" s="227"/>
    </row>
    <row r="86" spans="1:10" ht="13.5" thickBot="1" x14ac:dyDescent="0.25"/>
    <row r="87" spans="1:10" s="381" customFormat="1" ht="13.5" thickBot="1" x14ac:dyDescent="0.25">
      <c r="A87" s="285" t="s">
        <v>81</v>
      </c>
      <c r="B87" s="509" t="s">
        <v>53</v>
      </c>
      <c r="C87" s="510"/>
      <c r="D87" s="510"/>
      <c r="E87" s="510"/>
      <c r="F87" s="511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/>
      <c r="F89" s="319"/>
      <c r="G89" s="320">
        <v>1250</v>
      </c>
    </row>
    <row r="90" spans="1:10" s="381" customFormat="1" x14ac:dyDescent="0.2">
      <c r="A90" s="295" t="s">
        <v>6</v>
      </c>
      <c r="B90" s="321">
        <v>1860.5</v>
      </c>
      <c r="C90" s="322">
        <v>1875.8823529411766</v>
      </c>
      <c r="D90" s="322">
        <v>1960</v>
      </c>
      <c r="E90" s="322"/>
      <c r="F90" s="322"/>
      <c r="G90" s="259">
        <v>1900</v>
      </c>
    </row>
    <row r="91" spans="1:10" s="381" customFormat="1" x14ac:dyDescent="0.2">
      <c r="A91" s="226" t="s">
        <v>7</v>
      </c>
      <c r="B91" s="323">
        <v>100</v>
      </c>
      <c r="C91" s="324">
        <v>100</v>
      </c>
      <c r="D91" s="325">
        <v>90</v>
      </c>
      <c r="E91" s="325"/>
      <c r="F91" s="325"/>
      <c r="G91" s="326">
        <v>94.736842105263165</v>
      </c>
    </row>
    <row r="92" spans="1:10" s="381" customFormat="1" x14ac:dyDescent="0.2">
      <c r="A92" s="226" t="s">
        <v>8</v>
      </c>
      <c r="B92" s="263">
        <v>3.9660601584066771E-2</v>
      </c>
      <c r="C92" s="264">
        <v>4.2648903337226575E-2</v>
      </c>
      <c r="D92" s="327">
        <v>5.3850101232484737E-2</v>
      </c>
      <c r="E92" s="327"/>
      <c r="F92" s="327"/>
      <c r="G92" s="328">
        <v>5.1868896902285674E-2</v>
      </c>
    </row>
    <row r="93" spans="1:10" s="381" customFormat="1" x14ac:dyDescent="0.2">
      <c r="A93" s="295" t="s">
        <v>1</v>
      </c>
      <c r="B93" s="266">
        <f t="shared" ref="B93:G93" si="19">B90/B89*100-100</f>
        <v>48.84</v>
      </c>
      <c r="C93" s="267">
        <f t="shared" si="19"/>
        <v>50.070588235294139</v>
      </c>
      <c r="D93" s="267">
        <f t="shared" si="19"/>
        <v>56.800000000000011</v>
      </c>
      <c r="E93" s="267" t="e">
        <f t="shared" si="19"/>
        <v>#DIV/0!</v>
      </c>
      <c r="F93" s="267" t="e">
        <f t="shared" si="19"/>
        <v>#DIV/0!</v>
      </c>
      <c r="G93" s="269">
        <f t="shared" si="19"/>
        <v>52</v>
      </c>
    </row>
    <row r="94" spans="1:10" s="381" customFormat="1" ht="13.5" thickBot="1" x14ac:dyDescent="0.25">
      <c r="A94" s="226" t="s">
        <v>27</v>
      </c>
      <c r="B94" s="270">
        <f t="shared" ref="B94:G94" si="20">B90-B77</f>
        <v>80.980000000000018</v>
      </c>
      <c r="C94" s="271">
        <f t="shared" si="20"/>
        <v>92.55235294117665</v>
      </c>
      <c r="D94" s="271">
        <f t="shared" si="20"/>
        <v>120.95000000000005</v>
      </c>
      <c r="E94" s="271">
        <f t="shared" si="20"/>
        <v>0</v>
      </c>
      <c r="F94" s="271">
        <f t="shared" si="20"/>
        <v>0</v>
      </c>
      <c r="G94" s="273">
        <f t="shared" si="20"/>
        <v>98.5</v>
      </c>
    </row>
    <row r="95" spans="1:10" s="381" customFormat="1" x14ac:dyDescent="0.2">
      <c r="A95" s="309" t="s">
        <v>52</v>
      </c>
      <c r="B95" s="274">
        <v>201</v>
      </c>
      <c r="C95" s="275">
        <v>158</v>
      </c>
      <c r="D95" s="275">
        <v>195</v>
      </c>
      <c r="E95" s="275"/>
      <c r="F95" s="329"/>
      <c r="G95" s="330">
        <f>SUM(B95:F95)</f>
        <v>554</v>
      </c>
      <c r="H95" s="381" t="s">
        <v>56</v>
      </c>
      <c r="I95" s="331">
        <f>G82-G95</f>
        <v>3</v>
      </c>
      <c r="J95" s="332">
        <f>I95/G82</f>
        <v>5.3859964093357273E-3</v>
      </c>
    </row>
    <row r="96" spans="1:10" s="381" customFormat="1" x14ac:dyDescent="0.2">
      <c r="A96" s="309" t="s">
        <v>28</v>
      </c>
      <c r="B96" s="229">
        <v>62</v>
      </c>
      <c r="C96" s="281">
        <v>62</v>
      </c>
      <c r="D96" s="281">
        <v>62</v>
      </c>
      <c r="E96" s="281"/>
      <c r="F96" s="281"/>
      <c r="G96" s="233"/>
      <c r="H96" s="381" t="s">
        <v>57</v>
      </c>
      <c r="I96" s="381">
        <v>61.24</v>
      </c>
    </row>
    <row r="97" spans="1:11" s="381" customFormat="1" ht="13.5" thickBot="1" x14ac:dyDescent="0.25">
      <c r="A97" s="312" t="s">
        <v>26</v>
      </c>
      <c r="B97" s="336">
        <f>B96-B83</f>
        <v>1</v>
      </c>
      <c r="C97" s="337">
        <f>C96-C83</f>
        <v>1</v>
      </c>
      <c r="D97" s="337">
        <f>D96-D83</f>
        <v>1</v>
      </c>
      <c r="E97" s="337">
        <f>E96-E83</f>
        <v>0</v>
      </c>
      <c r="F97" s="337">
        <f>F96-F83</f>
        <v>0</v>
      </c>
      <c r="G97" s="234"/>
      <c r="H97" s="381" t="s">
        <v>26</v>
      </c>
      <c r="I97" s="381">
        <f>I96-I83</f>
        <v>1.3000000000000043</v>
      </c>
    </row>
    <row r="98" spans="1:11" s="394" customFormat="1" x14ac:dyDescent="0.2">
      <c r="A98" s="246"/>
      <c r="B98" s="395"/>
      <c r="C98" s="395"/>
      <c r="D98" s="395"/>
      <c r="E98" s="395"/>
      <c r="F98" s="395"/>
      <c r="G98" s="227"/>
    </row>
    <row r="99" spans="1:11" ht="13.5" thickBot="1" x14ac:dyDescent="0.25"/>
    <row r="100" spans="1:11" ht="13.5" thickBot="1" x14ac:dyDescent="0.25">
      <c r="A100" s="285" t="s">
        <v>82</v>
      </c>
      <c r="B100" s="509" t="s">
        <v>53</v>
      </c>
      <c r="C100" s="510"/>
      <c r="D100" s="510"/>
      <c r="E100" s="510"/>
      <c r="F100" s="511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/>
      <c r="F102" s="319"/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1867.7272727272727</v>
      </c>
      <c r="C103" s="322">
        <v>1951.1764705882354</v>
      </c>
      <c r="D103" s="322">
        <v>2056.6666666666665</v>
      </c>
      <c r="E103" s="322"/>
      <c r="F103" s="322"/>
      <c r="G103" s="259">
        <v>1957.5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/>
      <c r="F104" s="325"/>
      <c r="G104" s="326">
        <v>93.333333333333329</v>
      </c>
      <c r="H104" s="382"/>
      <c r="I104" s="382"/>
      <c r="J104" s="382"/>
    </row>
    <row r="105" spans="1:11" x14ac:dyDescent="0.2">
      <c r="A105" s="226" t="s">
        <v>8</v>
      </c>
      <c r="B105" s="263">
        <v>2.1594044124489523E-2</v>
      </c>
      <c r="C105" s="264">
        <v>1.6003870292418086E-2</v>
      </c>
      <c r="D105" s="327">
        <v>4.0132449936863379E-2</v>
      </c>
      <c r="E105" s="327"/>
      <c r="F105" s="327"/>
      <c r="G105" s="328">
        <v>5.0223678658572822E-2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1">B103/B102*100-100</f>
        <v>33.409090909090935</v>
      </c>
      <c r="C106" s="267">
        <f t="shared" si="21"/>
        <v>39.369747899159677</v>
      </c>
      <c r="D106" s="267">
        <f t="shared" si="21"/>
        <v>46.904761904761898</v>
      </c>
      <c r="E106" s="267" t="e">
        <f t="shared" si="21"/>
        <v>#DIV/0!</v>
      </c>
      <c r="F106" s="267" t="e">
        <f t="shared" si="21"/>
        <v>#DIV/0!</v>
      </c>
      <c r="G106" s="269">
        <f t="shared" si="21"/>
        <v>39.821428571428555</v>
      </c>
      <c r="H106" s="382"/>
      <c r="I106" s="382"/>
      <c r="J106" s="382"/>
    </row>
    <row r="107" spans="1:11" ht="13.5" thickBot="1" x14ac:dyDescent="0.25">
      <c r="A107" s="226" t="s">
        <v>27</v>
      </c>
      <c r="B107" s="270">
        <f t="shared" ref="B107:G107" si="22">B103-B90</f>
        <v>7.2272727272727479</v>
      </c>
      <c r="C107" s="271">
        <f t="shared" si="22"/>
        <v>75.294117647058783</v>
      </c>
      <c r="D107" s="271">
        <f t="shared" si="22"/>
        <v>96.666666666666515</v>
      </c>
      <c r="E107" s="271">
        <f t="shared" si="22"/>
        <v>0</v>
      </c>
      <c r="F107" s="271">
        <f t="shared" si="22"/>
        <v>0</v>
      </c>
      <c r="G107" s="273">
        <f t="shared" si="22"/>
        <v>57.5</v>
      </c>
      <c r="H107" s="382"/>
      <c r="I107" s="382"/>
      <c r="J107" s="382"/>
    </row>
    <row r="108" spans="1:11" x14ac:dyDescent="0.2">
      <c r="A108" s="309" t="s">
        <v>52</v>
      </c>
      <c r="B108" s="274">
        <v>115</v>
      </c>
      <c r="C108" s="275">
        <v>179</v>
      </c>
      <c r="D108" s="275">
        <v>196</v>
      </c>
      <c r="E108" s="275"/>
      <c r="F108" s="329"/>
      <c r="G108" s="330">
        <f>SUM(B108:F108)</f>
        <v>490</v>
      </c>
      <c r="H108" s="382" t="s">
        <v>56</v>
      </c>
      <c r="I108" s="331">
        <f>G95-G108</f>
        <v>64</v>
      </c>
      <c r="J108" s="332">
        <f>I108/G95</f>
        <v>0.11552346570397112</v>
      </c>
      <c r="K108" s="353" t="s">
        <v>84</v>
      </c>
    </row>
    <row r="109" spans="1:11" x14ac:dyDescent="0.2">
      <c r="A109" s="309" t="s">
        <v>28</v>
      </c>
      <c r="B109" s="229">
        <v>63</v>
      </c>
      <c r="C109" s="281">
        <v>63</v>
      </c>
      <c r="D109" s="281">
        <v>63</v>
      </c>
      <c r="E109" s="281"/>
      <c r="F109" s="281"/>
      <c r="G109" s="233"/>
      <c r="H109" s="382" t="s">
        <v>57</v>
      </c>
      <c r="I109" s="382">
        <v>61.96</v>
      </c>
      <c r="J109" s="382"/>
    </row>
    <row r="110" spans="1:11" ht="13.5" thickBot="1" x14ac:dyDescent="0.25">
      <c r="A110" s="312" t="s">
        <v>26</v>
      </c>
      <c r="B110" s="336">
        <f>B109-B96</f>
        <v>1</v>
      </c>
      <c r="C110" s="337">
        <f>C109-C96</f>
        <v>1</v>
      </c>
      <c r="D110" s="337">
        <f>D109-D96</f>
        <v>1</v>
      </c>
      <c r="E110" s="337">
        <f>E109-E96</f>
        <v>0</v>
      </c>
      <c r="F110" s="337">
        <f>F109-F96</f>
        <v>0</v>
      </c>
      <c r="G110" s="234"/>
      <c r="H110" s="382" t="s">
        <v>26</v>
      </c>
      <c r="I110" s="382">
        <f>I109-I96</f>
        <v>0.71999999999999886</v>
      </c>
      <c r="J110" s="382"/>
    </row>
    <row r="112" spans="1:11" ht="13.5" thickBot="1" x14ac:dyDescent="0.25"/>
    <row r="113" spans="1:10" ht="13.5" thickBot="1" x14ac:dyDescent="0.25">
      <c r="A113" s="285" t="s">
        <v>85</v>
      </c>
      <c r="B113" s="509" t="s">
        <v>53</v>
      </c>
      <c r="C113" s="510"/>
      <c r="D113" s="510"/>
      <c r="E113" s="510"/>
      <c r="F113" s="511"/>
      <c r="G113" s="314" t="s">
        <v>0</v>
      </c>
      <c r="H113" s="394"/>
      <c r="I113" s="394"/>
      <c r="J113" s="394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0" x14ac:dyDescent="0.2">
      <c r="A116" s="295" t="s">
        <v>6</v>
      </c>
      <c r="B116" s="321">
        <v>1954.6153846153845</v>
      </c>
      <c r="C116" s="322">
        <v>2055.5555555555557</v>
      </c>
      <c r="D116" s="322">
        <v>2184.2857142857142</v>
      </c>
      <c r="E116" s="322"/>
      <c r="F116" s="322"/>
      <c r="G116" s="259">
        <v>2082.3076923076924</v>
      </c>
      <c r="H116" s="394"/>
      <c r="I116" s="394"/>
      <c r="J116" s="394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92.307692307692307</v>
      </c>
      <c r="H117" s="394"/>
      <c r="I117" s="394"/>
      <c r="J117" s="394"/>
    </row>
    <row r="118" spans="1:10" x14ac:dyDescent="0.2">
      <c r="A118" s="226" t="s">
        <v>8</v>
      </c>
      <c r="B118" s="263">
        <v>4.1155187602995975E-2</v>
      </c>
      <c r="C118" s="264">
        <v>2.1587811402937071E-2</v>
      </c>
      <c r="D118" s="327">
        <v>3.8887291771364331E-2</v>
      </c>
      <c r="E118" s="327"/>
      <c r="F118" s="327"/>
      <c r="G118" s="328">
        <v>5.6286049081775077E-2</v>
      </c>
      <c r="H118" s="394"/>
      <c r="I118" s="394"/>
      <c r="J118" s="394"/>
    </row>
    <row r="119" spans="1:10" x14ac:dyDescent="0.2">
      <c r="A119" s="295" t="s">
        <v>1</v>
      </c>
      <c r="B119" s="266">
        <f t="shared" ref="B119:G119" si="23">B116/B115*100-100</f>
        <v>26.92307692307692</v>
      </c>
      <c r="C119" s="267">
        <f t="shared" si="23"/>
        <v>33.477633477633475</v>
      </c>
      <c r="D119" s="267">
        <f t="shared" si="23"/>
        <v>41.836734693877531</v>
      </c>
      <c r="E119" s="267">
        <f t="shared" si="23"/>
        <v>-100</v>
      </c>
      <c r="F119" s="267">
        <f t="shared" si="23"/>
        <v>-100</v>
      </c>
      <c r="G119" s="269">
        <f t="shared" si="23"/>
        <v>35.214785214785223</v>
      </c>
      <c r="H119" s="394"/>
      <c r="I119" s="394"/>
      <c r="J119" s="394"/>
    </row>
    <row r="120" spans="1:10" ht="13.5" thickBot="1" x14ac:dyDescent="0.25">
      <c r="A120" s="226" t="s">
        <v>27</v>
      </c>
      <c r="B120" s="270">
        <f t="shared" ref="B120:G120" si="24">B116-B103</f>
        <v>86.88811188811178</v>
      </c>
      <c r="C120" s="271">
        <f t="shared" si="24"/>
        <v>104.3790849673203</v>
      </c>
      <c r="D120" s="271">
        <f t="shared" si="24"/>
        <v>127.61904761904771</v>
      </c>
      <c r="E120" s="271">
        <f t="shared" si="24"/>
        <v>0</v>
      </c>
      <c r="F120" s="271">
        <f t="shared" si="24"/>
        <v>0</v>
      </c>
      <c r="G120" s="273">
        <f t="shared" si="24"/>
        <v>124.80769230769238</v>
      </c>
      <c r="H120" s="394"/>
      <c r="I120" s="394"/>
      <c r="J120" s="394"/>
    </row>
    <row r="121" spans="1:10" x14ac:dyDescent="0.2">
      <c r="A121" s="309" t="s">
        <v>52</v>
      </c>
      <c r="B121" s="274">
        <v>115</v>
      </c>
      <c r="C121" s="275">
        <v>179</v>
      </c>
      <c r="D121" s="275">
        <v>196</v>
      </c>
      <c r="E121" s="275"/>
      <c r="F121" s="329"/>
      <c r="G121" s="330">
        <f>SUM(B121:F121)</f>
        <v>490</v>
      </c>
      <c r="H121" s="394" t="s">
        <v>56</v>
      </c>
      <c r="I121" s="331">
        <f>G108-G121</f>
        <v>0</v>
      </c>
      <c r="J121" s="332">
        <f>I121/G108</f>
        <v>0</v>
      </c>
    </row>
    <row r="122" spans="1:10" x14ac:dyDescent="0.2">
      <c r="A122" s="309" t="s">
        <v>28</v>
      </c>
      <c r="B122" s="229">
        <v>64.5</v>
      </c>
      <c r="C122" s="281">
        <v>64.5</v>
      </c>
      <c r="D122" s="281">
        <v>64.5</v>
      </c>
      <c r="E122" s="281"/>
      <c r="F122" s="281"/>
      <c r="G122" s="233"/>
      <c r="H122" s="394" t="s">
        <v>57</v>
      </c>
      <c r="I122" s="394">
        <v>62.94</v>
      </c>
      <c r="J122" s="394"/>
    </row>
    <row r="123" spans="1:10" ht="13.5" thickBot="1" x14ac:dyDescent="0.25">
      <c r="A123" s="312" t="s">
        <v>26</v>
      </c>
      <c r="B123" s="336">
        <f>B122-B109</f>
        <v>1.5</v>
      </c>
      <c r="C123" s="337">
        <f>C122-C109</f>
        <v>1.5</v>
      </c>
      <c r="D123" s="337">
        <f>D122-D109</f>
        <v>1.5</v>
      </c>
      <c r="E123" s="337">
        <f>E122-E109</f>
        <v>0</v>
      </c>
      <c r="F123" s="337">
        <f>F122-F109</f>
        <v>0</v>
      </c>
      <c r="G123" s="234"/>
      <c r="H123" s="394" t="s">
        <v>26</v>
      </c>
      <c r="I123" s="394">
        <f>I122-I109</f>
        <v>0.97999999999999687</v>
      </c>
      <c r="J123" s="394"/>
    </row>
    <row r="125" spans="1:10" ht="13.5" thickBot="1" x14ac:dyDescent="0.25"/>
    <row r="126" spans="1:10" s="411" customFormat="1" ht="13.5" thickBot="1" x14ac:dyDescent="0.25">
      <c r="A126" s="285" t="s">
        <v>86</v>
      </c>
      <c r="B126" s="509" t="s">
        <v>53</v>
      </c>
      <c r="C126" s="510"/>
      <c r="D126" s="510"/>
      <c r="E126" s="510"/>
      <c r="F126" s="511"/>
      <c r="G126" s="314" t="s">
        <v>0</v>
      </c>
    </row>
    <row r="127" spans="1:10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2045.3846153846155</v>
      </c>
      <c r="C129" s="322">
        <v>2111.818181818182</v>
      </c>
      <c r="D129" s="322">
        <v>2143.75</v>
      </c>
      <c r="E129" s="322"/>
      <c r="F129" s="322"/>
      <c r="G129" s="259">
        <v>2121.4285714285716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91.666666666666671</v>
      </c>
      <c r="E130" s="325"/>
      <c r="F130" s="325"/>
      <c r="G130" s="326">
        <v>100</v>
      </c>
    </row>
    <row r="131" spans="1:10" s="411" customFormat="1" x14ac:dyDescent="0.2">
      <c r="A131" s="226" t="s">
        <v>8</v>
      </c>
      <c r="B131" s="263">
        <v>3.8763741938248518E-2</v>
      </c>
      <c r="C131" s="264">
        <v>2.8648614949589556E-2</v>
      </c>
      <c r="D131" s="327">
        <v>5.0002054090580589E-2</v>
      </c>
      <c r="E131" s="327"/>
      <c r="F131" s="327"/>
      <c r="G131" s="328">
        <v>3.8834556182785827E-2</v>
      </c>
    </row>
    <row r="132" spans="1:10" s="411" customFormat="1" x14ac:dyDescent="0.2">
      <c r="A132" s="295" t="s">
        <v>1</v>
      </c>
      <c r="B132" s="266">
        <f t="shared" ref="B132:G132" si="25">B129/B128*100-100</f>
        <v>22.478120681713506</v>
      </c>
      <c r="C132" s="267">
        <f t="shared" si="25"/>
        <v>26.456178551986937</v>
      </c>
      <c r="D132" s="267">
        <f t="shared" si="25"/>
        <v>28.368263473053901</v>
      </c>
      <c r="E132" s="267">
        <f t="shared" si="25"/>
        <v>-100</v>
      </c>
      <c r="F132" s="267">
        <f t="shared" si="25"/>
        <v>-100</v>
      </c>
      <c r="G132" s="269">
        <f t="shared" si="25"/>
        <v>27.0316509837468</v>
      </c>
    </row>
    <row r="133" spans="1:10" s="411" customFormat="1" ht="13.5" thickBot="1" x14ac:dyDescent="0.25">
      <c r="A133" s="226" t="s">
        <v>27</v>
      </c>
      <c r="B133" s="270">
        <f t="shared" ref="B133:G133" si="26">B129-B116</f>
        <v>90.769230769230944</v>
      </c>
      <c r="C133" s="271">
        <f t="shared" si="26"/>
        <v>56.262626262626327</v>
      </c>
      <c r="D133" s="412">
        <f t="shared" si="26"/>
        <v>-40.535714285714221</v>
      </c>
      <c r="E133" s="271">
        <f t="shared" si="26"/>
        <v>0</v>
      </c>
      <c r="F133" s="271">
        <f t="shared" si="26"/>
        <v>0</v>
      </c>
      <c r="G133" s="273">
        <f t="shared" si="26"/>
        <v>39.120879120879181</v>
      </c>
    </row>
    <row r="134" spans="1:10" s="411" customFormat="1" x14ac:dyDescent="0.2">
      <c r="A134" s="309" t="s">
        <v>52</v>
      </c>
      <c r="B134" s="274">
        <v>115</v>
      </c>
      <c r="C134" s="275">
        <v>179</v>
      </c>
      <c r="D134" s="275">
        <v>196</v>
      </c>
      <c r="E134" s="275"/>
      <c r="F134" s="329"/>
      <c r="G134" s="330">
        <f>SUM(B134:F134)</f>
        <v>490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66.5</v>
      </c>
      <c r="C135" s="281">
        <v>66.5</v>
      </c>
      <c r="D135" s="281">
        <v>66.5</v>
      </c>
      <c r="E135" s="281"/>
      <c r="F135" s="281"/>
      <c r="G135" s="233"/>
      <c r="H135" s="411" t="s">
        <v>57</v>
      </c>
      <c r="I135" s="411">
        <v>64.430000000000007</v>
      </c>
    </row>
    <row r="136" spans="1:10" s="411" customFormat="1" ht="13.5" thickBot="1" x14ac:dyDescent="0.25">
      <c r="A136" s="312" t="s">
        <v>26</v>
      </c>
      <c r="B136" s="336">
        <f>B135-B122</f>
        <v>2</v>
      </c>
      <c r="C136" s="337">
        <f>C135-C122</f>
        <v>2</v>
      </c>
      <c r="D136" s="337">
        <f>D135-D122</f>
        <v>2</v>
      </c>
      <c r="E136" s="337">
        <f>E135-E122</f>
        <v>0</v>
      </c>
      <c r="F136" s="337">
        <f>F135-F122</f>
        <v>0</v>
      </c>
      <c r="G136" s="234"/>
      <c r="H136" s="411" t="s">
        <v>26</v>
      </c>
      <c r="I136" s="411">
        <f>I135-I122</f>
        <v>1.4900000000000091</v>
      </c>
    </row>
    <row r="137" spans="1:10" x14ac:dyDescent="0.2">
      <c r="D137" s="280" t="s">
        <v>79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09" t="s">
        <v>53</v>
      </c>
      <c r="C139" s="510"/>
      <c r="D139" s="510"/>
      <c r="E139" s="510"/>
      <c r="F139" s="511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>
        <v>1800</v>
      </c>
      <c r="F141" s="319">
        <v>1800</v>
      </c>
      <c r="G141" s="320">
        <v>1800</v>
      </c>
    </row>
    <row r="142" spans="1:10" s="413" customFormat="1" x14ac:dyDescent="0.2">
      <c r="A142" s="295" t="s">
        <v>6</v>
      </c>
      <c r="B142" s="321">
        <v>2118.181818181818</v>
      </c>
      <c r="C142" s="322">
        <v>2174.7368421052633</v>
      </c>
      <c r="D142" s="322">
        <v>2250.9523809523807</v>
      </c>
      <c r="E142" s="322"/>
      <c r="F142" s="322"/>
      <c r="G142" s="259">
        <v>2193.9215686274511</v>
      </c>
    </row>
    <row r="143" spans="1:10" s="413" customFormat="1" x14ac:dyDescent="0.2">
      <c r="A143" s="226" t="s">
        <v>7</v>
      </c>
      <c r="B143" s="323">
        <v>100</v>
      </c>
      <c r="C143" s="324">
        <v>100</v>
      </c>
      <c r="D143" s="325">
        <v>100</v>
      </c>
      <c r="E143" s="325"/>
      <c r="F143" s="325"/>
      <c r="G143" s="326">
        <v>100</v>
      </c>
    </row>
    <row r="144" spans="1:10" s="413" customFormat="1" x14ac:dyDescent="0.2">
      <c r="A144" s="226" t="s">
        <v>8</v>
      </c>
      <c r="B144" s="263">
        <v>3.6669543971318948E-2</v>
      </c>
      <c r="C144" s="264">
        <v>3.5062744451939576E-2</v>
      </c>
      <c r="D144" s="327">
        <v>4.2982805880640032E-2</v>
      </c>
      <c r="E144" s="327"/>
      <c r="F144" s="327"/>
      <c r="G144" s="328">
        <v>4.566154585339284E-2</v>
      </c>
    </row>
    <row r="145" spans="1:11" s="413" customFormat="1" x14ac:dyDescent="0.2">
      <c r="A145" s="295" t="s">
        <v>1</v>
      </c>
      <c r="B145" s="266">
        <f t="shared" ref="B145:G145" si="27">B142/B141*100-100</f>
        <v>17.676767676767668</v>
      </c>
      <c r="C145" s="267">
        <f t="shared" si="27"/>
        <v>20.818713450292407</v>
      </c>
      <c r="D145" s="267">
        <f t="shared" si="27"/>
        <v>25.052910052910036</v>
      </c>
      <c r="E145" s="267">
        <f t="shared" si="27"/>
        <v>-100</v>
      </c>
      <c r="F145" s="267">
        <f t="shared" si="27"/>
        <v>-100</v>
      </c>
      <c r="G145" s="269">
        <f t="shared" si="27"/>
        <v>21.884531590413943</v>
      </c>
    </row>
    <row r="146" spans="1:11" s="413" customFormat="1" ht="13.5" thickBot="1" x14ac:dyDescent="0.25">
      <c r="A146" s="226" t="s">
        <v>27</v>
      </c>
      <c r="B146" s="270">
        <f t="shared" ref="B146:G146" si="28">B142-B129</f>
        <v>72.797202797202544</v>
      </c>
      <c r="C146" s="271">
        <f t="shared" si="28"/>
        <v>62.918660287081366</v>
      </c>
      <c r="D146" s="271">
        <f t="shared" si="28"/>
        <v>107.20238095238074</v>
      </c>
      <c r="E146" s="271">
        <f t="shared" si="28"/>
        <v>0</v>
      </c>
      <c r="F146" s="271">
        <f t="shared" si="28"/>
        <v>0</v>
      </c>
      <c r="G146" s="273">
        <f t="shared" si="28"/>
        <v>72.492997198879493</v>
      </c>
    </row>
    <row r="147" spans="1:11" s="413" customFormat="1" x14ac:dyDescent="0.2">
      <c r="A147" s="309" t="s">
        <v>52</v>
      </c>
      <c r="B147" s="274">
        <v>115</v>
      </c>
      <c r="C147" s="275">
        <v>179</v>
      </c>
      <c r="D147" s="275">
        <v>195</v>
      </c>
      <c r="E147" s="275"/>
      <c r="F147" s="329"/>
      <c r="G147" s="330">
        <f>SUM(B147:F147)</f>
        <v>489</v>
      </c>
      <c r="H147" s="413" t="s">
        <v>56</v>
      </c>
      <c r="I147" s="331">
        <f>G134-G147</f>
        <v>1</v>
      </c>
      <c r="J147" s="332">
        <f>I147/G134</f>
        <v>2.0408163265306124E-3</v>
      </c>
    </row>
    <row r="148" spans="1:11" s="413" customFormat="1" x14ac:dyDescent="0.2">
      <c r="A148" s="309" t="s">
        <v>28</v>
      </c>
      <c r="B148" s="229">
        <f>B135+2</f>
        <v>68.5</v>
      </c>
      <c r="C148" s="281">
        <f t="shared" ref="C148:D148" si="29">C135+2</f>
        <v>68.5</v>
      </c>
      <c r="D148" s="281">
        <f t="shared" si="29"/>
        <v>68.5</v>
      </c>
      <c r="E148" s="281"/>
      <c r="F148" s="281"/>
      <c r="G148" s="233"/>
      <c r="H148" s="413" t="s">
        <v>57</v>
      </c>
      <c r="I148" s="413">
        <v>66.58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>C148-C135</f>
        <v>2</v>
      </c>
      <c r="D149" s="337">
        <f>D148-D135</f>
        <v>2</v>
      </c>
      <c r="E149" s="337">
        <f>E148-E135</f>
        <v>0</v>
      </c>
      <c r="F149" s="337">
        <f>F148-F135</f>
        <v>0</v>
      </c>
      <c r="G149" s="234"/>
      <c r="H149" s="413" t="s">
        <v>26</v>
      </c>
      <c r="I149" s="413">
        <f>I148-I135</f>
        <v>2.1499999999999915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09" t="s">
        <v>53</v>
      </c>
      <c r="C152" s="510"/>
      <c r="D152" s="510"/>
      <c r="E152" s="510"/>
      <c r="F152" s="511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319"/>
      <c r="G154" s="320">
        <v>1920</v>
      </c>
    </row>
    <row r="155" spans="1:11" s="419" customFormat="1" x14ac:dyDescent="0.2">
      <c r="A155" s="295" t="s">
        <v>6</v>
      </c>
      <c r="B155" s="321">
        <v>2118</v>
      </c>
      <c r="C155" s="322">
        <v>2285</v>
      </c>
      <c r="D155" s="322">
        <v>2445.33</v>
      </c>
      <c r="E155" s="322"/>
      <c r="F155" s="322"/>
      <c r="G155" s="259">
        <v>2302.09</v>
      </c>
    </row>
    <row r="156" spans="1:11" s="419" customFormat="1" x14ac:dyDescent="0.2">
      <c r="A156" s="226" t="s">
        <v>7</v>
      </c>
      <c r="B156" s="323">
        <v>90</v>
      </c>
      <c r="C156" s="324">
        <v>100</v>
      </c>
      <c r="D156" s="325">
        <v>100</v>
      </c>
      <c r="E156" s="325"/>
      <c r="F156" s="325"/>
      <c r="G156" s="326">
        <v>90.7</v>
      </c>
    </row>
    <row r="157" spans="1:11" s="419" customFormat="1" x14ac:dyDescent="0.2">
      <c r="A157" s="226" t="s">
        <v>8</v>
      </c>
      <c r="B157" s="263">
        <v>4.3499999999999997E-2</v>
      </c>
      <c r="C157" s="264">
        <v>3.4099999999999998E-2</v>
      </c>
      <c r="D157" s="327">
        <v>3.9300000000000002E-2</v>
      </c>
      <c r="E157" s="327"/>
      <c r="F157" s="327"/>
      <c r="G157" s="328">
        <v>6.5699999999999995E-2</v>
      </c>
    </row>
    <row r="158" spans="1:11" s="419" customFormat="1" x14ac:dyDescent="0.2">
      <c r="A158" s="295" t="s">
        <v>1</v>
      </c>
      <c r="B158" s="266">
        <f t="shared" ref="B158:G158" si="30">B155/B154*100-100</f>
        <v>10.312499999999986</v>
      </c>
      <c r="C158" s="267">
        <f t="shared" si="30"/>
        <v>19.010416666666671</v>
      </c>
      <c r="D158" s="267">
        <f t="shared" si="30"/>
        <v>27.360937499999991</v>
      </c>
      <c r="E158" s="267" t="e">
        <f t="shared" si="30"/>
        <v>#DIV/0!</v>
      </c>
      <c r="F158" s="267" t="e">
        <f t="shared" si="30"/>
        <v>#DIV/0!</v>
      </c>
      <c r="G158" s="269">
        <f t="shared" si="30"/>
        <v>19.900520833333331</v>
      </c>
    </row>
    <row r="159" spans="1:11" s="419" customFormat="1" ht="13.5" thickBot="1" x14ac:dyDescent="0.25">
      <c r="A159" s="226" t="s">
        <v>27</v>
      </c>
      <c r="B159" s="270">
        <f t="shared" ref="B159:G159" si="31">B155-B142</f>
        <v>-0.18181818181801646</v>
      </c>
      <c r="C159" s="271">
        <f t="shared" si="31"/>
        <v>110.26315789473665</v>
      </c>
      <c r="D159" s="271">
        <f t="shared" si="31"/>
        <v>194.37761904761919</v>
      </c>
      <c r="E159" s="271">
        <f t="shared" si="31"/>
        <v>0</v>
      </c>
      <c r="F159" s="271">
        <f t="shared" si="31"/>
        <v>0</v>
      </c>
      <c r="G159" s="273">
        <f t="shared" si="31"/>
        <v>108.16843137254909</v>
      </c>
    </row>
    <row r="160" spans="1:11" s="419" customFormat="1" x14ac:dyDescent="0.2">
      <c r="A160" s="309" t="s">
        <v>52</v>
      </c>
      <c r="B160" s="274">
        <v>99</v>
      </c>
      <c r="C160" s="275">
        <v>186</v>
      </c>
      <c r="D160" s="275">
        <v>153</v>
      </c>
      <c r="E160" s="275"/>
      <c r="F160" s="329"/>
      <c r="G160" s="330">
        <f>SUM(B160:F160)</f>
        <v>438</v>
      </c>
      <c r="H160" s="419" t="s">
        <v>56</v>
      </c>
      <c r="I160" s="331">
        <f>G147-G160</f>
        <v>51</v>
      </c>
      <c r="J160" s="332">
        <f>I160/G147</f>
        <v>0.10429447852760736</v>
      </c>
      <c r="K160" s="420" t="s">
        <v>84</v>
      </c>
    </row>
    <row r="161" spans="1:10" s="419" customFormat="1" x14ac:dyDescent="0.2">
      <c r="A161" s="309" t="s">
        <v>28</v>
      </c>
      <c r="B161" s="229">
        <v>71.5</v>
      </c>
      <c r="C161" s="281">
        <f t="shared" ref="C161:D161" si="32">C148+2.5</f>
        <v>71</v>
      </c>
      <c r="D161" s="281">
        <f t="shared" si="32"/>
        <v>71</v>
      </c>
      <c r="E161" s="281"/>
      <c r="F161" s="281"/>
      <c r="G161" s="233"/>
      <c r="H161" s="419" t="s">
        <v>57</v>
      </c>
      <c r="I161" s="419">
        <v>68.62</v>
      </c>
    </row>
    <row r="162" spans="1:10" s="419" customFormat="1" ht="13.5" thickBot="1" x14ac:dyDescent="0.25">
      <c r="A162" s="312" t="s">
        <v>26</v>
      </c>
      <c r="B162" s="336">
        <f>B161-B148</f>
        <v>3</v>
      </c>
      <c r="C162" s="337">
        <f>C161-C148</f>
        <v>2.5</v>
      </c>
      <c r="D162" s="337">
        <f>D161-D148</f>
        <v>2.5</v>
      </c>
      <c r="E162" s="337">
        <f>E161-E148</f>
        <v>0</v>
      </c>
      <c r="F162" s="337">
        <f>F161-F148</f>
        <v>0</v>
      </c>
      <c r="G162" s="234"/>
      <c r="H162" s="419" t="s">
        <v>26</v>
      </c>
      <c r="I162" s="419">
        <f>I161-I148</f>
        <v>2.0400000000000063</v>
      </c>
    </row>
    <row r="164" spans="1:10" ht="13.5" thickBot="1" x14ac:dyDescent="0.25"/>
    <row r="165" spans="1:10" ht="13.5" thickBot="1" x14ac:dyDescent="0.25">
      <c r="A165" s="285" t="s">
        <v>96</v>
      </c>
      <c r="B165" s="509" t="s">
        <v>53</v>
      </c>
      <c r="C165" s="510"/>
      <c r="D165" s="510"/>
      <c r="E165" s="510"/>
      <c r="F165" s="511"/>
      <c r="G165" s="314" t="s">
        <v>0</v>
      </c>
      <c r="H165" s="421"/>
      <c r="I165" s="421"/>
      <c r="J165" s="421"/>
    </row>
    <row r="166" spans="1:10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0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/>
      <c r="F167" s="319"/>
      <c r="G167" s="320">
        <v>2040</v>
      </c>
      <c r="H167" s="421"/>
      <c r="I167" s="421"/>
      <c r="J167" s="421"/>
    </row>
    <row r="168" spans="1:10" x14ac:dyDescent="0.2">
      <c r="A168" s="295" t="s">
        <v>6</v>
      </c>
      <c r="B168" s="321">
        <v>2202</v>
      </c>
      <c r="C168" s="322">
        <v>2305.7142857142858</v>
      </c>
      <c r="D168" s="322">
        <v>2498.8235294117649</v>
      </c>
      <c r="E168" s="322"/>
      <c r="F168" s="322"/>
      <c r="G168" s="259">
        <v>2352.5</v>
      </c>
      <c r="H168" s="421"/>
      <c r="I168" s="421"/>
      <c r="J168" s="421"/>
    </row>
    <row r="169" spans="1:10" x14ac:dyDescent="0.2">
      <c r="A169" s="226" t="s">
        <v>7</v>
      </c>
      <c r="B169" s="323">
        <v>100</v>
      </c>
      <c r="C169" s="324">
        <v>95.238095238095241</v>
      </c>
      <c r="D169" s="325">
        <v>100</v>
      </c>
      <c r="E169" s="325"/>
      <c r="F169" s="325"/>
      <c r="G169" s="326">
        <v>91.666666666666671</v>
      </c>
      <c r="H169" s="421"/>
      <c r="I169" s="421"/>
      <c r="J169" s="421"/>
    </row>
    <row r="170" spans="1:10" x14ac:dyDescent="0.2">
      <c r="A170" s="226" t="s">
        <v>8</v>
      </c>
      <c r="B170" s="263">
        <v>3.0314839724393527E-2</v>
      </c>
      <c r="C170" s="264">
        <v>4.5123027152498232E-2</v>
      </c>
      <c r="D170" s="327">
        <v>4.6404031603396248E-2</v>
      </c>
      <c r="E170" s="327"/>
      <c r="F170" s="327"/>
      <c r="G170" s="328">
        <v>6.5420051617513686E-2</v>
      </c>
      <c r="H170" s="421"/>
      <c r="I170" s="421"/>
      <c r="J170" s="421"/>
    </row>
    <row r="171" spans="1:10" x14ac:dyDescent="0.2">
      <c r="A171" s="295" t="s">
        <v>1</v>
      </c>
      <c r="B171" s="266">
        <f t="shared" ref="B171:G171" si="33">B168/B167*100-100</f>
        <v>7.941176470588232</v>
      </c>
      <c r="C171" s="267">
        <f t="shared" si="33"/>
        <v>13.025210084033617</v>
      </c>
      <c r="D171" s="267">
        <f t="shared" si="33"/>
        <v>22.491349480968864</v>
      </c>
      <c r="E171" s="267" t="e">
        <f t="shared" si="33"/>
        <v>#DIV/0!</v>
      </c>
      <c r="F171" s="267" t="e">
        <f t="shared" si="33"/>
        <v>#DIV/0!</v>
      </c>
      <c r="G171" s="269">
        <f t="shared" si="33"/>
        <v>15.318627450980387</v>
      </c>
      <c r="H171" s="421"/>
      <c r="I171" s="421"/>
      <c r="J171" s="421"/>
    </row>
    <row r="172" spans="1:10" ht="13.5" thickBot="1" x14ac:dyDescent="0.25">
      <c r="A172" s="226" t="s">
        <v>27</v>
      </c>
      <c r="B172" s="270">
        <f t="shared" ref="B172:G172" si="34">B168-B155</f>
        <v>84</v>
      </c>
      <c r="C172" s="271">
        <f t="shared" si="34"/>
        <v>20.714285714285779</v>
      </c>
      <c r="D172" s="271">
        <f t="shared" si="34"/>
        <v>53.493529411764939</v>
      </c>
      <c r="E172" s="271">
        <f t="shared" si="34"/>
        <v>0</v>
      </c>
      <c r="F172" s="271">
        <f t="shared" si="34"/>
        <v>0</v>
      </c>
      <c r="G172" s="273">
        <f t="shared" si="34"/>
        <v>50.409999999999854</v>
      </c>
      <c r="H172" s="421"/>
      <c r="I172" s="421"/>
      <c r="J172" s="421"/>
    </row>
    <row r="173" spans="1:10" x14ac:dyDescent="0.2">
      <c r="A173" s="309" t="s">
        <v>52</v>
      </c>
      <c r="B173" s="274">
        <v>99</v>
      </c>
      <c r="C173" s="275">
        <v>186</v>
      </c>
      <c r="D173" s="275">
        <v>153</v>
      </c>
      <c r="E173" s="275"/>
      <c r="F173" s="329"/>
      <c r="G173" s="330">
        <f>SUM(B173:F173)</f>
        <v>438</v>
      </c>
      <c r="H173" s="421" t="s">
        <v>56</v>
      </c>
      <c r="I173" s="331">
        <f>G160-G173</f>
        <v>0</v>
      </c>
      <c r="J173" s="332">
        <f>I173/G160</f>
        <v>0</v>
      </c>
    </row>
    <row r="174" spans="1:10" x14ac:dyDescent="0.2">
      <c r="A174" s="309" t="s">
        <v>28</v>
      </c>
      <c r="B174" s="427">
        <v>74</v>
      </c>
      <c r="C174" s="281">
        <v>74</v>
      </c>
      <c r="D174" s="281">
        <v>74</v>
      </c>
      <c r="E174" s="281"/>
      <c r="F174" s="281"/>
      <c r="G174" s="233"/>
      <c r="H174" s="421" t="s">
        <v>57</v>
      </c>
      <c r="I174" s="421">
        <v>71.069999999999993</v>
      </c>
      <c r="J174" s="421"/>
    </row>
    <row r="175" spans="1:10" ht="13.5" thickBot="1" x14ac:dyDescent="0.25">
      <c r="A175" s="312" t="s">
        <v>26</v>
      </c>
      <c r="B175" s="336">
        <f>B174-B161</f>
        <v>2.5</v>
      </c>
      <c r="C175" s="337">
        <f>C174-C161</f>
        <v>3</v>
      </c>
      <c r="D175" s="337">
        <f>D174-D161</f>
        <v>3</v>
      </c>
      <c r="E175" s="337">
        <f>E174-E161</f>
        <v>0</v>
      </c>
      <c r="F175" s="337">
        <f>F174-F161</f>
        <v>0</v>
      </c>
      <c r="G175" s="234"/>
      <c r="H175" s="421" t="s">
        <v>26</v>
      </c>
      <c r="I175" s="421">
        <f>I174-I161</f>
        <v>2.4499999999999886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09" t="s">
        <v>53</v>
      </c>
      <c r="C178" s="510"/>
      <c r="D178" s="510"/>
      <c r="E178" s="510"/>
      <c r="F178" s="511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319"/>
      <c r="G180" s="320">
        <v>2160</v>
      </c>
      <c r="H180" s="426"/>
      <c r="I180" s="426"/>
      <c r="J180" s="426"/>
    </row>
    <row r="181" spans="1:10" x14ac:dyDescent="0.2">
      <c r="A181" s="295" t="s">
        <v>6</v>
      </c>
      <c r="B181" s="321">
        <v>2225.8333333333335</v>
      </c>
      <c r="C181" s="322">
        <v>2411.5</v>
      </c>
      <c r="D181" s="322">
        <v>2630.625</v>
      </c>
      <c r="E181" s="322"/>
      <c r="F181" s="322"/>
      <c r="G181" s="259">
        <v>2438.125</v>
      </c>
      <c r="H181" s="426"/>
      <c r="I181" s="426"/>
      <c r="J181" s="426"/>
    </row>
    <row r="182" spans="1:10" x14ac:dyDescent="0.2">
      <c r="A182" s="226" t="s">
        <v>7</v>
      </c>
      <c r="B182" s="323">
        <v>100</v>
      </c>
      <c r="C182" s="324">
        <v>100</v>
      </c>
      <c r="D182" s="325">
        <v>93.75</v>
      </c>
      <c r="E182" s="325"/>
      <c r="F182" s="325"/>
      <c r="G182" s="326">
        <v>77.083333333333329</v>
      </c>
      <c r="H182" s="426"/>
      <c r="I182" s="426"/>
      <c r="J182" s="426"/>
    </row>
    <row r="183" spans="1:10" x14ac:dyDescent="0.2">
      <c r="A183" s="226" t="s">
        <v>8</v>
      </c>
      <c r="B183" s="263">
        <v>4.1560841873246587E-2</v>
      </c>
      <c r="C183" s="264">
        <v>2.7795139636141948E-2</v>
      </c>
      <c r="D183" s="327">
        <v>5.5421769912615063E-2</v>
      </c>
      <c r="E183" s="327"/>
      <c r="F183" s="327"/>
      <c r="G183" s="328">
        <v>7.6744402643582718E-2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35">B181/B180*100-100</f>
        <v>3.0478395061728492</v>
      </c>
      <c r="C184" s="267">
        <f t="shared" si="35"/>
        <v>11.643518518518519</v>
      </c>
      <c r="D184" s="267">
        <f t="shared" si="35"/>
        <v>21.788194444444443</v>
      </c>
      <c r="E184" s="267" t="e">
        <f t="shared" si="35"/>
        <v>#DIV/0!</v>
      </c>
      <c r="F184" s="267" t="e">
        <f t="shared" si="35"/>
        <v>#DIV/0!</v>
      </c>
      <c r="G184" s="269">
        <f t="shared" si="35"/>
        <v>12.876157407407419</v>
      </c>
      <c r="H184" s="426"/>
      <c r="I184" s="426"/>
      <c r="J184" s="426"/>
    </row>
    <row r="185" spans="1:10" ht="13.5" thickBot="1" x14ac:dyDescent="0.25">
      <c r="A185" s="226" t="s">
        <v>27</v>
      </c>
      <c r="B185" s="270">
        <f t="shared" ref="B185:G185" si="36">B181-B168</f>
        <v>23.833333333333485</v>
      </c>
      <c r="C185" s="271">
        <f t="shared" si="36"/>
        <v>105.78571428571422</v>
      </c>
      <c r="D185" s="271">
        <f t="shared" si="36"/>
        <v>131.80147058823513</v>
      </c>
      <c r="E185" s="271">
        <f t="shared" si="36"/>
        <v>0</v>
      </c>
      <c r="F185" s="271">
        <f t="shared" si="36"/>
        <v>0</v>
      </c>
      <c r="G185" s="273">
        <f t="shared" si="36"/>
        <v>85.625</v>
      </c>
      <c r="H185" s="426"/>
      <c r="I185" s="426"/>
      <c r="J185" s="426"/>
    </row>
    <row r="186" spans="1:10" x14ac:dyDescent="0.2">
      <c r="A186" s="309" t="s">
        <v>52</v>
      </c>
      <c r="B186" s="274">
        <v>99</v>
      </c>
      <c r="C186" s="275">
        <v>186</v>
      </c>
      <c r="D186" s="275">
        <v>153</v>
      </c>
      <c r="E186" s="275"/>
      <c r="F186" s="329"/>
      <c r="G186" s="330">
        <f>SUM(B186:F186)</f>
        <v>438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427">
        <v>78</v>
      </c>
      <c r="C187" s="281">
        <v>77.5</v>
      </c>
      <c r="D187" s="281">
        <v>77</v>
      </c>
      <c r="E187" s="281"/>
      <c r="F187" s="281"/>
      <c r="G187" s="233"/>
      <c r="H187" s="426" t="s">
        <v>57</v>
      </c>
      <c r="I187" s="426">
        <v>73.94</v>
      </c>
      <c r="J187" s="426"/>
    </row>
    <row r="188" spans="1:10" ht="13.5" thickBot="1" x14ac:dyDescent="0.25">
      <c r="A188" s="312" t="s">
        <v>26</v>
      </c>
      <c r="B188" s="336">
        <f>B187-B174</f>
        <v>4</v>
      </c>
      <c r="C188" s="337">
        <f>C187-C174</f>
        <v>3.5</v>
      </c>
      <c r="D188" s="337">
        <f>D187-D174</f>
        <v>3</v>
      </c>
      <c r="E188" s="337">
        <f>E187-E174</f>
        <v>0</v>
      </c>
      <c r="F188" s="337">
        <f>F187-F174</f>
        <v>0</v>
      </c>
      <c r="G188" s="234"/>
      <c r="H188" s="426" t="s">
        <v>26</v>
      </c>
      <c r="I188" s="426">
        <f>I187-I174</f>
        <v>2.8700000000000045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09" t="s">
        <v>53</v>
      </c>
      <c r="C191" s="510"/>
      <c r="D191" s="510"/>
      <c r="E191" s="510"/>
      <c r="F191" s="511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319">
        <v>2290</v>
      </c>
      <c r="G193" s="320">
        <v>2290</v>
      </c>
    </row>
    <row r="194" spans="1:10" s="428" customFormat="1" x14ac:dyDescent="0.2">
      <c r="A194" s="295" t="s">
        <v>6</v>
      </c>
      <c r="B194" s="321">
        <v>2495.4499999999998</v>
      </c>
      <c r="C194" s="322">
        <v>2567.37</v>
      </c>
      <c r="D194" s="322">
        <v>2746</v>
      </c>
      <c r="E194" s="322"/>
      <c r="F194" s="322"/>
      <c r="G194" s="259">
        <v>2609.33</v>
      </c>
    </row>
    <row r="195" spans="1:10" s="428" customFormat="1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325"/>
      <c r="G195" s="326">
        <v>95.56</v>
      </c>
    </row>
    <row r="196" spans="1:10" s="428" customFormat="1" x14ac:dyDescent="0.2">
      <c r="A196" s="226" t="s">
        <v>8</v>
      </c>
      <c r="B196" s="263">
        <v>1.67E-2</v>
      </c>
      <c r="C196" s="264">
        <v>4.8500000000000001E-2</v>
      </c>
      <c r="D196" s="327">
        <v>2.5399999999999999E-2</v>
      </c>
      <c r="E196" s="327"/>
      <c r="F196" s="327"/>
      <c r="G196" s="328">
        <v>5.2400000000000002E-2</v>
      </c>
    </row>
    <row r="197" spans="1:10" s="428" customFormat="1" x14ac:dyDescent="0.2">
      <c r="A197" s="295" t="s">
        <v>1</v>
      </c>
      <c r="B197" s="266">
        <f t="shared" ref="B197:G197" si="37">B194/B193*100-100</f>
        <v>8.9716157205239995</v>
      </c>
      <c r="C197" s="267">
        <f t="shared" si="37"/>
        <v>12.112227074235804</v>
      </c>
      <c r="D197" s="267">
        <f t="shared" si="37"/>
        <v>19.912663755458524</v>
      </c>
      <c r="E197" s="267">
        <f t="shared" si="37"/>
        <v>-100</v>
      </c>
      <c r="F197" s="267">
        <f t="shared" si="37"/>
        <v>-100</v>
      </c>
      <c r="G197" s="269">
        <f t="shared" si="37"/>
        <v>13.944541484716154</v>
      </c>
    </row>
    <row r="198" spans="1:10" s="428" customFormat="1" ht="13.5" thickBot="1" x14ac:dyDescent="0.25">
      <c r="A198" s="226" t="s">
        <v>27</v>
      </c>
      <c r="B198" s="270">
        <f t="shared" ref="B198:G198" si="38">B194-B181</f>
        <v>269.61666666666633</v>
      </c>
      <c r="C198" s="271">
        <f t="shared" si="38"/>
        <v>155.86999999999989</v>
      </c>
      <c r="D198" s="271">
        <f t="shared" si="38"/>
        <v>115.375</v>
      </c>
      <c r="E198" s="271">
        <f t="shared" si="38"/>
        <v>0</v>
      </c>
      <c r="F198" s="271">
        <f t="shared" si="38"/>
        <v>0</v>
      </c>
      <c r="G198" s="273">
        <f t="shared" si="38"/>
        <v>171.20499999999993</v>
      </c>
    </row>
    <row r="199" spans="1:10" s="428" customFormat="1" x14ac:dyDescent="0.2">
      <c r="A199" s="309" t="s">
        <v>52</v>
      </c>
      <c r="B199" s="274">
        <v>99</v>
      </c>
      <c r="C199" s="275">
        <v>186</v>
      </c>
      <c r="D199" s="275">
        <v>153</v>
      </c>
      <c r="E199" s="275"/>
      <c r="F199" s="329"/>
      <c r="G199" s="330">
        <f>SUM(B199:F199)</f>
        <v>438</v>
      </c>
      <c r="H199" s="428" t="s">
        <v>56</v>
      </c>
      <c r="I199" s="331">
        <f>G186-G199</f>
        <v>0</v>
      </c>
      <c r="J199" s="332">
        <f>I199/G186</f>
        <v>0</v>
      </c>
    </row>
    <row r="200" spans="1:10" s="428" customFormat="1" x14ac:dyDescent="0.2">
      <c r="A200" s="309" t="s">
        <v>28</v>
      </c>
      <c r="B200" s="427">
        <v>81.5</v>
      </c>
      <c r="C200" s="281">
        <v>81</v>
      </c>
      <c r="D200" s="281">
        <v>80.5</v>
      </c>
      <c r="E200" s="281"/>
      <c r="F200" s="281"/>
      <c r="G200" s="233"/>
      <c r="H200" s="428" t="s">
        <v>57</v>
      </c>
      <c r="I200" s="428">
        <v>77.459999999999994</v>
      </c>
    </row>
    <row r="201" spans="1:10" s="428" customFormat="1" ht="13.5" thickBot="1" x14ac:dyDescent="0.25">
      <c r="A201" s="312" t="s">
        <v>26</v>
      </c>
      <c r="B201" s="336">
        <f>B200-B187</f>
        <v>3.5</v>
      </c>
      <c r="C201" s="337">
        <f>C200-C187</f>
        <v>3.5</v>
      </c>
      <c r="D201" s="337">
        <f>D200-D187</f>
        <v>3.5</v>
      </c>
      <c r="E201" s="337">
        <f>E200-E187</f>
        <v>0</v>
      </c>
      <c r="F201" s="337">
        <f>F200-F187</f>
        <v>0</v>
      </c>
      <c r="G201" s="234"/>
      <c r="H201" s="428" t="s">
        <v>26</v>
      </c>
      <c r="I201" s="428">
        <f>I200-I187</f>
        <v>3.519999999999996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09" t="s">
        <v>53</v>
      </c>
      <c r="C204" s="510"/>
      <c r="D204" s="510"/>
      <c r="E204" s="510"/>
      <c r="F204" s="511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>
        <v>2420</v>
      </c>
      <c r="F206" s="319">
        <v>2420</v>
      </c>
      <c r="G206" s="320">
        <v>2420</v>
      </c>
    </row>
    <row r="207" spans="1:10" s="429" customFormat="1" x14ac:dyDescent="0.2">
      <c r="A207" s="295" t="s">
        <v>6</v>
      </c>
      <c r="B207" s="321">
        <v>2618.4615384615386</v>
      </c>
      <c r="C207" s="322">
        <v>2708.5</v>
      </c>
      <c r="D207" s="322">
        <v>2832.3529411764707</v>
      </c>
      <c r="E207" s="322"/>
      <c r="F207" s="322"/>
      <c r="G207" s="259">
        <v>2727.2</v>
      </c>
    </row>
    <row r="208" spans="1:10" s="429" customFormat="1" x14ac:dyDescent="0.2">
      <c r="A208" s="226" t="s">
        <v>7</v>
      </c>
      <c r="B208" s="323">
        <v>84.615384615384613</v>
      </c>
      <c r="C208" s="324">
        <v>100</v>
      </c>
      <c r="D208" s="325">
        <v>88.235294117647058</v>
      </c>
      <c r="E208" s="325"/>
      <c r="F208" s="325"/>
      <c r="G208" s="326">
        <v>90</v>
      </c>
    </row>
    <row r="209" spans="1:10" s="429" customFormat="1" x14ac:dyDescent="0.2">
      <c r="A209" s="226" t="s">
        <v>8</v>
      </c>
      <c r="B209" s="263">
        <v>6.2283827987997128E-2</v>
      </c>
      <c r="C209" s="264">
        <v>4.5448221102231401E-2</v>
      </c>
      <c r="D209" s="327">
        <v>5.8210176708026355E-2</v>
      </c>
      <c r="E209" s="327"/>
      <c r="F209" s="327"/>
      <c r="G209" s="328">
        <v>6.26492861915081E-2</v>
      </c>
    </row>
    <row r="210" spans="1:10" s="429" customFormat="1" x14ac:dyDescent="0.2">
      <c r="A210" s="295" t="s">
        <v>1</v>
      </c>
      <c r="B210" s="266">
        <f t="shared" ref="B210:G210" si="39">B207/B206*100-100</f>
        <v>8.2008900190718492</v>
      </c>
      <c r="C210" s="267">
        <f t="shared" si="39"/>
        <v>11.921487603305778</v>
      </c>
      <c r="D210" s="267">
        <f t="shared" si="39"/>
        <v>17.039377734564894</v>
      </c>
      <c r="E210" s="267">
        <f t="shared" si="39"/>
        <v>-100</v>
      </c>
      <c r="F210" s="267">
        <f t="shared" si="39"/>
        <v>-100</v>
      </c>
      <c r="G210" s="269">
        <f t="shared" si="39"/>
        <v>12.694214876033058</v>
      </c>
    </row>
    <row r="211" spans="1:10" s="429" customFormat="1" ht="13.5" thickBot="1" x14ac:dyDescent="0.25">
      <c r="A211" s="226" t="s">
        <v>27</v>
      </c>
      <c r="B211" s="270">
        <f t="shared" ref="B211:G211" si="40">B207-B194</f>
        <v>123.01153846153875</v>
      </c>
      <c r="C211" s="271">
        <f t="shared" si="40"/>
        <v>141.13000000000011</v>
      </c>
      <c r="D211" s="271">
        <f t="shared" si="40"/>
        <v>86.352941176470722</v>
      </c>
      <c r="E211" s="271">
        <f t="shared" si="40"/>
        <v>0</v>
      </c>
      <c r="F211" s="271">
        <f t="shared" si="40"/>
        <v>0</v>
      </c>
      <c r="G211" s="273">
        <f t="shared" si="40"/>
        <v>117.86999999999989</v>
      </c>
    </row>
    <row r="212" spans="1:10" s="429" customFormat="1" x14ac:dyDescent="0.2">
      <c r="A212" s="309" t="s">
        <v>52</v>
      </c>
      <c r="B212" s="274">
        <v>99</v>
      </c>
      <c r="C212" s="275">
        <v>186</v>
      </c>
      <c r="D212" s="275">
        <v>153</v>
      </c>
      <c r="E212" s="275"/>
      <c r="F212" s="329"/>
      <c r="G212" s="330">
        <f>SUM(B212:F212)</f>
        <v>438</v>
      </c>
      <c r="H212" s="429" t="s">
        <v>56</v>
      </c>
      <c r="I212" s="331">
        <f>G199-G212</f>
        <v>0</v>
      </c>
      <c r="J212" s="332">
        <f>I212/G199</f>
        <v>0</v>
      </c>
    </row>
    <row r="213" spans="1:10" s="429" customFormat="1" x14ac:dyDescent="0.2">
      <c r="A213" s="309" t="s">
        <v>28</v>
      </c>
      <c r="B213" s="427">
        <v>85</v>
      </c>
      <c r="C213" s="281">
        <v>84.5</v>
      </c>
      <c r="D213" s="281">
        <v>84.5</v>
      </c>
      <c r="E213" s="281"/>
      <c r="F213" s="281"/>
      <c r="G213" s="233"/>
      <c r="H213" s="429" t="s">
        <v>57</v>
      </c>
      <c r="I213" s="429">
        <v>80.89</v>
      </c>
    </row>
    <row r="214" spans="1:10" s="429" customFormat="1" ht="13.5" thickBot="1" x14ac:dyDescent="0.25">
      <c r="A214" s="312" t="s">
        <v>26</v>
      </c>
      <c r="B214" s="336">
        <f>B213-B200</f>
        <v>3.5</v>
      </c>
      <c r="C214" s="337">
        <f>C213-C200</f>
        <v>3.5</v>
      </c>
      <c r="D214" s="337">
        <f>D213-D200</f>
        <v>4</v>
      </c>
      <c r="E214" s="337">
        <f>E213-E200</f>
        <v>0</v>
      </c>
      <c r="F214" s="337">
        <f>F213-F200</f>
        <v>0</v>
      </c>
      <c r="G214" s="234"/>
      <c r="H214" s="429" t="s">
        <v>26</v>
      </c>
      <c r="I214" s="429">
        <f>I213-I200</f>
        <v>3.4300000000000068</v>
      </c>
    </row>
    <row r="216" spans="1:10" ht="13.5" thickBot="1" x14ac:dyDescent="0.25"/>
    <row r="217" spans="1:10" ht="13.5" thickBot="1" x14ac:dyDescent="0.25">
      <c r="A217" s="285" t="s">
        <v>100</v>
      </c>
      <c r="B217" s="509" t="s">
        <v>53</v>
      </c>
      <c r="C217" s="510"/>
      <c r="D217" s="510"/>
      <c r="E217" s="510"/>
      <c r="F217" s="511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/>
      <c r="F219" s="319"/>
      <c r="G219" s="320">
        <v>2560</v>
      </c>
      <c r="H219" s="430"/>
      <c r="I219" s="430"/>
      <c r="J219" s="430"/>
    </row>
    <row r="220" spans="1:10" x14ac:dyDescent="0.2">
      <c r="A220" s="295" t="s">
        <v>6</v>
      </c>
      <c r="B220" s="321">
        <v>2569</v>
      </c>
      <c r="C220" s="322">
        <v>2762.5</v>
      </c>
      <c r="D220" s="322">
        <v>2949</v>
      </c>
      <c r="E220" s="322"/>
      <c r="F220" s="322"/>
      <c r="G220" s="259">
        <v>2760.5555555555557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/>
      <c r="F221" s="325"/>
      <c r="G221" s="326">
        <v>91.666666666666671</v>
      </c>
      <c r="H221" s="430"/>
      <c r="I221" s="430"/>
      <c r="J221" s="430"/>
    </row>
    <row r="222" spans="1:10" x14ac:dyDescent="0.2">
      <c r="A222" s="226" t="s">
        <v>8</v>
      </c>
      <c r="B222" s="263">
        <v>2.121001592187665E-2</v>
      </c>
      <c r="C222" s="264">
        <v>2.1813521797636109E-2</v>
      </c>
      <c r="D222" s="327">
        <v>3.7590967155517997E-2</v>
      </c>
      <c r="E222" s="327"/>
      <c r="F222" s="327"/>
      <c r="G222" s="328">
        <v>5.8310120660382325E-2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41">B220/B219*100-100</f>
        <v>0.35156249999998579</v>
      </c>
      <c r="C223" s="267">
        <f t="shared" si="41"/>
        <v>7.91015625</v>
      </c>
      <c r="D223" s="267">
        <f t="shared" si="41"/>
        <v>15.195312499999986</v>
      </c>
      <c r="E223" s="267" t="e">
        <f t="shared" si="41"/>
        <v>#DIV/0!</v>
      </c>
      <c r="F223" s="267" t="e">
        <f t="shared" si="41"/>
        <v>#DIV/0!</v>
      </c>
      <c r="G223" s="269">
        <f t="shared" si="41"/>
        <v>7.8342013888888857</v>
      </c>
      <c r="H223" s="430"/>
      <c r="I223" s="430"/>
      <c r="J223" s="430"/>
    </row>
    <row r="224" spans="1:10" ht="13.5" thickBot="1" x14ac:dyDescent="0.25">
      <c r="A224" s="226" t="s">
        <v>27</v>
      </c>
      <c r="B224" s="270">
        <f t="shared" ref="B224:G224" si="42">B220-B207</f>
        <v>-49.461538461538566</v>
      </c>
      <c r="C224" s="271">
        <f t="shared" si="42"/>
        <v>54</v>
      </c>
      <c r="D224" s="271">
        <f t="shared" si="42"/>
        <v>116.64705882352928</v>
      </c>
      <c r="E224" s="271">
        <f t="shared" si="42"/>
        <v>0</v>
      </c>
      <c r="F224" s="271">
        <f t="shared" si="42"/>
        <v>0</v>
      </c>
      <c r="G224" s="273">
        <f t="shared" si="42"/>
        <v>33.355555555555839</v>
      </c>
      <c r="H224" s="430"/>
      <c r="I224" s="430"/>
      <c r="J224" s="430"/>
    </row>
    <row r="225" spans="1:12" x14ac:dyDescent="0.2">
      <c r="A225" s="309" t="s">
        <v>52</v>
      </c>
      <c r="B225" s="274">
        <v>88</v>
      </c>
      <c r="C225" s="275">
        <v>156</v>
      </c>
      <c r="D225" s="275">
        <v>151</v>
      </c>
      <c r="E225" s="275"/>
      <c r="F225" s="329"/>
      <c r="G225" s="330">
        <f>SUM(B225:F225)</f>
        <v>395</v>
      </c>
      <c r="H225" s="430" t="s">
        <v>56</v>
      </c>
      <c r="I225" s="331">
        <f>G212-G225</f>
        <v>43</v>
      </c>
      <c r="J225" s="332">
        <f>I225/G212</f>
        <v>9.8173515981735154E-2</v>
      </c>
      <c r="K225" s="433" t="s">
        <v>101</v>
      </c>
    </row>
    <row r="226" spans="1:12" x14ac:dyDescent="0.2">
      <c r="A226" s="309" t="s">
        <v>28</v>
      </c>
      <c r="B226" s="427">
        <v>90.5</v>
      </c>
      <c r="C226" s="281">
        <f t="shared" ref="C226" si="43">C213+5</f>
        <v>89.5</v>
      </c>
      <c r="D226" s="281">
        <v>89</v>
      </c>
      <c r="E226" s="281"/>
      <c r="F226" s="281"/>
      <c r="G226" s="233"/>
      <c r="H226" s="430" t="s">
        <v>57</v>
      </c>
      <c r="I226" s="430">
        <v>84.6</v>
      </c>
      <c r="J226" s="430"/>
      <c r="K226" s="433" t="s">
        <v>102</v>
      </c>
    </row>
    <row r="227" spans="1:12" ht="13.5" thickBot="1" x14ac:dyDescent="0.25">
      <c r="A227" s="312" t="s">
        <v>26</v>
      </c>
      <c r="B227" s="336">
        <f>B226-B213</f>
        <v>5.5</v>
      </c>
      <c r="C227" s="337">
        <f>C226-C213</f>
        <v>5</v>
      </c>
      <c r="D227" s="337">
        <f>D226-D213</f>
        <v>4.5</v>
      </c>
      <c r="E227" s="337">
        <f>E226-E213</f>
        <v>0</v>
      </c>
      <c r="F227" s="337">
        <f>F226-F213</f>
        <v>0</v>
      </c>
      <c r="G227" s="234"/>
      <c r="H227" s="430" t="s">
        <v>26</v>
      </c>
      <c r="I227" s="430">
        <f>I226-I213</f>
        <v>3.7099999999999937</v>
      </c>
      <c r="J227" s="430"/>
      <c r="K227" s="433" t="s">
        <v>103</v>
      </c>
      <c r="L227" s="433" t="s">
        <v>104</v>
      </c>
    </row>
    <row r="229" spans="1:12" ht="13.5" thickBot="1" x14ac:dyDescent="0.25"/>
    <row r="230" spans="1:12" ht="13.5" thickBot="1" x14ac:dyDescent="0.25">
      <c r="A230" s="285" t="s">
        <v>106</v>
      </c>
      <c r="B230" s="509" t="s">
        <v>50</v>
      </c>
      <c r="C230" s="510"/>
      <c r="D230" s="510"/>
      <c r="E230" s="510"/>
      <c r="F230" s="511"/>
      <c r="G230" s="314" t="s">
        <v>0</v>
      </c>
      <c r="H230" s="434"/>
      <c r="I230" s="434"/>
      <c r="J230" s="434"/>
    </row>
    <row r="231" spans="1:12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2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319"/>
      <c r="G232" s="320">
        <v>2710</v>
      </c>
      <c r="H232" s="434"/>
      <c r="I232" s="434"/>
      <c r="J232" s="434"/>
    </row>
    <row r="233" spans="1:12" x14ac:dyDescent="0.2">
      <c r="A233" s="295" t="s">
        <v>6</v>
      </c>
      <c r="B233" s="321">
        <v>2592.2222222222222</v>
      </c>
      <c r="C233" s="322">
        <v>2834.1176470588234</v>
      </c>
      <c r="D233" s="322">
        <v>3005</v>
      </c>
      <c r="E233" s="322"/>
      <c r="F233" s="322"/>
      <c r="G233" s="259">
        <v>2847.3809523809523</v>
      </c>
      <c r="H233" s="434"/>
      <c r="I233" s="434"/>
      <c r="J233" s="434"/>
    </row>
    <row r="234" spans="1:12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325"/>
      <c r="G234" s="326">
        <v>90.476190476190482</v>
      </c>
      <c r="H234" s="434"/>
      <c r="I234" s="434"/>
      <c r="J234" s="434"/>
    </row>
    <row r="235" spans="1:12" x14ac:dyDescent="0.2">
      <c r="A235" s="226" t="s">
        <v>8</v>
      </c>
      <c r="B235" s="263">
        <v>1.8436187884787684E-2</v>
      </c>
      <c r="C235" s="264">
        <v>2.1447573390736323E-2</v>
      </c>
      <c r="D235" s="327">
        <v>3.8124589808284856E-2</v>
      </c>
      <c r="E235" s="327"/>
      <c r="F235" s="327"/>
      <c r="G235" s="328">
        <v>6.1305981827243422E-2</v>
      </c>
      <c r="H235" s="434"/>
      <c r="I235" s="434"/>
      <c r="J235" s="434"/>
    </row>
    <row r="236" spans="1:12" x14ac:dyDescent="0.2">
      <c r="A236" s="295" t="s">
        <v>1</v>
      </c>
      <c r="B236" s="266">
        <f t="shared" ref="B236:G236" si="44">B233/B232*100-100</f>
        <v>-4.3460434604346005</v>
      </c>
      <c r="C236" s="267">
        <f t="shared" si="44"/>
        <v>4.5799869763403507</v>
      </c>
      <c r="D236" s="267">
        <f t="shared" si="44"/>
        <v>10.885608856088552</v>
      </c>
      <c r="E236" s="267" t="e">
        <f t="shared" si="44"/>
        <v>#DIV/0!</v>
      </c>
      <c r="F236" s="267" t="e">
        <f t="shared" si="44"/>
        <v>#DIV/0!</v>
      </c>
      <c r="G236" s="269">
        <f t="shared" si="44"/>
        <v>5.0694078369354969</v>
      </c>
      <c r="H236" s="434"/>
      <c r="I236" s="434"/>
      <c r="J236" s="434"/>
    </row>
    <row r="237" spans="1:12" ht="13.5" thickBot="1" x14ac:dyDescent="0.25">
      <c r="A237" s="226" t="s">
        <v>27</v>
      </c>
      <c r="B237" s="270">
        <f t="shared" ref="B237:G237" si="45">B233-B220</f>
        <v>23.222222222222172</v>
      </c>
      <c r="C237" s="271">
        <f t="shared" si="45"/>
        <v>71.617647058823422</v>
      </c>
      <c r="D237" s="271">
        <f t="shared" si="45"/>
        <v>56</v>
      </c>
      <c r="E237" s="271">
        <f t="shared" si="45"/>
        <v>0</v>
      </c>
      <c r="F237" s="271">
        <f t="shared" si="45"/>
        <v>0</v>
      </c>
      <c r="G237" s="273">
        <f t="shared" si="45"/>
        <v>86.825396825396638</v>
      </c>
      <c r="H237" s="434"/>
      <c r="I237" s="434"/>
      <c r="J237" s="434"/>
    </row>
    <row r="238" spans="1:12" x14ac:dyDescent="0.2">
      <c r="A238" s="309" t="s">
        <v>52</v>
      </c>
      <c r="B238" s="274">
        <v>88</v>
      </c>
      <c r="C238" s="275">
        <v>156</v>
      </c>
      <c r="D238" s="275">
        <v>151</v>
      </c>
      <c r="E238" s="275"/>
      <c r="F238" s="329"/>
      <c r="G238" s="330">
        <f>SUM(B238:F238)</f>
        <v>395</v>
      </c>
      <c r="H238" s="434" t="s">
        <v>56</v>
      </c>
      <c r="I238" s="331">
        <f>G225-G238</f>
        <v>0</v>
      </c>
      <c r="J238" s="332">
        <f>I238/G225</f>
        <v>0</v>
      </c>
    </row>
    <row r="239" spans="1:12" x14ac:dyDescent="0.2">
      <c r="A239" s="309" t="s">
        <v>28</v>
      </c>
      <c r="B239" s="427">
        <v>96.5</v>
      </c>
      <c r="C239" s="281">
        <v>95.5</v>
      </c>
      <c r="D239" s="281">
        <v>94.5</v>
      </c>
      <c r="E239" s="281"/>
      <c r="F239" s="281"/>
      <c r="G239" s="233"/>
      <c r="H239" s="434" t="s">
        <v>57</v>
      </c>
      <c r="I239" s="434">
        <v>89.55</v>
      </c>
      <c r="J239" s="434"/>
    </row>
    <row r="240" spans="1:12" ht="13.5" thickBot="1" x14ac:dyDescent="0.25">
      <c r="A240" s="312" t="s">
        <v>26</v>
      </c>
      <c r="B240" s="336">
        <f>B239-B226</f>
        <v>6</v>
      </c>
      <c r="C240" s="337">
        <f>C239-C226</f>
        <v>6</v>
      </c>
      <c r="D240" s="337">
        <f>D239-D226</f>
        <v>5.5</v>
      </c>
      <c r="E240" s="337">
        <f>E239-E226</f>
        <v>0</v>
      </c>
      <c r="F240" s="337">
        <f>F239-F226</f>
        <v>0</v>
      </c>
      <c r="G240" s="234"/>
      <c r="H240" s="434" t="s">
        <v>26</v>
      </c>
      <c r="I240" s="434">
        <f>I239-I226</f>
        <v>4.9500000000000028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09" t="s">
        <v>50</v>
      </c>
      <c r="C243" s="510"/>
      <c r="D243" s="510"/>
      <c r="E243" s="510"/>
      <c r="F243" s="511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>
        <v>2870</v>
      </c>
      <c r="F245" s="319">
        <v>2870</v>
      </c>
      <c r="G245" s="320">
        <v>2870</v>
      </c>
    </row>
    <row r="246" spans="1:10" s="440" customFormat="1" x14ac:dyDescent="0.2">
      <c r="A246" s="295" t="s">
        <v>6</v>
      </c>
      <c r="B246" s="321">
        <v>2908</v>
      </c>
      <c r="C246" s="322">
        <v>3128.8235294117649</v>
      </c>
      <c r="D246" s="322">
        <v>3297.3333333333335</v>
      </c>
      <c r="E246" s="322"/>
      <c r="F246" s="322"/>
      <c r="G246" s="259">
        <v>3136.4285714285716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86.666666666666671</v>
      </c>
      <c r="E247" s="325"/>
      <c r="F247" s="325"/>
      <c r="G247" s="326">
        <v>88.095238095238102</v>
      </c>
    </row>
    <row r="248" spans="1:10" s="440" customFormat="1" x14ac:dyDescent="0.2">
      <c r="A248" s="226" t="s">
        <v>8</v>
      </c>
      <c r="B248" s="263">
        <v>3.8193791958500194E-2</v>
      </c>
      <c r="C248" s="264">
        <v>2.7967955287293452E-2</v>
      </c>
      <c r="D248" s="327">
        <v>5.5197969542170579E-2</v>
      </c>
      <c r="E248" s="327"/>
      <c r="F248" s="327"/>
      <c r="G248" s="328">
        <v>6.3415953647052339E-2</v>
      </c>
    </row>
    <row r="249" spans="1:10" s="440" customFormat="1" x14ac:dyDescent="0.2">
      <c r="A249" s="295" t="s">
        <v>1</v>
      </c>
      <c r="B249" s="266">
        <f t="shared" ref="B249:G249" si="46">B246/B245*100-100</f>
        <v>1.3240418118466835</v>
      </c>
      <c r="C249" s="267">
        <f t="shared" si="46"/>
        <v>9.0182414429186224</v>
      </c>
      <c r="D249" s="267">
        <f t="shared" si="46"/>
        <v>14.889663182346126</v>
      </c>
      <c r="E249" s="267">
        <f t="shared" si="46"/>
        <v>-100</v>
      </c>
      <c r="F249" s="267">
        <f t="shared" si="46"/>
        <v>-100</v>
      </c>
      <c r="G249" s="269">
        <f t="shared" si="46"/>
        <v>9.2832254853160805</v>
      </c>
    </row>
    <row r="250" spans="1:10" s="440" customFormat="1" ht="13.5" thickBot="1" x14ac:dyDescent="0.25">
      <c r="A250" s="226" t="s">
        <v>27</v>
      </c>
      <c r="B250" s="270">
        <f t="shared" ref="B250:G250" si="47">B246-B233</f>
        <v>315.77777777777783</v>
      </c>
      <c r="C250" s="271">
        <f t="shared" si="47"/>
        <v>294.70588235294144</v>
      </c>
      <c r="D250" s="271">
        <f t="shared" si="47"/>
        <v>292.33333333333348</v>
      </c>
      <c r="E250" s="271">
        <f t="shared" si="47"/>
        <v>0</v>
      </c>
      <c r="F250" s="271">
        <f t="shared" si="47"/>
        <v>0</v>
      </c>
      <c r="G250" s="273">
        <f t="shared" si="47"/>
        <v>289.04761904761926</v>
      </c>
    </row>
    <row r="251" spans="1:10" s="440" customFormat="1" x14ac:dyDescent="0.2">
      <c r="A251" s="309" t="s">
        <v>52</v>
      </c>
      <c r="B251" s="274">
        <v>88</v>
      </c>
      <c r="C251" s="275">
        <v>156</v>
      </c>
      <c r="D251" s="275">
        <v>151</v>
      </c>
      <c r="E251" s="275"/>
      <c r="F251" s="329"/>
      <c r="G251" s="330">
        <f>SUM(B251:F251)</f>
        <v>395</v>
      </c>
      <c r="H251" s="440" t="s">
        <v>56</v>
      </c>
      <c r="I251" s="331">
        <f>G238-G251</f>
        <v>0</v>
      </c>
      <c r="J251" s="332">
        <f>I251/G238</f>
        <v>0</v>
      </c>
    </row>
    <row r="252" spans="1:10" s="440" customFormat="1" x14ac:dyDescent="0.2">
      <c r="A252" s="309" t="s">
        <v>28</v>
      </c>
      <c r="B252" s="427">
        <v>102.5</v>
      </c>
      <c r="C252" s="281">
        <v>101</v>
      </c>
      <c r="D252" s="281">
        <v>100</v>
      </c>
      <c r="E252" s="281"/>
      <c r="F252" s="281"/>
      <c r="G252" s="233"/>
      <c r="H252" s="440" t="s">
        <v>57</v>
      </c>
      <c r="I252" s="440">
        <v>95.37</v>
      </c>
    </row>
    <row r="253" spans="1:10" s="440" customFormat="1" ht="13.5" thickBot="1" x14ac:dyDescent="0.25">
      <c r="A253" s="312" t="s">
        <v>26</v>
      </c>
      <c r="B253" s="336">
        <f>B252-B239</f>
        <v>6</v>
      </c>
      <c r="C253" s="337">
        <f>C252-C239</f>
        <v>5.5</v>
      </c>
      <c r="D253" s="337">
        <f>D252-D239</f>
        <v>5.5</v>
      </c>
      <c r="E253" s="337">
        <f>E252-E239</f>
        <v>0</v>
      </c>
      <c r="F253" s="337">
        <f>F252-F239</f>
        <v>0</v>
      </c>
      <c r="G253" s="234"/>
      <c r="H253" s="440" t="s">
        <v>26</v>
      </c>
      <c r="I253" s="440">
        <f>I252-I239</f>
        <v>5.8200000000000074</v>
      </c>
    </row>
    <row r="254" spans="1:10" x14ac:dyDescent="0.2">
      <c r="B254" s="280">
        <v>102.5</v>
      </c>
    </row>
    <row r="255" spans="1:10" ht="13.5" thickBot="1" x14ac:dyDescent="0.25"/>
    <row r="256" spans="1:10" ht="13.5" thickBot="1" x14ac:dyDescent="0.25">
      <c r="A256" s="285" t="s">
        <v>114</v>
      </c>
      <c r="B256" s="509" t="s">
        <v>50</v>
      </c>
      <c r="C256" s="510"/>
      <c r="D256" s="510"/>
      <c r="E256" s="510"/>
      <c r="F256" s="511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/>
      <c r="H257" s="447"/>
      <c r="I257" s="447"/>
      <c r="J257" s="447"/>
    </row>
    <row r="258" spans="1:10" x14ac:dyDescent="0.2">
      <c r="A258" s="292" t="s">
        <v>3</v>
      </c>
      <c r="B258" s="317">
        <v>3040</v>
      </c>
      <c r="C258" s="318">
        <v>3040</v>
      </c>
      <c r="D258" s="319">
        <v>3040</v>
      </c>
      <c r="E258" s="319"/>
      <c r="F258" s="319"/>
      <c r="G258" s="320">
        <v>3040</v>
      </c>
      <c r="H258" s="447"/>
      <c r="I258" s="447"/>
      <c r="J258" s="447"/>
    </row>
    <row r="259" spans="1:10" x14ac:dyDescent="0.2">
      <c r="A259" s="295" t="s">
        <v>6</v>
      </c>
      <c r="B259" s="321">
        <v>2986</v>
      </c>
      <c r="C259" s="322">
        <v>3232.5</v>
      </c>
      <c r="D259" s="322">
        <v>3317.37</v>
      </c>
      <c r="E259" s="322"/>
      <c r="F259" s="322"/>
      <c r="G259" s="259">
        <v>3213.56</v>
      </c>
      <c r="H259" s="447"/>
      <c r="I259" s="447"/>
      <c r="J259" s="447"/>
    </row>
    <row r="260" spans="1:10" x14ac:dyDescent="0.2">
      <c r="A260" s="226" t="s">
        <v>7</v>
      </c>
      <c r="B260" s="323">
        <v>100</v>
      </c>
      <c r="C260" s="324">
        <v>100</v>
      </c>
      <c r="D260" s="325">
        <v>78.95</v>
      </c>
      <c r="E260" s="325"/>
      <c r="F260" s="325"/>
      <c r="G260" s="326">
        <v>80</v>
      </c>
      <c r="H260" s="447"/>
      <c r="I260" s="447"/>
      <c r="J260" s="447"/>
    </row>
    <row r="261" spans="1:10" x14ac:dyDescent="0.2">
      <c r="A261" s="226" t="s">
        <v>8</v>
      </c>
      <c r="B261" s="263">
        <v>5.6099999999999997E-2</v>
      </c>
      <c r="C261" s="264">
        <v>4.5499999999999999E-2</v>
      </c>
      <c r="D261" s="327">
        <v>7.4899999999999994E-2</v>
      </c>
      <c r="E261" s="327"/>
      <c r="F261" s="327"/>
      <c r="G261" s="328">
        <v>7.3800000000000004E-2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48">B259/B258*100-100</f>
        <v>-1.776315789473685</v>
      </c>
      <c r="C262" s="267">
        <f t="shared" si="48"/>
        <v>6.3322368421052602</v>
      </c>
      <c r="D262" s="267">
        <f t="shared" si="48"/>
        <v>9.1240131578947228</v>
      </c>
      <c r="E262" s="267" t="e">
        <f t="shared" si="48"/>
        <v>#DIV/0!</v>
      </c>
      <c r="F262" s="267" t="e">
        <f t="shared" si="48"/>
        <v>#DIV/0!</v>
      </c>
      <c r="G262" s="269">
        <f t="shared" si="48"/>
        <v>5.7092105263157862</v>
      </c>
      <c r="H262" s="447"/>
      <c r="I262" s="447"/>
      <c r="J262" s="447"/>
    </row>
    <row r="263" spans="1:10" ht="13.5" thickBot="1" x14ac:dyDescent="0.25">
      <c r="A263" s="226" t="s">
        <v>27</v>
      </c>
      <c r="B263" s="270">
        <f t="shared" ref="B263:G263" si="49">B259-B246</f>
        <v>78</v>
      </c>
      <c r="C263" s="271">
        <f t="shared" si="49"/>
        <v>103.67647058823513</v>
      </c>
      <c r="D263" s="271">
        <f t="shared" si="49"/>
        <v>20.036666666666406</v>
      </c>
      <c r="E263" s="271">
        <f t="shared" si="49"/>
        <v>0</v>
      </c>
      <c r="F263" s="271">
        <f t="shared" si="49"/>
        <v>0</v>
      </c>
      <c r="G263" s="273">
        <f t="shared" si="49"/>
        <v>77.131428571428387</v>
      </c>
      <c r="H263" s="447"/>
      <c r="I263" s="447"/>
      <c r="J263" s="447"/>
    </row>
    <row r="264" spans="1:10" x14ac:dyDescent="0.2">
      <c r="A264" s="309" t="s">
        <v>52</v>
      </c>
      <c r="B264" s="274">
        <v>88</v>
      </c>
      <c r="C264" s="275">
        <v>156</v>
      </c>
      <c r="D264" s="275">
        <v>151</v>
      </c>
      <c r="E264" s="275"/>
      <c r="F264" s="329"/>
      <c r="G264" s="330">
        <f>SUM(B264:F264)</f>
        <v>395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427">
        <v>109</v>
      </c>
      <c r="C265" s="281">
        <v>107.5</v>
      </c>
      <c r="D265" s="281">
        <v>106.5</v>
      </c>
      <c r="E265" s="281"/>
      <c r="F265" s="281"/>
      <c r="G265" s="233"/>
      <c r="H265" s="447" t="s">
        <v>57</v>
      </c>
      <c r="I265" s="447">
        <v>100.98</v>
      </c>
      <c r="J265" s="447"/>
    </row>
    <row r="266" spans="1:10" ht="13.5" thickBot="1" x14ac:dyDescent="0.25">
      <c r="A266" s="312" t="s">
        <v>26</v>
      </c>
      <c r="B266" s="336">
        <f>B265-B252</f>
        <v>6.5</v>
      </c>
      <c r="C266" s="337">
        <f>C265-C252</f>
        <v>6.5</v>
      </c>
      <c r="D266" s="337">
        <f>D265-D252</f>
        <v>6.5</v>
      </c>
      <c r="E266" s="337">
        <f>E265-E252</f>
        <v>0</v>
      </c>
      <c r="F266" s="337">
        <f>F265-F252</f>
        <v>0</v>
      </c>
      <c r="G266" s="234"/>
      <c r="H266" s="447" t="s">
        <v>26</v>
      </c>
      <c r="I266" s="447">
        <f>I265-I252</f>
        <v>5.6099999999999994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09" t="s">
        <v>50</v>
      </c>
      <c r="C269" s="510"/>
      <c r="D269" s="510"/>
      <c r="E269" s="510"/>
      <c r="F269" s="511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43</v>
      </c>
      <c r="H270" s="457"/>
      <c r="I270" s="457"/>
      <c r="J270" s="457"/>
    </row>
    <row r="271" spans="1:10" x14ac:dyDescent="0.2">
      <c r="A271" s="292" t="s">
        <v>3</v>
      </c>
      <c r="B271" s="317">
        <v>3240</v>
      </c>
      <c r="C271" s="318">
        <v>3240</v>
      </c>
      <c r="D271" s="319">
        <v>3240</v>
      </c>
      <c r="E271" s="319"/>
      <c r="F271" s="319"/>
      <c r="G271" s="320">
        <v>3240</v>
      </c>
      <c r="H271" s="457"/>
      <c r="I271" s="457"/>
      <c r="J271" s="457"/>
    </row>
    <row r="272" spans="1:10" x14ac:dyDescent="0.2">
      <c r="A272" s="295" t="s">
        <v>6</v>
      </c>
      <c r="B272" s="321">
        <v>3253</v>
      </c>
      <c r="C272" s="322">
        <v>3302.9411764705883</v>
      </c>
      <c r="D272" s="322">
        <v>3385</v>
      </c>
      <c r="E272" s="322"/>
      <c r="F272" s="322"/>
      <c r="G272" s="259">
        <v>3321.8604651162791</v>
      </c>
      <c r="H272" s="457"/>
      <c r="I272" s="457"/>
      <c r="J272" s="457"/>
    </row>
    <row r="273" spans="1:10" x14ac:dyDescent="0.2">
      <c r="A273" s="226" t="s">
        <v>7</v>
      </c>
      <c r="B273" s="323">
        <v>100</v>
      </c>
      <c r="C273" s="324">
        <v>100</v>
      </c>
      <c r="D273" s="325">
        <v>68.75</v>
      </c>
      <c r="E273" s="325"/>
      <c r="F273" s="325"/>
      <c r="G273" s="326">
        <v>83.720930232558146</v>
      </c>
      <c r="H273" s="457"/>
      <c r="I273" s="457"/>
      <c r="J273" s="457"/>
    </row>
    <row r="274" spans="1:10" x14ac:dyDescent="0.2">
      <c r="A274" s="226" t="s">
        <v>8</v>
      </c>
      <c r="B274" s="263">
        <v>5.058809032364886E-2</v>
      </c>
      <c r="C274" s="264">
        <v>3.54716458383178E-2</v>
      </c>
      <c r="D274" s="327">
        <v>9.2922694165740644E-2</v>
      </c>
      <c r="E274" s="327"/>
      <c r="F274" s="327"/>
      <c r="G274" s="328">
        <v>6.8160791864169123E-2</v>
      </c>
      <c r="H274" s="457"/>
      <c r="I274" s="457"/>
      <c r="J274" s="457"/>
    </row>
    <row r="275" spans="1:10" x14ac:dyDescent="0.2">
      <c r="A275" s="295" t="s">
        <v>1</v>
      </c>
      <c r="B275" s="266">
        <f t="shared" ref="B275:G275" si="50">B272/B271*100-100</f>
        <v>0.40123456790124123</v>
      </c>
      <c r="C275" s="267">
        <f t="shared" si="50"/>
        <v>1.9426289034132083</v>
      </c>
      <c r="D275" s="267">
        <f t="shared" si="50"/>
        <v>4.4753086419753174</v>
      </c>
      <c r="E275" s="267" t="e">
        <f t="shared" si="50"/>
        <v>#DIV/0!</v>
      </c>
      <c r="F275" s="267" t="e">
        <f t="shared" si="50"/>
        <v>#DIV/0!</v>
      </c>
      <c r="G275" s="269">
        <f t="shared" si="50"/>
        <v>2.5265575653172618</v>
      </c>
      <c r="H275" s="457"/>
      <c r="I275" s="457"/>
      <c r="J275" s="457"/>
    </row>
    <row r="276" spans="1:10" ht="13.5" thickBot="1" x14ac:dyDescent="0.25">
      <c r="A276" s="226" t="s">
        <v>27</v>
      </c>
      <c r="B276" s="270">
        <f t="shared" ref="B276:G276" si="51">B272-B259</f>
        <v>267</v>
      </c>
      <c r="C276" s="271">
        <f t="shared" si="51"/>
        <v>70.441176470588289</v>
      </c>
      <c r="D276" s="271">
        <f t="shared" si="51"/>
        <v>67.630000000000109</v>
      </c>
      <c r="E276" s="271">
        <f t="shared" si="51"/>
        <v>0</v>
      </c>
      <c r="F276" s="271">
        <f t="shared" si="51"/>
        <v>0</v>
      </c>
      <c r="G276" s="273">
        <f t="shared" si="51"/>
        <v>108.30046511627916</v>
      </c>
      <c r="H276" s="457"/>
      <c r="I276" s="457"/>
      <c r="J276" s="457"/>
    </row>
    <row r="277" spans="1:10" x14ac:dyDescent="0.2">
      <c r="A277" s="309" t="s">
        <v>52</v>
      </c>
      <c r="B277" s="274">
        <v>88</v>
      </c>
      <c r="C277" s="275">
        <v>156</v>
      </c>
      <c r="D277" s="275">
        <v>151</v>
      </c>
      <c r="E277" s="275"/>
      <c r="F277" s="329"/>
      <c r="G277" s="330">
        <f>SUM(B277:F277)</f>
        <v>395</v>
      </c>
      <c r="H277" s="457" t="s">
        <v>56</v>
      </c>
      <c r="I277" s="331">
        <f>G264-G277</f>
        <v>0</v>
      </c>
      <c r="J277" s="332">
        <f>I277/G264</f>
        <v>0</v>
      </c>
    </row>
    <row r="278" spans="1:10" x14ac:dyDescent="0.2">
      <c r="A278" s="309" t="s">
        <v>28</v>
      </c>
      <c r="B278" s="427">
        <v>114</v>
      </c>
      <c r="C278" s="281">
        <v>113</v>
      </c>
      <c r="D278" s="281">
        <v>112</v>
      </c>
      <c r="E278" s="281"/>
      <c r="F278" s="281"/>
      <c r="G278" s="233"/>
      <c r="H278" s="457" t="s">
        <v>57</v>
      </c>
      <c r="I278" s="457">
        <v>107.59</v>
      </c>
      <c r="J278" s="457"/>
    </row>
    <row r="279" spans="1:10" ht="13.5" thickBot="1" x14ac:dyDescent="0.25">
      <c r="A279" s="312" t="s">
        <v>26</v>
      </c>
      <c r="B279" s="336">
        <f>B278-B265</f>
        <v>5</v>
      </c>
      <c r="C279" s="337">
        <f>C278-C265</f>
        <v>5.5</v>
      </c>
      <c r="D279" s="337">
        <f>D278-D265</f>
        <v>5.5</v>
      </c>
      <c r="E279" s="337">
        <f>E278-E265</f>
        <v>0</v>
      </c>
      <c r="F279" s="337">
        <f>F278-F265</f>
        <v>0</v>
      </c>
      <c r="G279" s="234"/>
      <c r="H279" s="457" t="s">
        <v>26</v>
      </c>
      <c r="I279" s="457">
        <f>I278-I265</f>
        <v>6.6099999999999994</v>
      </c>
      <c r="J279" s="457"/>
    </row>
    <row r="281" spans="1:10" ht="13.5" thickBot="1" x14ac:dyDescent="0.25"/>
    <row r="282" spans="1:10" ht="13.5" thickBot="1" x14ac:dyDescent="0.25">
      <c r="A282" s="285" t="s">
        <v>118</v>
      </c>
      <c r="B282" s="509" t="s">
        <v>50</v>
      </c>
      <c r="C282" s="510"/>
      <c r="D282" s="510"/>
      <c r="E282" s="510"/>
      <c r="F282" s="511"/>
      <c r="G282" s="314" t="s">
        <v>0</v>
      </c>
      <c r="H282" s="461"/>
      <c r="I282" s="461"/>
      <c r="J282" s="461"/>
    </row>
    <row r="283" spans="1:10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43</v>
      </c>
      <c r="H283" s="461"/>
      <c r="I283" s="461"/>
      <c r="J283" s="461"/>
    </row>
    <row r="284" spans="1:10" x14ac:dyDescent="0.2">
      <c r="A284" s="292" t="s">
        <v>3</v>
      </c>
      <c r="B284" s="462">
        <v>3470</v>
      </c>
      <c r="C284" s="463">
        <v>3470</v>
      </c>
      <c r="D284" s="464">
        <v>3470</v>
      </c>
      <c r="E284" s="464">
        <v>3470</v>
      </c>
      <c r="F284" s="464">
        <v>3470</v>
      </c>
      <c r="G284" s="465">
        <v>3470</v>
      </c>
      <c r="H284" s="461"/>
      <c r="I284" s="461"/>
      <c r="J284" s="461"/>
    </row>
    <row r="285" spans="1:10" x14ac:dyDescent="0.2">
      <c r="A285" s="295" t="s">
        <v>6</v>
      </c>
      <c r="B285" s="321">
        <v>3348.125</v>
      </c>
      <c r="C285" s="322">
        <v>3490</v>
      </c>
      <c r="D285" s="322">
        <v>3709</v>
      </c>
      <c r="E285" s="322"/>
      <c r="F285" s="322"/>
      <c r="G285" s="259">
        <v>3487.9487179487178</v>
      </c>
      <c r="H285" s="461"/>
      <c r="I285" s="461"/>
      <c r="J285" s="461"/>
    </row>
    <row r="286" spans="1:10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/>
      <c r="F286" s="325"/>
      <c r="G286" s="326">
        <v>92.307692307692307</v>
      </c>
      <c r="H286" s="461"/>
      <c r="I286" s="461"/>
      <c r="J286" s="461"/>
    </row>
    <row r="287" spans="1:10" x14ac:dyDescent="0.2">
      <c r="A287" s="226" t="s">
        <v>8</v>
      </c>
      <c r="B287" s="263">
        <v>2.5282122812290114E-2</v>
      </c>
      <c r="C287" s="264">
        <v>2.1879505371352647E-2</v>
      </c>
      <c r="D287" s="327">
        <v>4.629916827971433E-2</v>
      </c>
      <c r="E287" s="327"/>
      <c r="F287" s="327"/>
      <c r="G287" s="328">
        <v>5.2078586611387381E-2</v>
      </c>
      <c r="H287" s="461"/>
      <c r="I287" s="461"/>
      <c r="J287" s="461"/>
    </row>
    <row r="288" spans="1:10" x14ac:dyDescent="0.2">
      <c r="A288" s="295" t="s">
        <v>1</v>
      </c>
      <c r="B288" s="266">
        <f t="shared" ref="B288:G288" si="52">B285/B284*100-100</f>
        <v>-3.512247838616716</v>
      </c>
      <c r="C288" s="267">
        <f t="shared" si="52"/>
        <v>0.57636887608070708</v>
      </c>
      <c r="D288" s="267">
        <f t="shared" si="52"/>
        <v>6.8876080691642585</v>
      </c>
      <c r="E288" s="267">
        <f t="shared" si="52"/>
        <v>-100</v>
      </c>
      <c r="F288" s="267">
        <f t="shared" si="52"/>
        <v>-100</v>
      </c>
      <c r="G288" s="269">
        <f t="shared" si="52"/>
        <v>0.51725411955958123</v>
      </c>
      <c r="H288" s="461"/>
      <c r="I288" s="461"/>
      <c r="J288" s="461"/>
    </row>
    <row r="289" spans="1:11" ht="13.5" thickBot="1" x14ac:dyDescent="0.25">
      <c r="A289" s="226" t="s">
        <v>27</v>
      </c>
      <c r="B289" s="270">
        <f t="shared" ref="B289:G289" si="53">B285-B272</f>
        <v>95.125</v>
      </c>
      <c r="C289" s="271">
        <f t="shared" si="53"/>
        <v>187.05882352941171</v>
      </c>
      <c r="D289" s="271">
        <f t="shared" si="53"/>
        <v>324</v>
      </c>
      <c r="E289" s="271">
        <f t="shared" si="53"/>
        <v>0</v>
      </c>
      <c r="F289" s="271">
        <f t="shared" si="53"/>
        <v>0</v>
      </c>
      <c r="G289" s="273">
        <f t="shared" si="53"/>
        <v>166.08825283243868</v>
      </c>
      <c r="H289" s="461"/>
      <c r="I289" s="461"/>
      <c r="J289" s="461"/>
    </row>
    <row r="290" spans="1:11" x14ac:dyDescent="0.2">
      <c r="A290" s="309" t="s">
        <v>52</v>
      </c>
      <c r="B290" s="274">
        <v>151</v>
      </c>
      <c r="C290" s="275">
        <v>110</v>
      </c>
      <c r="D290" s="275">
        <v>72</v>
      </c>
      <c r="E290" s="275"/>
      <c r="F290" s="329"/>
      <c r="G290" s="330">
        <f>SUM(B290:F290)</f>
        <v>333</v>
      </c>
      <c r="H290" s="461" t="s">
        <v>56</v>
      </c>
      <c r="I290" s="331">
        <f>G277-G290</f>
        <v>62</v>
      </c>
      <c r="J290" s="332">
        <f>I290/G277</f>
        <v>0.1569620253164557</v>
      </c>
      <c r="K290" s="414" t="s">
        <v>119</v>
      </c>
    </row>
    <row r="291" spans="1:11" x14ac:dyDescent="0.2">
      <c r="A291" s="309" t="s">
        <v>28</v>
      </c>
      <c r="B291" s="427">
        <v>119.5</v>
      </c>
      <c r="C291" s="281">
        <v>118.5</v>
      </c>
      <c r="D291" s="281">
        <v>117</v>
      </c>
      <c r="E291" s="281"/>
      <c r="F291" s="281"/>
      <c r="G291" s="233"/>
      <c r="H291" s="461" t="s">
        <v>57</v>
      </c>
      <c r="I291" s="461">
        <v>113.4</v>
      </c>
      <c r="J291" s="461"/>
    </row>
    <row r="292" spans="1:11" ht="13.5" thickBot="1" x14ac:dyDescent="0.25">
      <c r="A292" s="312" t="s">
        <v>26</v>
      </c>
      <c r="B292" s="336">
        <f>B291-B278</f>
        <v>5.5</v>
      </c>
      <c r="C292" s="337">
        <f>C291-C278</f>
        <v>5.5</v>
      </c>
      <c r="D292" s="337">
        <f>D291-D278</f>
        <v>5</v>
      </c>
      <c r="E292" s="337">
        <f>E291-E278</f>
        <v>0</v>
      </c>
      <c r="F292" s="337">
        <f>F291-F278</f>
        <v>0</v>
      </c>
      <c r="G292" s="234"/>
      <c r="H292" s="461" t="s">
        <v>26</v>
      </c>
      <c r="I292" s="461">
        <f>I291-I278</f>
        <v>5.8100000000000023</v>
      </c>
      <c r="J292" s="461"/>
    </row>
    <row r="293" spans="1:11" x14ac:dyDescent="0.2">
      <c r="C293" s="280">
        <v>118.5</v>
      </c>
    </row>
    <row r="294" spans="1:11" ht="13.5" thickBot="1" x14ac:dyDescent="0.25"/>
    <row r="295" spans="1:11" ht="13.5" thickBot="1" x14ac:dyDescent="0.25">
      <c r="A295" s="285" t="s">
        <v>120</v>
      </c>
      <c r="B295" s="509" t="s">
        <v>50</v>
      </c>
      <c r="C295" s="510"/>
      <c r="D295" s="510"/>
      <c r="E295" s="510"/>
      <c r="F295" s="511"/>
      <c r="G295" s="314" t="s">
        <v>0</v>
      </c>
      <c r="H295" s="466"/>
      <c r="I295" s="466"/>
      <c r="J295" s="466"/>
    </row>
    <row r="296" spans="1:11" x14ac:dyDescent="0.2">
      <c r="A296" s="226" t="s">
        <v>2</v>
      </c>
      <c r="B296" s="316">
        <v>1</v>
      </c>
      <c r="C296" s="236">
        <v>2</v>
      </c>
      <c r="D296" s="236">
        <v>3</v>
      </c>
      <c r="E296" s="236">
        <v>4</v>
      </c>
      <c r="F296" s="236">
        <v>5</v>
      </c>
      <c r="G296" s="458">
        <v>43</v>
      </c>
      <c r="H296" s="466"/>
      <c r="I296" s="466"/>
      <c r="J296" s="466"/>
    </row>
    <row r="297" spans="1:11" x14ac:dyDescent="0.2">
      <c r="A297" s="292" t="s">
        <v>3</v>
      </c>
      <c r="B297" s="462">
        <v>3660</v>
      </c>
      <c r="C297" s="463">
        <v>3660</v>
      </c>
      <c r="D297" s="464">
        <v>3660</v>
      </c>
      <c r="E297" s="464">
        <v>3660</v>
      </c>
      <c r="F297" s="464">
        <v>3660</v>
      </c>
      <c r="G297" s="465">
        <v>3660</v>
      </c>
      <c r="H297" s="466"/>
      <c r="I297" s="466"/>
      <c r="J297" s="466"/>
    </row>
    <row r="298" spans="1:11" x14ac:dyDescent="0.2">
      <c r="A298" s="295" t="s">
        <v>6</v>
      </c>
      <c r="B298" s="321">
        <v>3455.625</v>
      </c>
      <c r="C298" s="322">
        <v>3685.8333333333335</v>
      </c>
      <c r="D298" s="322">
        <v>3805</v>
      </c>
      <c r="E298" s="322"/>
      <c r="F298" s="322"/>
      <c r="G298" s="259">
        <v>3620.2631578947367</v>
      </c>
      <c r="H298" s="466"/>
      <c r="I298" s="466"/>
      <c r="J298" s="466"/>
    </row>
    <row r="299" spans="1:11" x14ac:dyDescent="0.2">
      <c r="A299" s="226" t="s">
        <v>7</v>
      </c>
      <c r="B299" s="323">
        <v>100</v>
      </c>
      <c r="C299" s="324">
        <v>91.666666666666671</v>
      </c>
      <c r="D299" s="325">
        <v>80</v>
      </c>
      <c r="E299" s="325"/>
      <c r="F299" s="325"/>
      <c r="G299" s="326">
        <v>89.473684210526315</v>
      </c>
      <c r="H299" s="466"/>
      <c r="I299" s="466"/>
      <c r="J299" s="466"/>
    </row>
    <row r="300" spans="1:11" x14ac:dyDescent="0.2">
      <c r="A300" s="226" t="s">
        <v>8</v>
      </c>
      <c r="B300" s="263">
        <v>5.4196321975884539E-2</v>
      </c>
      <c r="C300" s="264">
        <v>5.0386828666298303E-2</v>
      </c>
      <c r="D300" s="327">
        <v>5.6504599211563734E-2</v>
      </c>
      <c r="E300" s="327"/>
      <c r="F300" s="327"/>
      <c r="G300" s="328">
        <v>6.7421192281900091E-2</v>
      </c>
      <c r="H300" s="466"/>
      <c r="I300" s="466"/>
      <c r="J300" s="466"/>
    </row>
    <row r="301" spans="1:11" x14ac:dyDescent="0.2">
      <c r="A301" s="295" t="s">
        <v>1</v>
      </c>
      <c r="B301" s="266">
        <f t="shared" ref="B301:G301" si="54">B298/B297*100-100</f>
        <v>-5.5840163934426243</v>
      </c>
      <c r="C301" s="267">
        <f t="shared" si="54"/>
        <v>0.7058287795992868</v>
      </c>
      <c r="D301" s="267">
        <f t="shared" si="54"/>
        <v>3.9617486338797931</v>
      </c>
      <c r="E301" s="267">
        <f t="shared" si="54"/>
        <v>-100</v>
      </c>
      <c r="F301" s="267">
        <f t="shared" si="54"/>
        <v>-100</v>
      </c>
      <c r="G301" s="269">
        <f t="shared" si="54"/>
        <v>-1.0857060684498236</v>
      </c>
      <c r="H301" s="466"/>
      <c r="I301" s="466"/>
      <c r="J301" s="466"/>
    </row>
    <row r="302" spans="1:11" ht="13.5" thickBot="1" x14ac:dyDescent="0.25">
      <c r="A302" s="226" t="s">
        <v>27</v>
      </c>
      <c r="B302" s="270">
        <f t="shared" ref="B302:G302" si="55">B298-B285</f>
        <v>107.5</v>
      </c>
      <c r="C302" s="271">
        <f t="shared" si="55"/>
        <v>195.83333333333348</v>
      </c>
      <c r="D302" s="271">
        <f t="shared" si="55"/>
        <v>96</v>
      </c>
      <c r="E302" s="271">
        <f t="shared" si="55"/>
        <v>0</v>
      </c>
      <c r="F302" s="271">
        <f t="shared" si="55"/>
        <v>0</v>
      </c>
      <c r="G302" s="273">
        <f t="shared" si="55"/>
        <v>132.31443994601887</v>
      </c>
      <c r="H302" s="466"/>
      <c r="I302" s="466"/>
      <c r="J302" s="466"/>
    </row>
    <row r="303" spans="1:11" x14ac:dyDescent="0.2">
      <c r="A303" s="309" t="s">
        <v>52</v>
      </c>
      <c r="B303" s="274">
        <v>150</v>
      </c>
      <c r="C303" s="275">
        <v>107</v>
      </c>
      <c r="D303" s="275">
        <v>72</v>
      </c>
      <c r="E303" s="275"/>
      <c r="F303" s="329"/>
      <c r="G303" s="330">
        <f>SUM(B303:F303)</f>
        <v>329</v>
      </c>
      <c r="H303" s="466" t="s">
        <v>56</v>
      </c>
      <c r="I303" s="331">
        <f>G290-G303</f>
        <v>4</v>
      </c>
      <c r="J303" s="332">
        <f>I303/G290</f>
        <v>1.2012012012012012E-2</v>
      </c>
    </row>
    <row r="304" spans="1:11" x14ac:dyDescent="0.2">
      <c r="A304" s="309" t="s">
        <v>28</v>
      </c>
      <c r="B304" s="427">
        <v>125.5</v>
      </c>
      <c r="C304" s="281">
        <v>124</v>
      </c>
      <c r="D304" s="281">
        <v>123</v>
      </c>
      <c r="E304" s="281"/>
      <c r="F304" s="281"/>
      <c r="G304" s="233"/>
      <c r="H304" s="466" t="s">
        <v>57</v>
      </c>
      <c r="I304" s="466">
        <v>119.5</v>
      </c>
      <c r="J304" s="466"/>
    </row>
    <row r="305" spans="1:11" ht="13.5" thickBot="1" x14ac:dyDescent="0.25">
      <c r="A305" s="312" t="s">
        <v>26</v>
      </c>
      <c r="B305" s="336">
        <f>B304-B291</f>
        <v>6</v>
      </c>
      <c r="C305" s="337">
        <f>C304-C291</f>
        <v>5.5</v>
      </c>
      <c r="D305" s="337">
        <f>D304-D291</f>
        <v>6</v>
      </c>
      <c r="E305" s="337">
        <f>E304-E291</f>
        <v>0</v>
      </c>
      <c r="F305" s="337">
        <f>F304-F291</f>
        <v>0</v>
      </c>
      <c r="G305" s="234"/>
      <c r="H305" s="466" t="s">
        <v>26</v>
      </c>
      <c r="I305" s="466">
        <f>I304-I291</f>
        <v>6.0999999999999943</v>
      </c>
      <c r="J305" s="466"/>
    </row>
    <row r="306" spans="1:11" x14ac:dyDescent="0.2">
      <c r="C306" s="280">
        <v>124</v>
      </c>
    </row>
    <row r="307" spans="1:11" s="479" customFormat="1" x14ac:dyDescent="0.2"/>
    <row r="308" spans="1:11" x14ac:dyDescent="0.2">
      <c r="B308" s="280">
        <v>125.5</v>
      </c>
      <c r="C308" s="280">
        <v>125.5</v>
      </c>
      <c r="D308" s="280">
        <v>124</v>
      </c>
      <c r="E308" s="280">
        <v>125.5</v>
      </c>
      <c r="F308" s="280">
        <v>124</v>
      </c>
      <c r="G308" s="280">
        <v>123</v>
      </c>
    </row>
    <row r="309" spans="1:11" s="479" customFormat="1" ht="13.5" thickBot="1" x14ac:dyDescent="0.25">
      <c r="B309" s="239">
        <v>3620.2631578947367</v>
      </c>
      <c r="C309" s="239">
        <v>3620.2631578947367</v>
      </c>
      <c r="D309" s="239">
        <v>3620.2631578947367</v>
      </c>
      <c r="E309" s="239">
        <v>3620.2631578947367</v>
      </c>
      <c r="F309" s="239">
        <v>3620.2631578947367</v>
      </c>
      <c r="G309" s="239">
        <v>3620.2631578947367</v>
      </c>
      <c r="H309" s="239">
        <v>3620.2631578947367</v>
      </c>
    </row>
    <row r="310" spans="1:11" s="479" customFormat="1" ht="13.5" thickBot="1" x14ac:dyDescent="0.25">
      <c r="A310" s="285" t="s">
        <v>126</v>
      </c>
      <c r="B310" s="509" t="s">
        <v>50</v>
      </c>
      <c r="C310" s="510"/>
      <c r="D310" s="510"/>
      <c r="E310" s="510"/>
      <c r="F310" s="510"/>
      <c r="G310" s="511"/>
      <c r="H310" s="314" t="s">
        <v>0</v>
      </c>
    </row>
    <row r="311" spans="1:11" s="479" customFormat="1" x14ac:dyDescent="0.2">
      <c r="A311" s="226" t="s">
        <v>2</v>
      </c>
      <c r="B311" s="316">
        <v>1</v>
      </c>
      <c r="C311" s="236">
        <v>2</v>
      </c>
      <c r="D311" s="236">
        <v>3</v>
      </c>
      <c r="E311" s="236">
        <v>4</v>
      </c>
      <c r="F311" s="236">
        <v>5</v>
      </c>
      <c r="G311" s="236">
        <v>6</v>
      </c>
      <c r="H311" s="458">
        <v>63</v>
      </c>
    </row>
    <row r="312" spans="1:11" s="479" customFormat="1" x14ac:dyDescent="0.2">
      <c r="A312" s="292" t="s">
        <v>3</v>
      </c>
      <c r="B312" s="462">
        <v>3820</v>
      </c>
      <c r="C312" s="463">
        <v>3820</v>
      </c>
      <c r="D312" s="464">
        <v>3820</v>
      </c>
      <c r="E312" s="464">
        <v>3820</v>
      </c>
      <c r="F312" s="464">
        <v>3820</v>
      </c>
      <c r="G312" s="464">
        <v>3820</v>
      </c>
      <c r="H312" s="465">
        <v>3820</v>
      </c>
    </row>
    <row r="313" spans="1:11" s="479" customFormat="1" x14ac:dyDescent="0.2">
      <c r="A313" s="295" t="s">
        <v>6</v>
      </c>
      <c r="B313" s="321">
        <v>3844.5454545454545</v>
      </c>
      <c r="C313" s="322">
        <v>3747.2727272727275</v>
      </c>
      <c r="D313" s="322">
        <v>3810.8333333333335</v>
      </c>
      <c r="E313" s="322">
        <v>3726.6666666666665</v>
      </c>
      <c r="F313" s="322">
        <v>3843.6363636363635</v>
      </c>
      <c r="G313" s="322">
        <v>4155</v>
      </c>
      <c r="H313" s="259">
        <v>3868.8888888888887</v>
      </c>
    </row>
    <row r="314" spans="1:11" s="479" customFormat="1" x14ac:dyDescent="0.2">
      <c r="A314" s="226" t="s">
        <v>7</v>
      </c>
      <c r="B314" s="323">
        <v>100</v>
      </c>
      <c r="C314" s="324">
        <v>90.909090909090907</v>
      </c>
      <c r="D314" s="325">
        <v>91.666666666666671</v>
      </c>
      <c r="E314" s="325">
        <v>83.333333333333329</v>
      </c>
      <c r="F314" s="325">
        <v>81.818181818181813</v>
      </c>
      <c r="G314" s="325">
        <v>91.666666666666671</v>
      </c>
      <c r="H314" s="326">
        <v>79.365079365079367</v>
      </c>
    </row>
    <row r="315" spans="1:11" s="479" customFormat="1" x14ac:dyDescent="0.2">
      <c r="A315" s="226" t="s">
        <v>8</v>
      </c>
      <c r="B315" s="263">
        <v>3.0823685479876843E-2</v>
      </c>
      <c r="C315" s="264">
        <v>6.0502488808459667E-2</v>
      </c>
      <c r="D315" s="327">
        <v>4.8757622491990678E-2</v>
      </c>
      <c r="E315" s="327">
        <v>7.4888857563271446E-2</v>
      </c>
      <c r="F315" s="327">
        <v>7.539041775633129E-2</v>
      </c>
      <c r="G315" s="327">
        <v>7.4424289271076902E-2</v>
      </c>
      <c r="H315" s="328">
        <v>7.2765449653378833E-2</v>
      </c>
    </row>
    <row r="316" spans="1:11" s="479" customFormat="1" x14ac:dyDescent="0.2">
      <c r="A316" s="295" t="s">
        <v>1</v>
      </c>
      <c r="B316" s="266">
        <f t="shared" ref="B316:H316" si="56">B313/B312*100-100</f>
        <v>0.64255116611138874</v>
      </c>
      <c r="C316" s="267">
        <f t="shared" si="56"/>
        <v>-1.9038553069966611</v>
      </c>
      <c r="D316" s="267">
        <f t="shared" si="56"/>
        <v>-0.23996509598603666</v>
      </c>
      <c r="E316" s="267">
        <f t="shared" ref="E316" si="57">E313/E312*100-100</f>
        <v>-2.4432809773123836</v>
      </c>
      <c r="F316" s="267">
        <f t="shared" si="56"/>
        <v>0.618752974773912</v>
      </c>
      <c r="G316" s="267">
        <f t="shared" si="56"/>
        <v>8.7696335078533991</v>
      </c>
      <c r="H316" s="269">
        <f t="shared" si="56"/>
        <v>1.2798138452588574</v>
      </c>
    </row>
    <row r="317" spans="1:11" s="479" customFormat="1" ht="13.5" thickBot="1" x14ac:dyDescent="0.25">
      <c r="A317" s="226" t="s">
        <v>27</v>
      </c>
      <c r="B317" s="270">
        <f>B313-B309</f>
        <v>224.28229665071785</v>
      </c>
      <c r="C317" s="271">
        <f t="shared" ref="C317:H317" si="58">C313-C309</f>
        <v>127.00956937799083</v>
      </c>
      <c r="D317" s="271">
        <f t="shared" si="58"/>
        <v>190.57017543859683</v>
      </c>
      <c r="E317" s="271">
        <f t="shared" si="58"/>
        <v>106.40350877192986</v>
      </c>
      <c r="F317" s="271">
        <f t="shared" si="58"/>
        <v>223.37320574162686</v>
      </c>
      <c r="G317" s="271">
        <f t="shared" si="58"/>
        <v>534.73684210526335</v>
      </c>
      <c r="H317" s="273">
        <f t="shared" si="58"/>
        <v>248.62573099415204</v>
      </c>
    </row>
    <row r="318" spans="1:11" s="479" customFormat="1" x14ac:dyDescent="0.2">
      <c r="A318" s="309" t="s">
        <v>52</v>
      </c>
      <c r="B318" s="274">
        <v>60</v>
      </c>
      <c r="C318" s="275">
        <v>60</v>
      </c>
      <c r="D318" s="275">
        <v>61</v>
      </c>
      <c r="E318" s="275">
        <v>18</v>
      </c>
      <c r="F318" s="275">
        <v>61</v>
      </c>
      <c r="G318" s="329">
        <v>61</v>
      </c>
      <c r="H318" s="330">
        <f>SUM(B318:G318)</f>
        <v>321</v>
      </c>
      <c r="I318" s="479" t="s">
        <v>56</v>
      </c>
      <c r="J318" s="331">
        <f>G303-H318</f>
        <v>8</v>
      </c>
      <c r="K318" s="332">
        <f>J318/G303</f>
        <v>2.4316109422492401E-2</v>
      </c>
    </row>
    <row r="319" spans="1:11" s="479" customFormat="1" x14ac:dyDescent="0.2">
      <c r="A319" s="309" t="s">
        <v>28</v>
      </c>
      <c r="B319" s="427">
        <v>130.5</v>
      </c>
      <c r="C319" s="281">
        <v>130.5</v>
      </c>
      <c r="D319" s="281">
        <v>129</v>
      </c>
      <c r="E319" s="281">
        <v>130.5</v>
      </c>
      <c r="F319" s="281">
        <v>129</v>
      </c>
      <c r="G319" s="281">
        <f t="shared" ref="G319" si="59">G308+4.5</f>
        <v>127.5</v>
      </c>
      <c r="H319" s="233"/>
      <c r="I319" s="479" t="s">
        <v>57</v>
      </c>
      <c r="J319" s="479">
        <v>126.3</v>
      </c>
    </row>
    <row r="320" spans="1:11" s="479" customFormat="1" ht="13.5" thickBot="1" x14ac:dyDescent="0.25">
      <c r="A320" s="312" t="s">
        <v>26</v>
      </c>
      <c r="B320" s="336">
        <f>B319-B308</f>
        <v>5</v>
      </c>
      <c r="C320" s="337">
        <f t="shared" ref="C320:G320" si="60">C319-C308</f>
        <v>5</v>
      </c>
      <c r="D320" s="337">
        <f t="shared" si="60"/>
        <v>5</v>
      </c>
      <c r="E320" s="337">
        <f t="shared" si="60"/>
        <v>5</v>
      </c>
      <c r="F320" s="337">
        <f t="shared" si="60"/>
        <v>5</v>
      </c>
      <c r="G320" s="337">
        <f t="shared" si="60"/>
        <v>4.5</v>
      </c>
      <c r="H320" s="234"/>
      <c r="I320" s="479" t="s">
        <v>26</v>
      </c>
      <c r="J320" s="479">
        <f>J319-I304</f>
        <v>6.7999999999999972</v>
      </c>
    </row>
    <row r="322" spans="1:11" ht="13.5" thickBot="1" x14ac:dyDescent="0.25"/>
    <row r="323" spans="1:11" ht="13.5" thickBot="1" x14ac:dyDescent="0.25">
      <c r="A323" s="285" t="s">
        <v>127</v>
      </c>
      <c r="B323" s="512" t="s">
        <v>50</v>
      </c>
      <c r="C323" s="513"/>
      <c r="D323" s="513"/>
      <c r="E323" s="513"/>
      <c r="F323" s="513"/>
      <c r="G323" s="514"/>
      <c r="H323" s="314" t="s">
        <v>0</v>
      </c>
      <c r="I323" s="481"/>
      <c r="J323" s="481"/>
      <c r="K323" s="481"/>
    </row>
    <row r="324" spans="1:11" x14ac:dyDescent="0.2">
      <c r="A324" s="469" t="s">
        <v>2</v>
      </c>
      <c r="B324" s="316">
        <v>1</v>
      </c>
      <c r="C324" s="236">
        <v>2</v>
      </c>
      <c r="D324" s="236">
        <v>3</v>
      </c>
      <c r="E324" s="236">
        <v>4</v>
      </c>
      <c r="F324" s="236">
        <v>5</v>
      </c>
      <c r="G324" s="495">
        <v>6</v>
      </c>
      <c r="H324" s="491">
        <v>89</v>
      </c>
      <c r="I324" s="481"/>
      <c r="J324" s="481"/>
      <c r="K324" s="481"/>
    </row>
    <row r="325" spans="1:11" x14ac:dyDescent="0.2">
      <c r="A325" s="470" t="s">
        <v>3</v>
      </c>
      <c r="B325" s="462">
        <v>3950</v>
      </c>
      <c r="C325" s="463">
        <v>3950</v>
      </c>
      <c r="D325" s="464">
        <v>3950</v>
      </c>
      <c r="E325" s="464">
        <v>3950</v>
      </c>
      <c r="F325" s="464">
        <v>3950</v>
      </c>
      <c r="G325" s="496">
        <v>3950</v>
      </c>
      <c r="H325" s="492">
        <v>3950</v>
      </c>
      <c r="I325" s="481"/>
      <c r="J325" s="481"/>
      <c r="K325" s="481"/>
    </row>
    <row r="326" spans="1:11" x14ac:dyDescent="0.2">
      <c r="A326" s="471" t="s">
        <v>6</v>
      </c>
      <c r="B326" s="321">
        <v>4008.125</v>
      </c>
      <c r="C326" s="322">
        <v>3861.25</v>
      </c>
      <c r="D326" s="322">
        <v>3930</v>
      </c>
      <c r="E326" s="322">
        <v>3824.2857142857142</v>
      </c>
      <c r="F326" s="322">
        <v>4062.9411764705883</v>
      </c>
      <c r="G326" s="497">
        <v>4233.75</v>
      </c>
      <c r="H326" s="342">
        <v>4003.370786516854</v>
      </c>
      <c r="I326" s="481"/>
      <c r="J326" s="481"/>
      <c r="K326" s="481"/>
    </row>
    <row r="327" spans="1:11" x14ac:dyDescent="0.2">
      <c r="A327" s="469" t="s">
        <v>7</v>
      </c>
      <c r="B327" s="323">
        <v>93.75</v>
      </c>
      <c r="C327" s="324">
        <v>75</v>
      </c>
      <c r="D327" s="325">
        <v>94.117647058823536</v>
      </c>
      <c r="E327" s="325">
        <v>100</v>
      </c>
      <c r="F327" s="325">
        <v>88.235294117647058</v>
      </c>
      <c r="G327" s="498">
        <v>68.75</v>
      </c>
      <c r="H327" s="493">
        <v>80.898876404494388</v>
      </c>
      <c r="I327" s="481"/>
      <c r="J327" s="481"/>
      <c r="K327" s="481"/>
    </row>
    <row r="328" spans="1:11" x14ac:dyDescent="0.2">
      <c r="A328" s="469" t="s">
        <v>8</v>
      </c>
      <c r="B328" s="263">
        <v>5.4726798847451762E-2</v>
      </c>
      <c r="C328" s="264">
        <v>8.1383655842814095E-2</v>
      </c>
      <c r="D328" s="327">
        <v>5.8037320822692841E-2</v>
      </c>
      <c r="E328" s="327">
        <v>4.2044157679168241E-2</v>
      </c>
      <c r="F328" s="327">
        <v>5.8089709325674657E-2</v>
      </c>
      <c r="G328" s="499">
        <v>0.10605187987657699</v>
      </c>
      <c r="H328" s="494">
        <v>8.0034267262189332E-2</v>
      </c>
      <c r="I328" s="481"/>
      <c r="J328" s="481"/>
      <c r="K328" s="481"/>
    </row>
    <row r="329" spans="1:11" x14ac:dyDescent="0.2">
      <c r="A329" s="471" t="s">
        <v>1</v>
      </c>
      <c r="B329" s="266">
        <f t="shared" ref="B329:H329" si="61">B326/B325*100-100</f>
        <v>1.4715189873417671</v>
      </c>
      <c r="C329" s="267">
        <f t="shared" si="61"/>
        <v>-2.2468354430379804</v>
      </c>
      <c r="D329" s="267">
        <f t="shared" si="61"/>
        <v>-0.50632911392405333</v>
      </c>
      <c r="E329" s="267">
        <f t="shared" si="61"/>
        <v>-3.1826401446654558</v>
      </c>
      <c r="F329" s="267">
        <f t="shared" si="61"/>
        <v>2.8592702903946332</v>
      </c>
      <c r="G329" s="268">
        <f t="shared" si="61"/>
        <v>7.1835443037974613</v>
      </c>
      <c r="H329" s="345">
        <f t="shared" si="61"/>
        <v>1.3511591523254225</v>
      </c>
      <c r="I329" s="481"/>
      <c r="J329" s="481"/>
      <c r="K329" s="481"/>
    </row>
    <row r="330" spans="1:11" ht="13.5" thickBot="1" x14ac:dyDescent="0.25">
      <c r="A330" s="469" t="s">
        <v>27</v>
      </c>
      <c r="B330" s="500">
        <f>B326-B313</f>
        <v>163.5795454545455</v>
      </c>
      <c r="C330" s="501">
        <f t="shared" ref="C330:G330" si="62">C326-C313</f>
        <v>113.97727272727252</v>
      </c>
      <c r="D330" s="501">
        <f t="shared" si="62"/>
        <v>119.16666666666652</v>
      </c>
      <c r="E330" s="501">
        <f t="shared" si="62"/>
        <v>97.619047619047706</v>
      </c>
      <c r="F330" s="501">
        <f t="shared" si="62"/>
        <v>219.30481283422478</v>
      </c>
      <c r="G330" s="502">
        <f t="shared" si="62"/>
        <v>78.75</v>
      </c>
      <c r="H330" s="346">
        <f t="shared" ref="H330" si="63">H326-H322</f>
        <v>4003.370786516854</v>
      </c>
      <c r="I330" s="481"/>
      <c r="J330" s="481"/>
      <c r="K330" s="481"/>
    </row>
    <row r="331" spans="1:11" x14ac:dyDescent="0.2">
      <c r="A331" s="371" t="s">
        <v>52</v>
      </c>
      <c r="B331" s="486">
        <v>60</v>
      </c>
      <c r="C331" s="487">
        <v>60</v>
      </c>
      <c r="D331" s="487">
        <v>61</v>
      </c>
      <c r="E331" s="487">
        <v>18</v>
      </c>
      <c r="F331" s="487">
        <v>61</v>
      </c>
      <c r="G331" s="451">
        <v>61</v>
      </c>
      <c r="H331" s="482">
        <f>SUM(B331:G331)</f>
        <v>321</v>
      </c>
      <c r="I331" s="481" t="s">
        <v>56</v>
      </c>
      <c r="J331" s="331">
        <f>H318-H331</f>
        <v>0</v>
      </c>
      <c r="K331" s="332">
        <f>J331/H318</f>
        <v>0</v>
      </c>
    </row>
    <row r="332" spans="1:11" x14ac:dyDescent="0.2">
      <c r="A332" s="371" t="s">
        <v>28</v>
      </c>
      <c r="B332" s="229">
        <v>133.5</v>
      </c>
      <c r="C332" s="281">
        <v>134</v>
      </c>
      <c r="D332" s="281">
        <v>132.5</v>
      </c>
      <c r="E332" s="281">
        <v>134</v>
      </c>
      <c r="F332" s="281">
        <v>132</v>
      </c>
      <c r="G332" s="230">
        <v>130.5</v>
      </c>
      <c r="H332" s="339"/>
      <c r="I332" s="481" t="s">
        <v>57</v>
      </c>
      <c r="J332" s="481">
        <v>129.41999999999999</v>
      </c>
      <c r="K332" s="481"/>
    </row>
    <row r="333" spans="1:11" ht="13.5" thickBot="1" x14ac:dyDescent="0.25">
      <c r="A333" s="372" t="s">
        <v>26</v>
      </c>
      <c r="B333" s="336">
        <f>B332-B319</f>
        <v>3</v>
      </c>
      <c r="C333" s="337">
        <f t="shared" ref="C333:G333" si="64">C332-C319</f>
        <v>3.5</v>
      </c>
      <c r="D333" s="337">
        <f t="shared" si="64"/>
        <v>3.5</v>
      </c>
      <c r="E333" s="337">
        <f t="shared" si="64"/>
        <v>3.5</v>
      </c>
      <c r="F333" s="337">
        <f t="shared" si="64"/>
        <v>3</v>
      </c>
      <c r="G333" s="484">
        <f t="shared" si="64"/>
        <v>3</v>
      </c>
      <c r="H333" s="348"/>
      <c r="I333" s="481" t="s">
        <v>26</v>
      </c>
      <c r="J333" s="481">
        <f>J332-J319</f>
        <v>3.1199999999999903</v>
      </c>
      <c r="K333" s="481"/>
    </row>
    <row r="335" spans="1:11" ht="13.5" thickBot="1" x14ac:dyDescent="0.25"/>
    <row r="336" spans="1:11" ht="13.5" thickBot="1" x14ac:dyDescent="0.25">
      <c r="A336" s="285" t="s">
        <v>127</v>
      </c>
      <c r="B336" s="512" t="s">
        <v>50</v>
      </c>
      <c r="C336" s="513"/>
      <c r="D336" s="513"/>
      <c r="E336" s="513"/>
      <c r="F336" s="513"/>
      <c r="G336" s="514"/>
      <c r="H336" s="314" t="s">
        <v>0</v>
      </c>
      <c r="I336" s="503"/>
      <c r="J336" s="503"/>
      <c r="K336" s="503"/>
    </row>
    <row r="337" spans="1:11" x14ac:dyDescent="0.2">
      <c r="A337" s="469" t="s">
        <v>2</v>
      </c>
      <c r="B337" s="316">
        <v>1</v>
      </c>
      <c r="C337" s="236">
        <v>2</v>
      </c>
      <c r="D337" s="236">
        <v>3</v>
      </c>
      <c r="E337" s="236">
        <v>4</v>
      </c>
      <c r="F337" s="236">
        <v>5</v>
      </c>
      <c r="G337" s="495">
        <v>6</v>
      </c>
      <c r="H337" s="491">
        <v>76</v>
      </c>
      <c r="I337" s="503"/>
      <c r="J337" s="503"/>
      <c r="K337" s="503"/>
    </row>
    <row r="338" spans="1:11" x14ac:dyDescent="0.2">
      <c r="A338" s="470" t="s">
        <v>3</v>
      </c>
      <c r="B338" s="462">
        <v>4040</v>
      </c>
      <c r="C338" s="463">
        <v>4040</v>
      </c>
      <c r="D338" s="464">
        <v>4040</v>
      </c>
      <c r="E338" s="464">
        <v>4040</v>
      </c>
      <c r="F338" s="464">
        <v>4040</v>
      </c>
      <c r="G338" s="496">
        <v>4040</v>
      </c>
      <c r="H338" s="492">
        <v>4040</v>
      </c>
      <c r="I338" s="503"/>
      <c r="J338" s="503"/>
      <c r="K338" s="503"/>
    </row>
    <row r="339" spans="1:11" x14ac:dyDescent="0.2">
      <c r="A339" s="471" t="s">
        <v>6</v>
      </c>
      <c r="B339" s="321">
        <v>3896.9230769230771</v>
      </c>
      <c r="C339" s="322">
        <v>3887.8571428571427</v>
      </c>
      <c r="D339" s="322">
        <v>4133.333333333333</v>
      </c>
      <c r="E339" s="322">
        <v>4046</v>
      </c>
      <c r="F339" s="322">
        <v>4074</v>
      </c>
      <c r="G339" s="497">
        <v>4371.4285714285716</v>
      </c>
      <c r="H339" s="342">
        <v>4074.0789473684213</v>
      </c>
      <c r="I339" s="503"/>
      <c r="J339" s="503"/>
      <c r="K339" s="503"/>
    </row>
    <row r="340" spans="1:11" x14ac:dyDescent="0.2">
      <c r="A340" s="469" t="s">
        <v>7</v>
      </c>
      <c r="B340" s="323">
        <v>84.615384615384613</v>
      </c>
      <c r="C340" s="324">
        <v>100</v>
      </c>
      <c r="D340" s="325">
        <v>93.333333333333329</v>
      </c>
      <c r="E340" s="325">
        <v>100</v>
      </c>
      <c r="F340" s="325">
        <v>93.333333333333329</v>
      </c>
      <c r="G340" s="498">
        <v>85.714285714285708</v>
      </c>
      <c r="H340" s="493">
        <v>85.526315789473685</v>
      </c>
      <c r="I340" s="503"/>
      <c r="J340" s="503"/>
      <c r="K340" s="503"/>
    </row>
    <row r="341" spans="1:11" x14ac:dyDescent="0.2">
      <c r="A341" s="469" t="s">
        <v>8</v>
      </c>
      <c r="B341" s="263">
        <v>5.7419040060234967E-2</v>
      </c>
      <c r="C341" s="264">
        <v>5.2875303687428946E-2</v>
      </c>
      <c r="D341" s="327">
        <v>5.2648383044998644E-2</v>
      </c>
      <c r="E341" s="327">
        <v>5.7849683987455436E-2</v>
      </c>
      <c r="F341" s="327">
        <v>4.7025743799030136E-2</v>
      </c>
      <c r="G341" s="499">
        <v>7.5425091468855066E-2</v>
      </c>
      <c r="H341" s="494">
        <v>7.1712290847471508E-2</v>
      </c>
      <c r="I341" s="503"/>
      <c r="J341" s="503"/>
      <c r="K341" s="503"/>
    </row>
    <row r="342" spans="1:11" x14ac:dyDescent="0.2">
      <c r="A342" s="471" t="s">
        <v>1</v>
      </c>
      <c r="B342" s="266">
        <f t="shared" ref="B342:H342" si="65">B339/B338*100-100</f>
        <v>-3.5415079969535412</v>
      </c>
      <c r="C342" s="267">
        <f t="shared" si="65"/>
        <v>-3.7659123055162667</v>
      </c>
      <c r="D342" s="267">
        <f t="shared" si="65"/>
        <v>2.310231023102304</v>
      </c>
      <c r="E342" s="267">
        <f t="shared" si="65"/>
        <v>0.14851485148514598</v>
      </c>
      <c r="F342" s="267">
        <f t="shared" si="65"/>
        <v>0.84158415841584144</v>
      </c>
      <c r="G342" s="268">
        <f t="shared" si="65"/>
        <v>8.2036775106082018</v>
      </c>
      <c r="H342" s="345">
        <f t="shared" si="65"/>
        <v>0.84353830119854933</v>
      </c>
      <c r="I342" s="503"/>
      <c r="J342" s="503"/>
      <c r="K342" s="503"/>
    </row>
    <row r="343" spans="1:11" ht="13.5" thickBot="1" x14ac:dyDescent="0.25">
      <c r="A343" s="469" t="s">
        <v>27</v>
      </c>
      <c r="B343" s="500">
        <f>B339-B326</f>
        <v>-111.20192307692287</v>
      </c>
      <c r="C343" s="501">
        <f t="shared" ref="C343:G343" si="66">C339-C326</f>
        <v>26.607142857142662</v>
      </c>
      <c r="D343" s="501">
        <f t="shared" si="66"/>
        <v>203.33333333333303</v>
      </c>
      <c r="E343" s="501">
        <f t="shared" si="66"/>
        <v>221.71428571428578</v>
      </c>
      <c r="F343" s="501">
        <f t="shared" si="66"/>
        <v>11.058823529411711</v>
      </c>
      <c r="G343" s="502">
        <f t="shared" si="66"/>
        <v>137.67857142857156</v>
      </c>
      <c r="H343" s="346">
        <f t="shared" ref="H343" si="67">H339-H335</f>
        <v>4074.0789473684213</v>
      </c>
      <c r="I343" s="503"/>
      <c r="J343" s="503"/>
      <c r="K343" s="503"/>
    </row>
    <row r="344" spans="1:11" x14ac:dyDescent="0.2">
      <c r="A344" s="371" t="s">
        <v>52</v>
      </c>
      <c r="B344" s="486">
        <v>60</v>
      </c>
      <c r="C344" s="487">
        <v>60</v>
      </c>
      <c r="D344" s="487">
        <v>61</v>
      </c>
      <c r="E344" s="487">
        <v>18</v>
      </c>
      <c r="F344" s="487">
        <v>61</v>
      </c>
      <c r="G344" s="451">
        <v>60</v>
      </c>
      <c r="H344" s="482">
        <f>SUM(B344:G344)</f>
        <v>320</v>
      </c>
      <c r="I344" s="503" t="s">
        <v>56</v>
      </c>
      <c r="J344" s="331">
        <f>H331-H344</f>
        <v>1</v>
      </c>
      <c r="K344" s="332">
        <f>J344/H331</f>
        <v>3.1152647975077881E-3</v>
      </c>
    </row>
    <row r="345" spans="1:11" x14ac:dyDescent="0.2">
      <c r="A345" s="371" t="s">
        <v>28</v>
      </c>
      <c r="B345" s="229">
        <v>136.5</v>
      </c>
      <c r="C345" s="281">
        <v>137</v>
      </c>
      <c r="D345" s="281">
        <v>135</v>
      </c>
      <c r="E345" s="281">
        <v>136.5</v>
      </c>
      <c r="F345" s="281">
        <v>135</v>
      </c>
      <c r="G345" s="230">
        <v>133</v>
      </c>
      <c r="H345" s="339"/>
      <c r="I345" s="503" t="s">
        <v>57</v>
      </c>
      <c r="J345" s="503">
        <v>132.81</v>
      </c>
      <c r="K345" s="503"/>
    </row>
    <row r="346" spans="1:11" ht="13.5" thickBot="1" x14ac:dyDescent="0.25">
      <c r="A346" s="372" t="s">
        <v>26</v>
      </c>
      <c r="B346" s="336">
        <f>B345-B332</f>
        <v>3</v>
      </c>
      <c r="C346" s="337">
        <f t="shared" ref="C346:G346" si="68">C345-C332</f>
        <v>3</v>
      </c>
      <c r="D346" s="337">
        <f t="shared" si="68"/>
        <v>2.5</v>
      </c>
      <c r="E346" s="337">
        <f t="shared" si="68"/>
        <v>2.5</v>
      </c>
      <c r="F346" s="337">
        <f t="shared" si="68"/>
        <v>3</v>
      </c>
      <c r="G346" s="484">
        <f t="shared" si="68"/>
        <v>2.5</v>
      </c>
      <c r="H346" s="348"/>
      <c r="I346" s="503" t="s">
        <v>26</v>
      </c>
      <c r="J346" s="503">
        <f>J345-J332</f>
        <v>3.3900000000000148</v>
      </c>
      <c r="K346" s="503"/>
    </row>
  </sheetData>
  <mergeCells count="26">
    <mergeCell ref="B87:F87"/>
    <mergeCell ref="B74:F74"/>
    <mergeCell ref="B152:F152"/>
    <mergeCell ref="B139:F139"/>
    <mergeCell ref="B126:F126"/>
    <mergeCell ref="B113:F113"/>
    <mergeCell ref="B9:F9"/>
    <mergeCell ref="B22:F22"/>
    <mergeCell ref="B35:F35"/>
    <mergeCell ref="B48:F48"/>
    <mergeCell ref="B61:F61"/>
    <mergeCell ref="B336:G336"/>
    <mergeCell ref="B323:G323"/>
    <mergeCell ref="B100:F100"/>
    <mergeCell ref="B282:F282"/>
    <mergeCell ref="B269:F269"/>
    <mergeCell ref="B204:F204"/>
    <mergeCell ref="B191:F191"/>
    <mergeCell ref="B178:F178"/>
    <mergeCell ref="B256:F256"/>
    <mergeCell ref="B243:F243"/>
    <mergeCell ref="B310:G310"/>
    <mergeCell ref="B230:F230"/>
    <mergeCell ref="B217:F217"/>
    <mergeCell ref="B295:F295"/>
    <mergeCell ref="B165:F16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04" t="s">
        <v>18</v>
      </c>
      <c r="C4" s="505"/>
      <c r="D4" s="505"/>
      <c r="E4" s="505"/>
      <c r="F4" s="505"/>
      <c r="G4" s="505"/>
      <c r="H4" s="505"/>
      <c r="I4" s="505"/>
      <c r="J4" s="506"/>
      <c r="K4" s="504" t="s">
        <v>21</v>
      </c>
      <c r="L4" s="505"/>
      <c r="M4" s="505"/>
      <c r="N4" s="505"/>
      <c r="O4" s="505"/>
      <c r="P4" s="505"/>
      <c r="Q4" s="505"/>
      <c r="R4" s="505"/>
      <c r="S4" s="505"/>
      <c r="T4" s="505"/>
      <c r="U4" s="505"/>
      <c r="V4" s="505"/>
      <c r="W4" s="50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04" t="s">
        <v>23</v>
      </c>
      <c r="C17" s="505"/>
      <c r="D17" s="505"/>
      <c r="E17" s="505"/>
      <c r="F17" s="50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04" t="s">
        <v>18</v>
      </c>
      <c r="C4" s="505"/>
      <c r="D4" s="505"/>
      <c r="E4" s="505"/>
      <c r="F4" s="505"/>
      <c r="G4" s="505"/>
      <c r="H4" s="505"/>
      <c r="I4" s="505"/>
      <c r="J4" s="506"/>
      <c r="K4" s="504" t="s">
        <v>21</v>
      </c>
      <c r="L4" s="505"/>
      <c r="M4" s="505"/>
      <c r="N4" s="505"/>
      <c r="O4" s="505"/>
      <c r="P4" s="505"/>
      <c r="Q4" s="505"/>
      <c r="R4" s="505"/>
      <c r="S4" s="505"/>
      <c r="T4" s="505"/>
      <c r="U4" s="505"/>
      <c r="V4" s="505"/>
      <c r="W4" s="50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04" t="s">
        <v>23</v>
      </c>
      <c r="C17" s="505"/>
      <c r="D17" s="505"/>
      <c r="E17" s="505"/>
      <c r="F17" s="50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04" t="s">
        <v>18</v>
      </c>
      <c r="C4" s="505"/>
      <c r="D4" s="505"/>
      <c r="E4" s="505"/>
      <c r="F4" s="505"/>
      <c r="G4" s="505"/>
      <c r="H4" s="505"/>
      <c r="I4" s="505"/>
      <c r="J4" s="506"/>
      <c r="K4" s="504" t="s">
        <v>21</v>
      </c>
      <c r="L4" s="505"/>
      <c r="M4" s="505"/>
      <c r="N4" s="505"/>
      <c r="O4" s="505"/>
      <c r="P4" s="505"/>
      <c r="Q4" s="505"/>
      <c r="R4" s="505"/>
      <c r="S4" s="505"/>
      <c r="T4" s="505"/>
      <c r="U4" s="505"/>
      <c r="V4" s="505"/>
      <c r="W4" s="50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04" t="s">
        <v>23</v>
      </c>
      <c r="C17" s="505"/>
      <c r="D17" s="505"/>
      <c r="E17" s="505"/>
      <c r="F17" s="50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07" t="s">
        <v>42</v>
      </c>
      <c r="B1" s="507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07" t="s">
        <v>42</v>
      </c>
      <c r="B1" s="507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08" t="s">
        <v>42</v>
      </c>
      <c r="B1" s="508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07" t="s">
        <v>42</v>
      </c>
      <c r="B1" s="507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C376"/>
  <sheetViews>
    <sheetView showGridLines="0" topLeftCell="A348" zoomScale="73" zoomScaleNormal="73" workbookViewId="0">
      <selection activeCell="T368" sqref="T368:T370"/>
    </sheetView>
  </sheetViews>
  <sheetFormatPr baseColWidth="10" defaultRowHeight="12.75" x14ac:dyDescent="0.2"/>
  <cols>
    <col min="1" max="1" width="16.28515625" style="237" bestFit="1" customWidth="1"/>
    <col min="2" max="9" width="9.7109375" style="237" customWidth="1"/>
    <col min="10" max="10" width="10.28515625" style="237" customWidth="1"/>
    <col min="11" max="11" width="10.7109375" style="237" bestFit="1" customWidth="1"/>
    <col min="12" max="13" width="10.7109375" style="237" customWidth="1"/>
    <col min="14" max="14" width="10.7109375" style="334" customWidth="1"/>
    <col min="15" max="26" width="10.7109375" style="237" customWidth="1"/>
    <col min="27" max="16384" width="11.42578125" style="237"/>
  </cols>
  <sheetData>
    <row r="1" spans="1:26" x14ac:dyDescent="0.2">
      <c r="A1" s="237" t="s">
        <v>58</v>
      </c>
    </row>
    <row r="2" spans="1:26" x14ac:dyDescent="0.2">
      <c r="A2" s="237" t="s">
        <v>59</v>
      </c>
      <c r="B2" s="239">
        <v>39.849514563106794</v>
      </c>
      <c r="F2" s="521"/>
      <c r="G2" s="521"/>
      <c r="H2" s="521"/>
      <c r="I2" s="521"/>
    </row>
    <row r="3" spans="1:26" x14ac:dyDescent="0.2">
      <c r="A3" s="237" t="s">
        <v>7</v>
      </c>
      <c r="B3" s="237">
        <v>92.7</v>
      </c>
    </row>
    <row r="4" spans="1:26" x14ac:dyDescent="0.2">
      <c r="A4" s="237" t="s">
        <v>60</v>
      </c>
      <c r="B4" s="237">
        <v>12883</v>
      </c>
    </row>
    <row r="6" spans="1:26" x14ac:dyDescent="0.2">
      <c r="A6" s="246" t="s">
        <v>61</v>
      </c>
      <c r="B6" s="239">
        <v>39.849514563106794</v>
      </c>
      <c r="C6" s="239">
        <v>39.849514563106794</v>
      </c>
      <c r="D6" s="239">
        <v>39.849514563106794</v>
      </c>
      <c r="E6" s="239">
        <v>39.849514563106794</v>
      </c>
      <c r="F6" s="239">
        <v>39.849514563106794</v>
      </c>
      <c r="G6" s="239">
        <v>39.849514563106794</v>
      </c>
      <c r="H6" s="239">
        <v>39.849514563106794</v>
      </c>
      <c r="I6" s="239">
        <v>39.849514563106794</v>
      </c>
      <c r="J6" s="239">
        <v>39.849514563106794</v>
      </c>
      <c r="K6" s="239">
        <v>39.849514563106794</v>
      </c>
      <c r="L6" s="239">
        <v>39.849514563106794</v>
      </c>
      <c r="M6" s="239">
        <v>39.849514563106794</v>
      </c>
      <c r="N6" s="239">
        <v>39.849514563106794</v>
      </c>
      <c r="O6" s="239">
        <v>39.849514563106794</v>
      </c>
      <c r="P6" s="239">
        <v>39.849514563106794</v>
      </c>
      <c r="Q6" s="239">
        <v>39.849514563106794</v>
      </c>
      <c r="R6" s="239">
        <v>39.849514563106794</v>
      </c>
      <c r="S6" s="239">
        <v>39.849514563106794</v>
      </c>
      <c r="T6" s="239">
        <v>39.849514563106794</v>
      </c>
      <c r="U6" s="239">
        <v>39.849514563106794</v>
      </c>
      <c r="V6" s="239">
        <v>39.849514563106794</v>
      </c>
    </row>
    <row r="7" spans="1:26" x14ac:dyDescent="0.2">
      <c r="A7" s="246" t="s">
        <v>62</v>
      </c>
      <c r="B7" s="282">
        <v>22.06</v>
      </c>
      <c r="C7" s="352">
        <v>22.06</v>
      </c>
      <c r="D7" s="352">
        <v>22.06</v>
      </c>
      <c r="E7" s="352">
        <v>22.06</v>
      </c>
      <c r="F7" s="352">
        <v>22.06</v>
      </c>
      <c r="G7" s="352">
        <v>22.06</v>
      </c>
      <c r="H7" s="352">
        <v>22.06</v>
      </c>
      <c r="I7" s="352">
        <v>22.06</v>
      </c>
      <c r="J7" s="352">
        <v>22.06</v>
      </c>
      <c r="K7" s="352">
        <v>22.06</v>
      </c>
      <c r="L7" s="352">
        <v>22.06</v>
      </c>
      <c r="M7" s="352">
        <v>22.06</v>
      </c>
      <c r="N7" s="352">
        <v>22.06</v>
      </c>
      <c r="O7" s="352">
        <v>22.06</v>
      </c>
      <c r="P7" s="352">
        <v>22.06</v>
      </c>
      <c r="Q7" s="352">
        <v>22.06</v>
      </c>
      <c r="R7" s="352">
        <v>22.06</v>
      </c>
      <c r="S7" s="352">
        <v>22.06</v>
      </c>
      <c r="T7" s="352">
        <v>22.06</v>
      </c>
      <c r="U7" s="352">
        <v>22.06</v>
      </c>
      <c r="V7" s="352"/>
    </row>
    <row r="8" spans="1:26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6" ht="13.5" thickBot="1" x14ac:dyDescent="0.25">
      <c r="A9" s="285" t="s">
        <v>49</v>
      </c>
      <c r="B9" s="509" t="s">
        <v>53</v>
      </c>
      <c r="C9" s="510"/>
      <c r="D9" s="510"/>
      <c r="E9" s="510"/>
      <c r="F9" s="510"/>
      <c r="G9" s="510"/>
      <c r="H9" s="510"/>
      <c r="I9" s="510"/>
      <c r="J9" s="510"/>
      <c r="K9" s="510"/>
      <c r="L9" s="510"/>
      <c r="M9" s="511"/>
      <c r="N9" s="509" t="s">
        <v>63</v>
      </c>
      <c r="O9" s="510"/>
      <c r="P9" s="510"/>
      <c r="Q9" s="510"/>
      <c r="R9" s="510"/>
      <c r="S9" s="510"/>
      <c r="T9" s="510"/>
      <c r="U9" s="511"/>
      <c r="V9" s="338" t="s">
        <v>55</v>
      </c>
      <c r="X9" s="237" t="s">
        <v>64</v>
      </c>
      <c r="Y9" s="237" t="s">
        <v>28</v>
      </c>
    </row>
    <row r="10" spans="1:26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8">
        <v>9</v>
      </c>
      <c r="K10" s="248">
        <v>10</v>
      </c>
      <c r="L10" s="248">
        <v>11</v>
      </c>
      <c r="M10" s="249">
        <v>12</v>
      </c>
      <c r="N10" s="247">
        <v>1</v>
      </c>
      <c r="O10" s="248">
        <v>2</v>
      </c>
      <c r="P10" s="248">
        <v>3</v>
      </c>
      <c r="Q10" s="248">
        <v>4</v>
      </c>
      <c r="R10" s="248">
        <v>5</v>
      </c>
      <c r="S10" s="248">
        <v>6</v>
      </c>
      <c r="T10" s="248">
        <v>7</v>
      </c>
      <c r="U10" s="249">
        <v>8</v>
      </c>
      <c r="V10" s="339"/>
      <c r="X10" s="237">
        <v>1</v>
      </c>
      <c r="Y10" s="237">
        <v>30</v>
      </c>
    </row>
    <row r="11" spans="1:26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252">
        <v>5</v>
      </c>
      <c r="K11" s="315">
        <v>6</v>
      </c>
      <c r="L11" s="252">
        <v>7</v>
      </c>
      <c r="M11" s="351">
        <v>8</v>
      </c>
      <c r="N11" s="250"/>
      <c r="O11" s="333"/>
      <c r="P11" s="251"/>
      <c r="Q11" s="251"/>
      <c r="R11" s="315"/>
      <c r="S11" s="315"/>
      <c r="T11" s="252"/>
      <c r="U11" s="351"/>
      <c r="V11" s="340" t="s">
        <v>0</v>
      </c>
      <c r="X11" s="237">
        <v>2</v>
      </c>
      <c r="Y11" s="237">
        <v>29</v>
      </c>
    </row>
    <row r="12" spans="1:26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4">
        <v>140</v>
      </c>
      <c r="K12" s="254">
        <v>140</v>
      </c>
      <c r="L12" s="254">
        <v>140</v>
      </c>
      <c r="M12" s="255">
        <v>140</v>
      </c>
      <c r="N12" s="253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4">
        <v>140</v>
      </c>
      <c r="U12" s="255">
        <v>140</v>
      </c>
      <c r="V12" s="341">
        <v>140</v>
      </c>
      <c r="X12" s="237">
        <v>3</v>
      </c>
      <c r="Y12" s="237">
        <v>28.5</v>
      </c>
      <c r="Z12" s="237">
        <v>28.5</v>
      </c>
    </row>
    <row r="13" spans="1:26" x14ac:dyDescent="0.2">
      <c r="A13" s="295" t="s">
        <v>6</v>
      </c>
      <c r="B13" s="256">
        <v>137.46031746031747</v>
      </c>
      <c r="C13" s="257">
        <v>159.57142857142858</v>
      </c>
      <c r="D13" s="257">
        <v>156.9433962264151</v>
      </c>
      <c r="E13" s="257">
        <v>162.9848484848485</v>
      </c>
      <c r="F13" s="257">
        <v>164.56140350877192</v>
      </c>
      <c r="G13" s="257">
        <v>172.65306122448979</v>
      </c>
      <c r="H13" s="257">
        <v>176.01923076923077</v>
      </c>
      <c r="I13" s="257">
        <v>177.51063829787233</v>
      </c>
      <c r="J13" s="257">
        <v>179.4</v>
      </c>
      <c r="K13" s="257">
        <v>186.65909090909091</v>
      </c>
      <c r="L13" s="257">
        <v>190.29411764705881</v>
      </c>
      <c r="M13" s="258">
        <v>196.43243243243242</v>
      </c>
      <c r="N13" s="256">
        <v>174.05</v>
      </c>
      <c r="O13" s="257">
        <v>163.82894736842104</v>
      </c>
      <c r="P13" s="257">
        <v>166.32432432432432</v>
      </c>
      <c r="Q13" s="257">
        <v>168.15714285714284</v>
      </c>
      <c r="R13" s="257">
        <v>161.70422535211267</v>
      </c>
      <c r="S13" s="257">
        <v>175.41891891891891</v>
      </c>
      <c r="T13" s="257">
        <v>177.04</v>
      </c>
      <c r="U13" s="258">
        <v>175.87837837837839</v>
      </c>
      <c r="V13" s="342">
        <v>170.953125</v>
      </c>
      <c r="X13" s="237">
        <v>4</v>
      </c>
      <c r="Y13" s="237">
        <v>28</v>
      </c>
      <c r="Z13" s="237">
        <v>28</v>
      </c>
    </row>
    <row r="14" spans="1:26" x14ac:dyDescent="0.2">
      <c r="A14" s="226" t="s">
        <v>7</v>
      </c>
      <c r="B14" s="260">
        <v>87.301587301587304</v>
      </c>
      <c r="C14" s="261">
        <v>91.071428571428569</v>
      </c>
      <c r="D14" s="261">
        <v>98.113207547169807</v>
      </c>
      <c r="E14" s="261">
        <v>98.484848484848484</v>
      </c>
      <c r="F14" s="261">
        <v>100</v>
      </c>
      <c r="G14" s="261">
        <v>95.91836734693878</v>
      </c>
      <c r="H14" s="261">
        <v>100</v>
      </c>
      <c r="I14" s="261">
        <v>100</v>
      </c>
      <c r="J14" s="261">
        <v>100</v>
      </c>
      <c r="K14" s="261">
        <v>98.86363636363636</v>
      </c>
      <c r="L14" s="261">
        <v>100</v>
      </c>
      <c r="M14" s="262">
        <v>97.297297297297291</v>
      </c>
      <c r="N14" s="260">
        <v>68.75</v>
      </c>
      <c r="O14" s="261">
        <v>67.10526315789474</v>
      </c>
      <c r="P14" s="261">
        <v>64.86486486486487</v>
      </c>
      <c r="Q14" s="261">
        <v>61.428571428571431</v>
      </c>
      <c r="R14" s="261">
        <v>60.563380281690144</v>
      </c>
      <c r="S14" s="261">
        <v>70.270270270270274</v>
      </c>
      <c r="T14" s="261">
        <v>77.333333333333329</v>
      </c>
      <c r="U14" s="262">
        <v>74.324324324324323</v>
      </c>
      <c r="V14" s="343">
        <v>68.515625</v>
      </c>
      <c r="X14" s="227">
        <v>5</v>
      </c>
      <c r="Y14" s="227">
        <v>28</v>
      </c>
      <c r="Z14" s="237">
        <v>28</v>
      </c>
    </row>
    <row r="15" spans="1:26" x14ac:dyDescent="0.2">
      <c r="A15" s="226" t="s">
        <v>8</v>
      </c>
      <c r="B15" s="263">
        <v>6.564418839995681E-2</v>
      </c>
      <c r="C15" s="264">
        <v>5.9249389821931425E-2</v>
      </c>
      <c r="D15" s="264">
        <v>4.4942797288132642E-2</v>
      </c>
      <c r="E15" s="264">
        <v>3.3118352959297472E-2</v>
      </c>
      <c r="F15" s="264">
        <v>3.4262408674103489E-2</v>
      </c>
      <c r="G15" s="264">
        <v>3.8214967324646625E-2</v>
      </c>
      <c r="H15" s="264">
        <v>2.9740119630091693E-2</v>
      </c>
      <c r="I15" s="264">
        <v>3.2742890718376653E-2</v>
      </c>
      <c r="J15" s="264">
        <v>3.2445110838027313E-2</v>
      </c>
      <c r="K15" s="264">
        <v>3.5036540145124265E-2</v>
      </c>
      <c r="L15" s="264">
        <v>3.2904843893434461E-2</v>
      </c>
      <c r="M15" s="265">
        <v>3.5221282468598528E-2</v>
      </c>
      <c r="N15" s="263">
        <v>9.8123654457099238E-2</v>
      </c>
      <c r="O15" s="264">
        <v>9.7835303495907563E-2</v>
      </c>
      <c r="P15" s="264">
        <v>0.10452139885942557</v>
      </c>
      <c r="Q15" s="264">
        <v>0.10322061647294747</v>
      </c>
      <c r="R15" s="264">
        <v>0.10163892077791892</v>
      </c>
      <c r="S15" s="264">
        <v>9.0125311123853302E-2</v>
      </c>
      <c r="T15" s="264">
        <v>7.1056340482576377E-2</v>
      </c>
      <c r="U15" s="265">
        <v>9.1746380569011368E-2</v>
      </c>
      <c r="V15" s="344">
        <v>0.10060626262083577</v>
      </c>
      <c r="X15" s="227">
        <v>6</v>
      </c>
      <c r="Y15" s="227">
        <v>27.5</v>
      </c>
      <c r="Z15" s="237">
        <v>27.5</v>
      </c>
    </row>
    <row r="16" spans="1:26" x14ac:dyDescent="0.2">
      <c r="A16" s="295" t="s">
        <v>1</v>
      </c>
      <c r="B16" s="266">
        <f>B13/B12*100-100</f>
        <v>-1.8140589569160994</v>
      </c>
      <c r="C16" s="267">
        <f t="shared" ref="C16:E16" si="0">C13/C12*100-100</f>
        <v>13.979591836734699</v>
      </c>
      <c r="D16" s="267">
        <f t="shared" si="0"/>
        <v>12.102425876010784</v>
      </c>
      <c r="E16" s="267">
        <f t="shared" si="0"/>
        <v>16.417748917748924</v>
      </c>
      <c r="F16" s="267">
        <f>F13/F12*100-100</f>
        <v>17.543859649122794</v>
      </c>
      <c r="G16" s="267">
        <f t="shared" ref="G16:M16" si="1">G13/G12*100-100</f>
        <v>23.323615160349846</v>
      </c>
      <c r="H16" s="267">
        <f t="shared" ref="H16:J16" si="2">H13/H12*100-100</f>
        <v>25.728021978021971</v>
      </c>
      <c r="I16" s="267">
        <f t="shared" si="2"/>
        <v>26.79331306990882</v>
      </c>
      <c r="J16" s="267">
        <f t="shared" si="2"/>
        <v>28.142857142857139</v>
      </c>
      <c r="K16" s="267">
        <f t="shared" si="1"/>
        <v>33.327922077922068</v>
      </c>
      <c r="L16" s="267">
        <f t="shared" si="1"/>
        <v>35.924369747899135</v>
      </c>
      <c r="M16" s="268">
        <f t="shared" si="1"/>
        <v>40.308880308880305</v>
      </c>
      <c r="N16" s="266">
        <f>N13/N12*100-100</f>
        <v>24.321428571428584</v>
      </c>
      <c r="O16" s="267">
        <f t="shared" ref="O16:Q16" si="3">O13/O12*100-100</f>
        <v>17.020676691729307</v>
      </c>
      <c r="P16" s="267">
        <f t="shared" si="3"/>
        <v>18.803088803088812</v>
      </c>
      <c r="Q16" s="267">
        <f t="shared" si="3"/>
        <v>20.112244897959172</v>
      </c>
      <c r="R16" s="267">
        <f t="shared" ref="R16:V16" si="4">R13/R12*100-100</f>
        <v>15.503018108651915</v>
      </c>
      <c r="S16" s="267">
        <f t="shared" ref="S16" si="5">S13/S12*100-100</f>
        <v>25.299227799227793</v>
      </c>
      <c r="T16" s="267">
        <f t="shared" ref="T16:U16" si="6">T13/T12*100-100</f>
        <v>26.457142857142841</v>
      </c>
      <c r="U16" s="268">
        <f t="shared" si="6"/>
        <v>25.627413127413121</v>
      </c>
      <c r="V16" s="345">
        <f t="shared" si="4"/>
        <v>22.109375000000014</v>
      </c>
      <c r="X16" s="227">
        <v>7</v>
      </c>
      <c r="Y16" s="227">
        <v>27.5</v>
      </c>
      <c r="Z16" s="237">
        <v>27.5</v>
      </c>
    </row>
    <row r="17" spans="1:26" ht="13.5" thickBot="1" x14ac:dyDescent="0.25">
      <c r="A17" s="349" t="s">
        <v>27</v>
      </c>
      <c r="B17" s="270">
        <f>B13-B6</f>
        <v>97.610802897210675</v>
      </c>
      <c r="C17" s="271">
        <f t="shared" ref="C17:G17" si="7">C13-C6</f>
        <v>119.72191400832179</v>
      </c>
      <c r="D17" s="271">
        <f t="shared" si="7"/>
        <v>117.09388166330831</v>
      </c>
      <c r="E17" s="271">
        <f t="shared" si="7"/>
        <v>123.1353339217417</v>
      </c>
      <c r="F17" s="271">
        <f t="shared" si="7"/>
        <v>124.71188894566512</v>
      </c>
      <c r="G17" s="271">
        <f t="shared" si="7"/>
        <v>132.803546661383</v>
      </c>
      <c r="H17" s="271">
        <f t="shared" ref="H17:J17" si="8">H13-H6</f>
        <v>136.16971620612398</v>
      </c>
      <c r="I17" s="271">
        <f t="shared" si="8"/>
        <v>137.66112373476554</v>
      </c>
      <c r="J17" s="271">
        <f t="shared" si="8"/>
        <v>139.55048543689321</v>
      </c>
      <c r="K17" s="271">
        <f t="shared" ref="K17:V17" si="9">K13-H6</f>
        <v>146.80957634598411</v>
      </c>
      <c r="L17" s="271">
        <f t="shared" si="9"/>
        <v>150.44460308395202</v>
      </c>
      <c r="M17" s="272">
        <f t="shared" si="9"/>
        <v>156.58291786932563</v>
      </c>
      <c r="N17" s="270">
        <f t="shared" si="9"/>
        <v>134.20048543689322</v>
      </c>
      <c r="O17" s="271">
        <f t="shared" si="9"/>
        <v>123.97943280531425</v>
      </c>
      <c r="P17" s="271">
        <f t="shared" si="9"/>
        <v>126.47480976121753</v>
      </c>
      <c r="Q17" s="271">
        <f t="shared" si="9"/>
        <v>128.30762829403605</v>
      </c>
      <c r="R17" s="271">
        <f t="shared" si="9"/>
        <v>121.85471078900588</v>
      </c>
      <c r="S17" s="271">
        <f t="shared" si="9"/>
        <v>135.56940435581211</v>
      </c>
      <c r="T17" s="271">
        <f t="shared" si="9"/>
        <v>137.1904854368932</v>
      </c>
      <c r="U17" s="272">
        <f t="shared" si="9"/>
        <v>136.02886381527159</v>
      </c>
      <c r="V17" s="346">
        <f t="shared" si="9"/>
        <v>131.10361043689321</v>
      </c>
      <c r="X17" s="227">
        <v>8</v>
      </c>
      <c r="Y17" s="227">
        <v>27</v>
      </c>
      <c r="Z17" s="237">
        <v>27</v>
      </c>
    </row>
    <row r="18" spans="1:26" x14ac:dyDescent="0.2">
      <c r="A18" s="350" t="s">
        <v>51</v>
      </c>
      <c r="B18" s="274">
        <v>620</v>
      </c>
      <c r="C18" s="275">
        <v>525</v>
      </c>
      <c r="D18" s="275">
        <v>525</v>
      </c>
      <c r="E18" s="275">
        <v>634</v>
      </c>
      <c r="F18" s="275">
        <v>634</v>
      </c>
      <c r="G18" s="275">
        <v>543</v>
      </c>
      <c r="H18" s="275">
        <v>543</v>
      </c>
      <c r="I18" s="275">
        <v>529</v>
      </c>
      <c r="J18" s="275">
        <v>529</v>
      </c>
      <c r="K18" s="275">
        <v>914</v>
      </c>
      <c r="L18" s="275">
        <v>634</v>
      </c>
      <c r="M18" s="276">
        <v>374</v>
      </c>
      <c r="N18" s="274">
        <v>661</v>
      </c>
      <c r="O18" s="275">
        <v>702</v>
      </c>
      <c r="P18" s="275">
        <v>705</v>
      </c>
      <c r="Q18" s="275">
        <v>699</v>
      </c>
      <c r="R18" s="275">
        <v>705</v>
      </c>
      <c r="S18" s="275">
        <v>702</v>
      </c>
      <c r="T18" s="275">
        <v>696</v>
      </c>
      <c r="U18" s="276">
        <v>702</v>
      </c>
      <c r="V18" s="347">
        <f>SUM(B18:U18)</f>
        <v>12576</v>
      </c>
      <c r="W18" s="227" t="s">
        <v>56</v>
      </c>
      <c r="X18" s="278">
        <f>B4-V18</f>
        <v>307</v>
      </c>
      <c r="Y18" s="279">
        <f>X18/B4</f>
        <v>2.3829853295039977E-2</v>
      </c>
      <c r="Z18" s="353" t="s">
        <v>65</v>
      </c>
    </row>
    <row r="19" spans="1:26" x14ac:dyDescent="0.2">
      <c r="A19" s="309" t="s">
        <v>28</v>
      </c>
      <c r="B19" s="242">
        <v>30</v>
      </c>
      <c r="C19" s="240">
        <v>29</v>
      </c>
      <c r="D19" s="240">
        <v>29</v>
      </c>
      <c r="E19" s="240">
        <v>28.5</v>
      </c>
      <c r="F19" s="240">
        <v>28.5</v>
      </c>
      <c r="G19" s="240">
        <v>28</v>
      </c>
      <c r="H19" s="240">
        <v>28</v>
      </c>
      <c r="I19" s="240">
        <v>28</v>
      </c>
      <c r="J19" s="240">
        <v>28</v>
      </c>
      <c r="K19" s="240">
        <v>27.5</v>
      </c>
      <c r="L19" s="240">
        <v>27.5</v>
      </c>
      <c r="M19" s="243">
        <v>27</v>
      </c>
      <c r="N19" s="242">
        <v>30</v>
      </c>
      <c r="O19" s="240">
        <v>29</v>
      </c>
      <c r="P19" s="240">
        <v>28.5</v>
      </c>
      <c r="Q19" s="240">
        <v>28</v>
      </c>
      <c r="R19" s="240">
        <v>28</v>
      </c>
      <c r="S19" s="240">
        <v>27.5</v>
      </c>
      <c r="T19" s="240">
        <v>27.5</v>
      </c>
      <c r="U19" s="243">
        <v>27</v>
      </c>
      <c r="V19" s="339"/>
      <c r="W19" s="227" t="s">
        <v>57</v>
      </c>
      <c r="X19" s="227">
        <v>22.06</v>
      </c>
      <c r="Y19" s="227"/>
    </row>
    <row r="20" spans="1:26" ht="13.5" thickBot="1" x14ac:dyDescent="0.25">
      <c r="A20" s="312" t="s">
        <v>26</v>
      </c>
      <c r="B20" s="244">
        <f>B19-B7</f>
        <v>7.9400000000000013</v>
      </c>
      <c r="C20" s="241">
        <f t="shared" ref="C20:J20" si="10">C19-C7</f>
        <v>6.9400000000000013</v>
      </c>
      <c r="D20" s="241">
        <f t="shared" si="10"/>
        <v>6.9400000000000013</v>
      </c>
      <c r="E20" s="241">
        <f t="shared" si="10"/>
        <v>6.4400000000000013</v>
      </c>
      <c r="F20" s="241">
        <f t="shared" si="10"/>
        <v>6.4400000000000013</v>
      </c>
      <c r="G20" s="241">
        <f t="shared" si="10"/>
        <v>5.9400000000000013</v>
      </c>
      <c r="H20" s="241">
        <f t="shared" si="10"/>
        <v>5.9400000000000013</v>
      </c>
      <c r="I20" s="241">
        <f t="shared" si="10"/>
        <v>5.9400000000000013</v>
      </c>
      <c r="J20" s="241">
        <f t="shared" si="10"/>
        <v>5.9400000000000013</v>
      </c>
      <c r="K20" s="241">
        <f t="shared" ref="K20:U20" si="11">K19-H7</f>
        <v>5.4400000000000013</v>
      </c>
      <c r="L20" s="241">
        <f t="shared" si="11"/>
        <v>5.4400000000000013</v>
      </c>
      <c r="M20" s="245">
        <f t="shared" si="11"/>
        <v>4.9400000000000013</v>
      </c>
      <c r="N20" s="244">
        <f t="shared" si="11"/>
        <v>7.9400000000000013</v>
      </c>
      <c r="O20" s="241">
        <f t="shared" si="11"/>
        <v>6.9400000000000013</v>
      </c>
      <c r="P20" s="241">
        <f t="shared" si="11"/>
        <v>6.4400000000000013</v>
      </c>
      <c r="Q20" s="241">
        <f t="shared" si="11"/>
        <v>5.9400000000000013</v>
      </c>
      <c r="R20" s="241">
        <f t="shared" si="11"/>
        <v>5.9400000000000013</v>
      </c>
      <c r="S20" s="241">
        <f t="shared" si="11"/>
        <v>5.4400000000000013</v>
      </c>
      <c r="T20" s="241">
        <f t="shared" si="11"/>
        <v>5.4400000000000013</v>
      </c>
      <c r="U20" s="245">
        <f t="shared" si="11"/>
        <v>4.9400000000000013</v>
      </c>
      <c r="V20" s="348"/>
      <c r="W20" s="227" t="s">
        <v>26</v>
      </c>
      <c r="X20" s="227" t="s">
        <v>25</v>
      </c>
      <c r="Y20" s="227"/>
    </row>
    <row r="21" spans="1:26" x14ac:dyDescent="0.2">
      <c r="E21" s="237">
        <v>28.5</v>
      </c>
      <c r="F21" s="237">
        <v>28.5</v>
      </c>
      <c r="G21" s="237">
        <v>28</v>
      </c>
      <c r="H21" s="354">
        <v>28</v>
      </c>
      <c r="I21" s="354">
        <v>28</v>
      </c>
      <c r="J21" s="354">
        <v>28</v>
      </c>
      <c r="K21" s="237">
        <v>27.5</v>
      </c>
      <c r="L21" s="354">
        <v>27.5</v>
      </c>
      <c r="M21" s="237">
        <v>27</v>
      </c>
      <c r="O21" s="227"/>
      <c r="P21" s="227"/>
    </row>
    <row r="22" spans="1:26" ht="13.5" thickBot="1" x14ac:dyDescent="0.25"/>
    <row r="23" spans="1:26" s="355" customFormat="1" ht="13.5" thickBot="1" x14ac:dyDescent="0.25">
      <c r="A23" s="285" t="s">
        <v>67</v>
      </c>
      <c r="B23" s="509" t="s">
        <v>53</v>
      </c>
      <c r="C23" s="510"/>
      <c r="D23" s="510"/>
      <c r="E23" s="510"/>
      <c r="F23" s="510"/>
      <c r="G23" s="510"/>
      <c r="H23" s="510"/>
      <c r="I23" s="510"/>
      <c r="J23" s="510"/>
      <c r="K23" s="510"/>
      <c r="L23" s="510"/>
      <c r="M23" s="511"/>
      <c r="N23" s="509" t="s">
        <v>63</v>
      </c>
      <c r="O23" s="510"/>
      <c r="P23" s="510"/>
      <c r="Q23" s="510"/>
      <c r="R23" s="510"/>
      <c r="S23" s="510"/>
      <c r="T23" s="510"/>
      <c r="U23" s="511"/>
      <c r="V23" s="338" t="s">
        <v>55</v>
      </c>
    </row>
    <row r="24" spans="1:26" s="355" customFormat="1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8">
        <v>9</v>
      </c>
      <c r="K24" s="248">
        <v>10</v>
      </c>
      <c r="L24" s="248">
        <v>11</v>
      </c>
      <c r="M24" s="249">
        <v>12</v>
      </c>
      <c r="N24" s="247">
        <v>1</v>
      </c>
      <c r="O24" s="248">
        <v>2</v>
      </c>
      <c r="P24" s="248">
        <v>3</v>
      </c>
      <c r="Q24" s="248">
        <v>4</v>
      </c>
      <c r="R24" s="248">
        <v>5</v>
      </c>
      <c r="S24" s="248">
        <v>6</v>
      </c>
      <c r="T24" s="248">
        <v>7</v>
      </c>
      <c r="U24" s="249">
        <v>8</v>
      </c>
      <c r="V24" s="339"/>
    </row>
    <row r="25" spans="1:26" s="355" customFormat="1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252">
        <v>5</v>
      </c>
      <c r="K25" s="315">
        <v>6</v>
      </c>
      <c r="L25" s="252">
        <v>7</v>
      </c>
      <c r="M25" s="351">
        <v>8</v>
      </c>
      <c r="N25" s="250">
        <v>1</v>
      </c>
      <c r="O25" s="333">
        <v>2</v>
      </c>
      <c r="P25" s="251">
        <v>3</v>
      </c>
      <c r="Q25" s="358">
        <v>4</v>
      </c>
      <c r="R25" s="315">
        <v>5</v>
      </c>
      <c r="S25" s="359">
        <v>6</v>
      </c>
      <c r="T25" s="252">
        <v>7</v>
      </c>
      <c r="U25" s="351">
        <v>8</v>
      </c>
      <c r="V25" s="340" t="s">
        <v>0</v>
      </c>
    </row>
    <row r="26" spans="1:26" s="355" customFormat="1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4">
        <v>270</v>
      </c>
      <c r="K26" s="254">
        <v>270</v>
      </c>
      <c r="L26" s="254">
        <v>270</v>
      </c>
      <c r="M26" s="255">
        <v>270</v>
      </c>
      <c r="N26" s="253">
        <v>270</v>
      </c>
      <c r="O26" s="254">
        <v>270</v>
      </c>
      <c r="P26" s="254">
        <v>270</v>
      </c>
      <c r="Q26" s="254">
        <v>270</v>
      </c>
      <c r="R26" s="254">
        <v>270</v>
      </c>
      <c r="S26" s="254">
        <v>270</v>
      </c>
      <c r="T26" s="254">
        <v>270</v>
      </c>
      <c r="U26" s="255">
        <v>270</v>
      </c>
      <c r="V26" s="341">
        <v>270</v>
      </c>
    </row>
    <row r="27" spans="1:26" s="355" customFormat="1" x14ac:dyDescent="0.2">
      <c r="A27" s="295" t="s">
        <v>6</v>
      </c>
      <c r="B27" s="256">
        <v>290.46511627906978</v>
      </c>
      <c r="C27" s="257">
        <v>295.73770491803276</v>
      </c>
      <c r="D27" s="257">
        <v>287.14285714285717</v>
      </c>
      <c r="E27" s="257">
        <v>293.52941176470586</v>
      </c>
      <c r="F27" s="257">
        <v>279.7560975609756</v>
      </c>
      <c r="G27" s="257">
        <v>301.1904761904762</v>
      </c>
      <c r="H27" s="257">
        <v>302.5</v>
      </c>
      <c r="I27" s="257">
        <v>301.33333333333331</v>
      </c>
      <c r="J27" s="257">
        <v>305.95238095238096</v>
      </c>
      <c r="K27" s="257">
        <v>299.07894736842104</v>
      </c>
      <c r="L27" s="257">
        <v>310.22222222222223</v>
      </c>
      <c r="M27" s="258">
        <v>307.58620689655174</v>
      </c>
      <c r="N27" s="256">
        <v>284.79166666666669</v>
      </c>
      <c r="O27" s="257">
        <v>307.25490196078431</v>
      </c>
      <c r="P27" s="257">
        <v>304.53125</v>
      </c>
      <c r="Q27" s="257">
        <v>306.3235294117647</v>
      </c>
      <c r="R27" s="257">
        <v>305.2238805970149</v>
      </c>
      <c r="S27" s="257">
        <v>307.70833333333331</v>
      </c>
      <c r="T27" s="257">
        <v>315.86956521739131</v>
      </c>
      <c r="U27" s="258">
        <v>314.72222222222223</v>
      </c>
      <c r="V27" s="342">
        <v>301.06167846309404</v>
      </c>
    </row>
    <row r="28" spans="1:26" s="355" customFormat="1" x14ac:dyDescent="0.2">
      <c r="A28" s="226" t="s">
        <v>7</v>
      </c>
      <c r="B28" s="260">
        <v>74.418604651162795</v>
      </c>
      <c r="C28" s="261">
        <v>85.245901639344268</v>
      </c>
      <c r="D28" s="261">
        <v>95.238095238095241</v>
      </c>
      <c r="E28" s="261">
        <v>96.078431372549019</v>
      </c>
      <c r="F28" s="261">
        <v>90.243902439024396</v>
      </c>
      <c r="G28" s="261">
        <v>95.238095238095241</v>
      </c>
      <c r="H28" s="261">
        <v>88.63636363636364</v>
      </c>
      <c r="I28" s="261">
        <v>86.666666666666671</v>
      </c>
      <c r="J28" s="261">
        <v>90.476190476190482</v>
      </c>
      <c r="K28" s="261">
        <v>92.10526315789474</v>
      </c>
      <c r="L28" s="261">
        <v>91.111111111111114</v>
      </c>
      <c r="M28" s="262">
        <v>86.206896551724142</v>
      </c>
      <c r="N28" s="260">
        <v>72.916666666666671</v>
      </c>
      <c r="O28" s="261">
        <v>86.274509803921575</v>
      </c>
      <c r="P28" s="261">
        <v>92.1875</v>
      </c>
      <c r="Q28" s="261">
        <v>91.17647058823529</v>
      </c>
      <c r="R28" s="261">
        <v>94.02985074626865</v>
      </c>
      <c r="S28" s="261">
        <v>91.666666666666671</v>
      </c>
      <c r="T28" s="261">
        <v>100</v>
      </c>
      <c r="U28" s="262">
        <v>83.333333333333329</v>
      </c>
      <c r="V28" s="343">
        <v>86.552072800808901</v>
      </c>
      <c r="X28" s="227"/>
      <c r="Y28" s="227"/>
    </row>
    <row r="29" spans="1:26" s="355" customFormat="1" x14ac:dyDescent="0.2">
      <c r="A29" s="226" t="s">
        <v>8</v>
      </c>
      <c r="B29" s="263">
        <v>7.6065062459655247E-2</v>
      </c>
      <c r="C29" s="264">
        <v>7.0200235873188563E-2</v>
      </c>
      <c r="D29" s="264">
        <v>5.1141439287260892E-2</v>
      </c>
      <c r="E29" s="264">
        <v>5.4318106480309943E-2</v>
      </c>
      <c r="F29" s="264">
        <v>5.1460695948993045E-2</v>
      </c>
      <c r="G29" s="264">
        <v>5.184348595120826E-2</v>
      </c>
      <c r="H29" s="264">
        <v>6.7647543569193794E-2</v>
      </c>
      <c r="I29" s="264">
        <v>6.472893291295484E-2</v>
      </c>
      <c r="J29" s="264">
        <v>6.3817974579209222E-2</v>
      </c>
      <c r="K29" s="264">
        <v>5.5361723013063649E-2</v>
      </c>
      <c r="L29" s="264">
        <v>6.1721086614722497E-2</v>
      </c>
      <c r="M29" s="265">
        <v>7.0743374727728375E-2</v>
      </c>
      <c r="N29" s="263">
        <v>9.1505463822814645E-2</v>
      </c>
      <c r="O29" s="264">
        <v>6.5435735742737006E-2</v>
      </c>
      <c r="P29" s="264">
        <v>5.6259333711157475E-2</v>
      </c>
      <c r="Q29" s="264">
        <v>5.3379274237014815E-2</v>
      </c>
      <c r="R29" s="264">
        <v>5.199035250856527E-2</v>
      </c>
      <c r="S29" s="264">
        <v>6.2314174418224691E-2</v>
      </c>
      <c r="T29" s="264">
        <v>4.0465422150280567E-2</v>
      </c>
      <c r="U29" s="265">
        <v>6.4200582855845373E-2</v>
      </c>
      <c r="V29" s="344">
        <v>6.8252559812222835E-2</v>
      </c>
      <c r="X29" s="227"/>
      <c r="Y29" s="227"/>
    </row>
    <row r="30" spans="1:26" s="355" customFormat="1" x14ac:dyDescent="0.2">
      <c r="A30" s="295" t="s">
        <v>1</v>
      </c>
      <c r="B30" s="266">
        <f>B27/B26*100-100</f>
        <v>7.5796726959517713</v>
      </c>
      <c r="C30" s="267">
        <f t="shared" ref="C30:E30" si="12">C27/C26*100-100</f>
        <v>9.5324833029750948</v>
      </c>
      <c r="D30" s="267">
        <f t="shared" si="12"/>
        <v>6.3492063492063551</v>
      </c>
      <c r="E30" s="267">
        <f t="shared" si="12"/>
        <v>8.7145969498910461</v>
      </c>
      <c r="F30" s="267">
        <f>F27/F26*100-100</f>
        <v>3.6133694670279937</v>
      </c>
      <c r="G30" s="267">
        <f t="shared" ref="G30:M30" si="13">G27/G26*100-100</f>
        <v>11.5520282186949</v>
      </c>
      <c r="H30" s="267">
        <f t="shared" si="13"/>
        <v>12.037037037037052</v>
      </c>
      <c r="I30" s="267">
        <f t="shared" si="13"/>
        <v>11.604938271604937</v>
      </c>
      <c r="J30" s="267">
        <f t="shared" si="13"/>
        <v>13.315696649029988</v>
      </c>
      <c r="K30" s="267">
        <f t="shared" si="13"/>
        <v>10.769980506822606</v>
      </c>
      <c r="L30" s="267">
        <f t="shared" si="13"/>
        <v>14.897119341563794</v>
      </c>
      <c r="M30" s="268">
        <f t="shared" si="13"/>
        <v>13.920817369093228</v>
      </c>
      <c r="N30" s="266">
        <f>N27/N26*100-100</f>
        <v>5.4783950617284063</v>
      </c>
      <c r="O30" s="267">
        <f t="shared" ref="O30:V30" si="14">O27/O26*100-100</f>
        <v>13.798111837327525</v>
      </c>
      <c r="P30" s="267">
        <f t="shared" si="14"/>
        <v>12.789351851851862</v>
      </c>
      <c r="Q30" s="267">
        <f t="shared" si="14"/>
        <v>13.453159041394329</v>
      </c>
      <c r="R30" s="267">
        <f t="shared" si="14"/>
        <v>13.045881702598109</v>
      </c>
      <c r="S30" s="267">
        <f t="shared" si="14"/>
        <v>13.966049382716037</v>
      </c>
      <c r="T30" s="267">
        <f t="shared" si="14"/>
        <v>16.988727858293089</v>
      </c>
      <c r="U30" s="268">
        <f t="shared" si="14"/>
        <v>16.563786008230451</v>
      </c>
      <c r="V30" s="345">
        <f t="shared" si="14"/>
        <v>11.5043253567015</v>
      </c>
      <c r="X30" s="227"/>
      <c r="Y30" s="227"/>
    </row>
    <row r="31" spans="1:26" s="355" customFormat="1" ht="13.5" thickBot="1" x14ac:dyDescent="0.25">
      <c r="A31" s="349" t="s">
        <v>27</v>
      </c>
      <c r="B31" s="270">
        <f>B27-B13</f>
        <v>153.00479881875231</v>
      </c>
      <c r="C31" s="271">
        <f t="shared" ref="C31:V31" si="15">C27-C13</f>
        <v>136.16627634660418</v>
      </c>
      <c r="D31" s="271">
        <f t="shared" si="15"/>
        <v>130.19946091644206</v>
      </c>
      <c r="E31" s="271">
        <f t="shared" si="15"/>
        <v>130.54456327985736</v>
      </c>
      <c r="F31" s="271">
        <f t="shared" si="15"/>
        <v>115.19469405220369</v>
      </c>
      <c r="G31" s="271">
        <f t="shared" si="15"/>
        <v>128.53741496598641</v>
      </c>
      <c r="H31" s="271">
        <f t="shared" si="15"/>
        <v>126.48076923076923</v>
      </c>
      <c r="I31" s="271">
        <f t="shared" si="15"/>
        <v>123.82269503546098</v>
      </c>
      <c r="J31" s="271">
        <f t="shared" si="15"/>
        <v>126.55238095238096</v>
      </c>
      <c r="K31" s="271">
        <f t="shared" si="15"/>
        <v>112.41985645933013</v>
      </c>
      <c r="L31" s="271">
        <f t="shared" si="15"/>
        <v>119.92810457516342</v>
      </c>
      <c r="M31" s="272">
        <f t="shared" si="15"/>
        <v>111.15377446411932</v>
      </c>
      <c r="N31" s="270">
        <f t="shared" si="15"/>
        <v>110.74166666666667</v>
      </c>
      <c r="O31" s="271">
        <f t="shared" si="15"/>
        <v>143.42595459236327</v>
      </c>
      <c r="P31" s="271">
        <f t="shared" si="15"/>
        <v>138.20692567567568</v>
      </c>
      <c r="Q31" s="271">
        <f t="shared" si="15"/>
        <v>138.16638655462185</v>
      </c>
      <c r="R31" s="271">
        <f t="shared" si="15"/>
        <v>143.51965524490222</v>
      </c>
      <c r="S31" s="271">
        <f t="shared" si="15"/>
        <v>132.28941441441441</v>
      </c>
      <c r="T31" s="271">
        <f t="shared" si="15"/>
        <v>138.82956521739132</v>
      </c>
      <c r="U31" s="272">
        <f t="shared" si="15"/>
        <v>138.84384384384384</v>
      </c>
      <c r="V31" s="346">
        <f t="shared" si="15"/>
        <v>130.10855346309404</v>
      </c>
      <c r="X31" s="227"/>
      <c r="Y31" s="227"/>
    </row>
    <row r="32" spans="1:26" s="355" customFormat="1" x14ac:dyDescent="0.2">
      <c r="A32" s="350" t="s">
        <v>51</v>
      </c>
      <c r="B32" s="274">
        <v>612</v>
      </c>
      <c r="C32" s="275">
        <v>522</v>
      </c>
      <c r="D32" s="275">
        <v>525</v>
      </c>
      <c r="E32" s="275">
        <v>634</v>
      </c>
      <c r="F32" s="275">
        <v>634</v>
      </c>
      <c r="G32" s="275">
        <v>543</v>
      </c>
      <c r="H32" s="275">
        <v>543</v>
      </c>
      <c r="I32" s="275">
        <v>529</v>
      </c>
      <c r="J32" s="275">
        <v>527</v>
      </c>
      <c r="K32" s="275">
        <v>914</v>
      </c>
      <c r="L32" s="275">
        <v>634</v>
      </c>
      <c r="M32" s="276">
        <v>374</v>
      </c>
      <c r="N32" s="274">
        <v>595</v>
      </c>
      <c r="O32" s="275">
        <v>643</v>
      </c>
      <c r="P32" s="275">
        <v>826</v>
      </c>
      <c r="Q32" s="275">
        <v>880</v>
      </c>
      <c r="R32" s="275">
        <v>880</v>
      </c>
      <c r="S32" s="275">
        <v>634</v>
      </c>
      <c r="T32" s="275">
        <v>614</v>
      </c>
      <c r="U32" s="276">
        <v>465</v>
      </c>
      <c r="V32" s="347">
        <f>SUM(B32:U32)</f>
        <v>12528</v>
      </c>
      <c r="W32" s="227" t="s">
        <v>56</v>
      </c>
      <c r="X32" s="278">
        <f>V18-V32</f>
        <v>48</v>
      </c>
      <c r="Y32" s="279">
        <f>X32/V18</f>
        <v>3.8167938931297708E-3</v>
      </c>
    </row>
    <row r="33" spans="1:26" s="355" customFormat="1" x14ac:dyDescent="0.2">
      <c r="A33" s="309" t="s">
        <v>28</v>
      </c>
      <c r="B33" s="242">
        <v>33.5</v>
      </c>
      <c r="C33" s="240">
        <v>32.5</v>
      </c>
      <c r="D33" s="240">
        <v>33</v>
      </c>
      <c r="E33" s="240">
        <v>32.5</v>
      </c>
      <c r="F33" s="240">
        <v>33</v>
      </c>
      <c r="G33" s="240">
        <v>32</v>
      </c>
      <c r="H33" s="240">
        <v>32</v>
      </c>
      <c r="I33" s="240">
        <v>32</v>
      </c>
      <c r="J33" s="240">
        <v>32</v>
      </c>
      <c r="K33" s="240">
        <v>31.5</v>
      </c>
      <c r="L33" s="240">
        <v>31.5</v>
      </c>
      <c r="M33" s="243">
        <v>31.5</v>
      </c>
      <c r="N33" s="242">
        <v>34</v>
      </c>
      <c r="O33" s="240">
        <v>33</v>
      </c>
      <c r="P33" s="240">
        <v>32.5</v>
      </c>
      <c r="Q33" s="240">
        <v>32</v>
      </c>
      <c r="R33" s="240">
        <v>32</v>
      </c>
      <c r="S33" s="240">
        <v>31.5</v>
      </c>
      <c r="T33" s="240">
        <f t="shared" ref="T33" si="16">T19+3.5</f>
        <v>31</v>
      </c>
      <c r="U33" s="243">
        <v>31</v>
      </c>
      <c r="V33" s="339"/>
      <c r="W33" s="227" t="s">
        <v>57</v>
      </c>
      <c r="X33" s="362">
        <v>28.32</v>
      </c>
      <c r="Y33" s="363"/>
      <c r="Z33" s="364"/>
    </row>
    <row r="34" spans="1:26" s="355" customFormat="1" ht="13.5" thickBot="1" x14ac:dyDescent="0.25">
      <c r="A34" s="312" t="s">
        <v>26</v>
      </c>
      <c r="B34" s="244">
        <f>B33-B19</f>
        <v>3.5</v>
      </c>
      <c r="C34" s="241">
        <f t="shared" ref="C34:U34" si="17">C33-C19</f>
        <v>3.5</v>
      </c>
      <c r="D34" s="241">
        <f t="shared" si="17"/>
        <v>4</v>
      </c>
      <c r="E34" s="241">
        <f t="shared" si="17"/>
        <v>4</v>
      </c>
      <c r="F34" s="241">
        <f t="shared" si="17"/>
        <v>4.5</v>
      </c>
      <c r="G34" s="241">
        <f t="shared" si="17"/>
        <v>4</v>
      </c>
      <c r="H34" s="241">
        <f t="shared" si="17"/>
        <v>4</v>
      </c>
      <c r="I34" s="241">
        <f t="shared" si="17"/>
        <v>4</v>
      </c>
      <c r="J34" s="241">
        <f t="shared" si="17"/>
        <v>4</v>
      </c>
      <c r="K34" s="241">
        <f t="shared" si="17"/>
        <v>4</v>
      </c>
      <c r="L34" s="241">
        <f t="shared" si="17"/>
        <v>4</v>
      </c>
      <c r="M34" s="245">
        <f t="shared" si="17"/>
        <v>4.5</v>
      </c>
      <c r="N34" s="244">
        <f t="shared" si="17"/>
        <v>4</v>
      </c>
      <c r="O34" s="241">
        <f t="shared" si="17"/>
        <v>4</v>
      </c>
      <c r="P34" s="241">
        <f t="shared" si="17"/>
        <v>4</v>
      </c>
      <c r="Q34" s="241">
        <f t="shared" si="17"/>
        <v>4</v>
      </c>
      <c r="R34" s="241">
        <f t="shared" si="17"/>
        <v>4</v>
      </c>
      <c r="S34" s="241">
        <f t="shared" si="17"/>
        <v>4</v>
      </c>
      <c r="T34" s="241">
        <f t="shared" si="17"/>
        <v>3.5</v>
      </c>
      <c r="U34" s="245">
        <f t="shared" si="17"/>
        <v>4</v>
      </c>
      <c r="V34" s="348"/>
      <c r="W34" s="227" t="s">
        <v>26</v>
      </c>
      <c r="X34" s="227">
        <f>X33-X19</f>
        <v>6.2600000000000016</v>
      </c>
      <c r="Y34" s="227"/>
    </row>
    <row r="35" spans="1:26" x14ac:dyDescent="0.2">
      <c r="B35" s="237">
        <v>33.5</v>
      </c>
      <c r="C35" s="237">
        <v>32.5</v>
      </c>
      <c r="D35" s="237" t="s">
        <v>68</v>
      </c>
      <c r="F35" s="237" t="s">
        <v>68</v>
      </c>
      <c r="M35" s="237">
        <v>31.5</v>
      </c>
    </row>
    <row r="36" spans="1:26" ht="13.5" thickBot="1" x14ac:dyDescent="0.25"/>
    <row r="37" spans="1:26" ht="13.5" thickBot="1" x14ac:dyDescent="0.25">
      <c r="A37" s="285" t="s">
        <v>73</v>
      </c>
      <c r="B37" s="509" t="s">
        <v>53</v>
      </c>
      <c r="C37" s="510"/>
      <c r="D37" s="510"/>
      <c r="E37" s="510"/>
      <c r="F37" s="510"/>
      <c r="G37" s="510"/>
      <c r="H37" s="510"/>
      <c r="I37" s="510"/>
      <c r="J37" s="510"/>
      <c r="K37" s="510"/>
      <c r="L37" s="510"/>
      <c r="M37" s="511"/>
      <c r="N37" s="509" t="s">
        <v>63</v>
      </c>
      <c r="O37" s="510"/>
      <c r="P37" s="510"/>
      <c r="Q37" s="510"/>
      <c r="R37" s="510"/>
      <c r="S37" s="510"/>
      <c r="T37" s="510"/>
      <c r="U37" s="511"/>
      <c r="V37" s="338" t="s">
        <v>55</v>
      </c>
      <c r="W37" s="361"/>
      <c r="X37" s="361"/>
      <c r="Y37" s="361"/>
    </row>
    <row r="38" spans="1:26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8">
        <v>9</v>
      </c>
      <c r="K38" s="248">
        <v>10</v>
      </c>
      <c r="L38" s="248">
        <v>11</v>
      </c>
      <c r="M38" s="249">
        <v>12</v>
      </c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  <c r="W38" s="361"/>
      <c r="X38" s="361"/>
      <c r="Y38" s="361"/>
    </row>
    <row r="39" spans="1:26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252">
        <v>5</v>
      </c>
      <c r="K39" s="315">
        <v>6</v>
      </c>
      <c r="L39" s="252">
        <v>7</v>
      </c>
      <c r="M39" s="351">
        <v>8</v>
      </c>
      <c r="N39" s="250">
        <v>1</v>
      </c>
      <c r="O39" s="333">
        <v>2</v>
      </c>
      <c r="P39" s="251">
        <v>3</v>
      </c>
      <c r="Q39" s="358">
        <v>4</v>
      </c>
      <c r="R39" s="315">
        <v>5</v>
      </c>
      <c r="S39" s="359">
        <v>6</v>
      </c>
      <c r="T39" s="252">
        <v>7</v>
      </c>
      <c r="U39" s="351">
        <v>8</v>
      </c>
      <c r="V39" s="340" t="s">
        <v>0</v>
      </c>
      <c r="W39" s="361"/>
      <c r="X39" s="361"/>
      <c r="Y39" s="361"/>
    </row>
    <row r="40" spans="1:26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4">
        <v>400</v>
      </c>
      <c r="K40" s="254">
        <v>400</v>
      </c>
      <c r="L40" s="254">
        <v>400</v>
      </c>
      <c r="M40" s="255">
        <v>400</v>
      </c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  <c r="W40" s="361"/>
      <c r="X40" s="361"/>
      <c r="Y40" s="361"/>
    </row>
    <row r="41" spans="1:26" x14ac:dyDescent="0.2">
      <c r="A41" s="295" t="s">
        <v>6</v>
      </c>
      <c r="B41" s="256">
        <v>432.55813953488371</v>
      </c>
      <c r="C41" s="257">
        <v>443.51351351351349</v>
      </c>
      <c r="D41" s="257">
        <v>438</v>
      </c>
      <c r="E41" s="257">
        <v>436</v>
      </c>
      <c r="F41" s="257">
        <v>436.30434782608694</v>
      </c>
      <c r="G41" s="257">
        <v>445.64102564102564</v>
      </c>
      <c r="H41" s="257">
        <v>445.12820512820514</v>
      </c>
      <c r="I41" s="257">
        <v>433.51351351351349</v>
      </c>
      <c r="J41" s="257">
        <v>436.66666666666669</v>
      </c>
      <c r="K41" s="257">
        <v>441.73913043478262</v>
      </c>
      <c r="L41" s="257">
        <v>442.55319148936172</v>
      </c>
      <c r="M41" s="258">
        <v>458.9655172413793</v>
      </c>
      <c r="N41" s="256">
        <v>403.125</v>
      </c>
      <c r="O41" s="257">
        <v>430.84745762711867</v>
      </c>
      <c r="P41" s="257">
        <v>414.22535211267603</v>
      </c>
      <c r="Q41" s="257">
        <v>429.74683544303798</v>
      </c>
      <c r="R41" s="257">
        <v>440</v>
      </c>
      <c r="S41" s="257">
        <v>455.53571428571428</v>
      </c>
      <c r="T41" s="257">
        <v>448.94736842105266</v>
      </c>
      <c r="U41" s="258">
        <v>458.37209302325579</v>
      </c>
      <c r="V41" s="342">
        <v>437.4268415741675</v>
      </c>
      <c r="W41" s="361"/>
      <c r="X41" s="361"/>
      <c r="Y41" s="361"/>
    </row>
    <row r="42" spans="1:26" x14ac:dyDescent="0.2">
      <c r="A42" s="226" t="s">
        <v>7</v>
      </c>
      <c r="B42" s="260">
        <v>69.767441860465112</v>
      </c>
      <c r="C42" s="261">
        <v>81.081081081081081</v>
      </c>
      <c r="D42" s="261">
        <v>85.714285714285708</v>
      </c>
      <c r="E42" s="261">
        <v>84.444444444444443</v>
      </c>
      <c r="F42" s="261">
        <v>78.260869565217391</v>
      </c>
      <c r="G42" s="261">
        <v>79.487179487179489</v>
      </c>
      <c r="H42" s="261">
        <v>79.487179487179489</v>
      </c>
      <c r="I42" s="261">
        <v>78.378378378378372</v>
      </c>
      <c r="J42" s="261">
        <v>89.743589743589737</v>
      </c>
      <c r="K42" s="261">
        <v>85.507246376811594</v>
      </c>
      <c r="L42" s="261">
        <v>76.59574468085107</v>
      </c>
      <c r="M42" s="262">
        <v>82.758620689655174</v>
      </c>
      <c r="N42" s="260">
        <v>62.5</v>
      </c>
      <c r="O42" s="261">
        <v>76.271186440677965</v>
      </c>
      <c r="P42" s="261">
        <v>71.83098591549296</v>
      </c>
      <c r="Q42" s="261">
        <v>81.012658227848107</v>
      </c>
      <c r="R42" s="261">
        <v>75.342465753424662</v>
      </c>
      <c r="S42" s="261">
        <v>89.285714285714292</v>
      </c>
      <c r="T42" s="261">
        <v>87.719298245614041</v>
      </c>
      <c r="U42" s="262">
        <v>83.720930232558146</v>
      </c>
      <c r="V42" s="343">
        <v>79.313824419778001</v>
      </c>
      <c r="W42" s="361"/>
      <c r="X42" s="227"/>
      <c r="Y42" s="227"/>
    </row>
    <row r="43" spans="1:26" x14ac:dyDescent="0.2">
      <c r="A43" s="226" t="s">
        <v>8</v>
      </c>
      <c r="B43" s="263">
        <v>8.9895945809343153E-2</v>
      </c>
      <c r="C43" s="264">
        <v>7.3989419908037091E-2</v>
      </c>
      <c r="D43" s="264">
        <v>7.3991122966466982E-2</v>
      </c>
      <c r="E43" s="264">
        <v>6.5123973819715145E-2</v>
      </c>
      <c r="F43" s="264">
        <v>7.2849404518100166E-2</v>
      </c>
      <c r="G43" s="264">
        <v>7.4301258722015498E-2</v>
      </c>
      <c r="H43" s="264">
        <v>7.0653217080469899E-2</v>
      </c>
      <c r="I43" s="264">
        <v>7.119253079112349E-2</v>
      </c>
      <c r="J43" s="264">
        <v>6.6682652103715587E-2</v>
      </c>
      <c r="K43" s="264">
        <v>6.7193971927495599E-2</v>
      </c>
      <c r="L43" s="264">
        <v>8.2263535063740928E-2</v>
      </c>
      <c r="M43" s="265">
        <v>6.456937700936273E-2</v>
      </c>
      <c r="N43" s="263">
        <v>0.1005284197791962</v>
      </c>
      <c r="O43" s="264">
        <v>8.0321162205382227E-2</v>
      </c>
      <c r="P43" s="264">
        <v>8.7340910143459169E-2</v>
      </c>
      <c r="Q43" s="264">
        <v>7.6505001415557924E-2</v>
      </c>
      <c r="R43" s="264">
        <v>8.2589418896518857E-2</v>
      </c>
      <c r="S43" s="264">
        <v>7.3970275065565055E-2</v>
      </c>
      <c r="T43" s="264">
        <v>7.0398568797198205E-2</v>
      </c>
      <c r="U43" s="265">
        <v>6.7189809319552748E-2</v>
      </c>
      <c r="V43" s="344">
        <v>8.213920015343075E-2</v>
      </c>
      <c r="W43" s="361"/>
      <c r="X43" s="227"/>
      <c r="Y43" s="227"/>
    </row>
    <row r="44" spans="1:26" x14ac:dyDescent="0.2">
      <c r="A44" s="295" t="s">
        <v>1</v>
      </c>
      <c r="B44" s="266">
        <f>B41/B40*100-100</f>
        <v>8.1395348837209269</v>
      </c>
      <c r="C44" s="267">
        <f t="shared" ref="C44:E44" si="18">C41/C40*100-100</f>
        <v>10.878378378378372</v>
      </c>
      <c r="D44" s="267">
        <f t="shared" si="18"/>
        <v>9.5</v>
      </c>
      <c r="E44" s="267">
        <f t="shared" si="18"/>
        <v>9.0000000000000142</v>
      </c>
      <c r="F44" s="267">
        <f>F41/F40*100-100</f>
        <v>9.0760869565217348</v>
      </c>
      <c r="G44" s="267">
        <f t="shared" ref="G44:M44" si="19">G41/G40*100-100</f>
        <v>11.410256410256409</v>
      </c>
      <c r="H44" s="267">
        <f t="shared" si="19"/>
        <v>11.282051282051285</v>
      </c>
      <c r="I44" s="267">
        <f t="shared" si="19"/>
        <v>8.3783783783783861</v>
      </c>
      <c r="J44" s="267">
        <f t="shared" si="19"/>
        <v>9.1666666666666856</v>
      </c>
      <c r="K44" s="267">
        <f t="shared" si="19"/>
        <v>10.434782608695656</v>
      </c>
      <c r="L44" s="267">
        <f t="shared" si="19"/>
        <v>10.638297872340431</v>
      </c>
      <c r="M44" s="268">
        <f t="shared" si="19"/>
        <v>14.741379310344826</v>
      </c>
      <c r="N44" s="266">
        <f>N41/N40*100-100</f>
        <v>0.78125</v>
      </c>
      <c r="O44" s="267">
        <f t="shared" ref="O44:V44" si="20">O41/O40*100-100</f>
        <v>7.711864406779668</v>
      </c>
      <c r="P44" s="267">
        <f t="shared" si="20"/>
        <v>3.5563380281690087</v>
      </c>
      <c r="Q44" s="267">
        <f t="shared" si="20"/>
        <v>7.4367088607594951</v>
      </c>
      <c r="R44" s="267">
        <f t="shared" si="20"/>
        <v>10.000000000000014</v>
      </c>
      <c r="S44" s="267">
        <f t="shared" si="20"/>
        <v>13.883928571428569</v>
      </c>
      <c r="T44" s="267">
        <f t="shared" si="20"/>
        <v>12.236842105263165</v>
      </c>
      <c r="U44" s="268">
        <f t="shared" si="20"/>
        <v>14.593023255813947</v>
      </c>
      <c r="V44" s="345">
        <f t="shared" si="20"/>
        <v>9.3567103935418743</v>
      </c>
      <c r="W44" s="361"/>
      <c r="X44" s="227"/>
      <c r="Y44" s="227"/>
    </row>
    <row r="45" spans="1:26" ht="13.5" thickBot="1" x14ac:dyDescent="0.25">
      <c r="A45" s="349" t="s">
        <v>27</v>
      </c>
      <c r="B45" s="270">
        <f>B41-B27</f>
        <v>142.09302325581393</v>
      </c>
      <c r="C45" s="271">
        <f t="shared" ref="C45:V45" si="21">C41-C27</f>
        <v>147.77580859548073</v>
      </c>
      <c r="D45" s="271">
        <f t="shared" si="21"/>
        <v>150.85714285714283</v>
      </c>
      <c r="E45" s="271">
        <f t="shared" si="21"/>
        <v>142.47058823529414</v>
      </c>
      <c r="F45" s="271">
        <f t="shared" si="21"/>
        <v>156.54825026511134</v>
      </c>
      <c r="G45" s="271">
        <f t="shared" si="21"/>
        <v>144.45054945054943</v>
      </c>
      <c r="H45" s="271">
        <f t="shared" si="21"/>
        <v>142.62820512820514</v>
      </c>
      <c r="I45" s="271">
        <f t="shared" si="21"/>
        <v>132.18018018018017</v>
      </c>
      <c r="J45" s="271">
        <f t="shared" si="21"/>
        <v>130.71428571428572</v>
      </c>
      <c r="K45" s="271">
        <f t="shared" si="21"/>
        <v>142.66018306636158</v>
      </c>
      <c r="L45" s="271">
        <f t="shared" si="21"/>
        <v>132.33096926713949</v>
      </c>
      <c r="M45" s="272">
        <f t="shared" si="21"/>
        <v>151.37931034482756</v>
      </c>
      <c r="N45" s="270">
        <f t="shared" si="21"/>
        <v>118.33333333333331</v>
      </c>
      <c r="O45" s="271">
        <f t="shared" si="21"/>
        <v>123.59255566633436</v>
      </c>
      <c r="P45" s="271">
        <f t="shared" si="21"/>
        <v>109.69410211267603</v>
      </c>
      <c r="Q45" s="271">
        <f t="shared" si="21"/>
        <v>123.42330603127328</v>
      </c>
      <c r="R45" s="271">
        <f t="shared" si="21"/>
        <v>134.7761194029851</v>
      </c>
      <c r="S45" s="271">
        <f t="shared" si="21"/>
        <v>147.82738095238096</v>
      </c>
      <c r="T45" s="271">
        <f t="shared" si="21"/>
        <v>133.07780320366135</v>
      </c>
      <c r="U45" s="272">
        <f t="shared" si="21"/>
        <v>143.64987080103356</v>
      </c>
      <c r="V45" s="346">
        <f t="shared" si="21"/>
        <v>136.36516311107346</v>
      </c>
      <c r="W45" s="361"/>
      <c r="X45" s="227"/>
      <c r="Y45" s="227"/>
    </row>
    <row r="46" spans="1:26" x14ac:dyDescent="0.2">
      <c r="A46" s="350" t="s">
        <v>51</v>
      </c>
      <c r="B46" s="274">
        <v>609</v>
      </c>
      <c r="C46" s="275">
        <v>520</v>
      </c>
      <c r="D46" s="275">
        <v>525</v>
      </c>
      <c r="E46" s="275">
        <v>633</v>
      </c>
      <c r="F46" s="275">
        <v>634</v>
      </c>
      <c r="G46" s="275">
        <v>543</v>
      </c>
      <c r="H46" s="275">
        <v>541</v>
      </c>
      <c r="I46" s="275">
        <v>527</v>
      </c>
      <c r="J46" s="275">
        <v>526</v>
      </c>
      <c r="K46" s="275">
        <v>911</v>
      </c>
      <c r="L46" s="275">
        <v>634</v>
      </c>
      <c r="M46" s="276">
        <v>374</v>
      </c>
      <c r="N46" s="274">
        <v>588</v>
      </c>
      <c r="O46" s="275">
        <v>642</v>
      </c>
      <c r="P46" s="275">
        <v>823</v>
      </c>
      <c r="Q46" s="275">
        <v>878</v>
      </c>
      <c r="R46" s="275">
        <v>880</v>
      </c>
      <c r="S46" s="275">
        <v>633</v>
      </c>
      <c r="T46" s="275">
        <v>614</v>
      </c>
      <c r="U46" s="276">
        <v>463</v>
      </c>
      <c r="V46" s="347">
        <f>SUM(B46:U46)</f>
        <v>12498</v>
      </c>
      <c r="W46" s="227" t="s">
        <v>56</v>
      </c>
      <c r="X46" s="278">
        <f>V32-V46</f>
        <v>30</v>
      </c>
      <c r="Y46" s="279">
        <f>X46/V32</f>
        <v>2.3946360153256703E-3</v>
      </c>
    </row>
    <row r="47" spans="1:26" x14ac:dyDescent="0.2">
      <c r="A47" s="309" t="s">
        <v>28</v>
      </c>
      <c r="B47" s="242">
        <f>B33+3</f>
        <v>36.5</v>
      </c>
      <c r="C47" s="240">
        <v>35</v>
      </c>
      <c r="D47" s="240">
        <v>35.5</v>
      </c>
      <c r="E47" s="240">
        <v>35</v>
      </c>
      <c r="F47" s="240">
        <v>35.5</v>
      </c>
      <c r="G47" s="240">
        <v>34.5</v>
      </c>
      <c r="H47" s="240">
        <v>35</v>
      </c>
      <c r="I47" s="240">
        <v>35</v>
      </c>
      <c r="J47" s="240">
        <v>35.5</v>
      </c>
      <c r="K47" s="240">
        <v>34.5</v>
      </c>
      <c r="L47" s="240">
        <v>35</v>
      </c>
      <c r="M47" s="243">
        <v>34</v>
      </c>
      <c r="N47" s="242">
        <v>38</v>
      </c>
      <c r="O47" s="240">
        <v>36.5</v>
      </c>
      <c r="P47" s="240">
        <v>36.5</v>
      </c>
      <c r="Q47" s="240">
        <v>36</v>
      </c>
      <c r="R47" s="240">
        <v>35.5</v>
      </c>
      <c r="S47" s="240">
        <v>34.5</v>
      </c>
      <c r="T47" s="240">
        <v>34</v>
      </c>
      <c r="U47" s="243">
        <v>34</v>
      </c>
      <c r="V47" s="339"/>
      <c r="W47" s="227" t="s">
        <v>57</v>
      </c>
      <c r="X47" s="362">
        <v>32.31</v>
      </c>
      <c r="Y47" s="363"/>
    </row>
    <row r="48" spans="1:26" ht="13.5" thickBot="1" x14ac:dyDescent="0.25">
      <c r="A48" s="312" t="s">
        <v>26</v>
      </c>
      <c r="B48" s="244">
        <f>B47-B33</f>
        <v>3</v>
      </c>
      <c r="C48" s="241">
        <f t="shared" ref="C48:U48" si="22">C47-C33</f>
        <v>2.5</v>
      </c>
      <c r="D48" s="241">
        <f t="shared" si="22"/>
        <v>2.5</v>
      </c>
      <c r="E48" s="241">
        <f t="shared" si="22"/>
        <v>2.5</v>
      </c>
      <c r="F48" s="241">
        <f t="shared" si="22"/>
        <v>2.5</v>
      </c>
      <c r="G48" s="241">
        <f t="shared" si="22"/>
        <v>2.5</v>
      </c>
      <c r="H48" s="241">
        <f t="shared" si="22"/>
        <v>3</v>
      </c>
      <c r="I48" s="241">
        <f t="shared" si="22"/>
        <v>3</v>
      </c>
      <c r="J48" s="241">
        <f t="shared" si="22"/>
        <v>3.5</v>
      </c>
      <c r="K48" s="241">
        <f t="shared" si="22"/>
        <v>3</v>
      </c>
      <c r="L48" s="241">
        <f t="shared" si="22"/>
        <v>3.5</v>
      </c>
      <c r="M48" s="245">
        <f t="shared" si="22"/>
        <v>2.5</v>
      </c>
      <c r="N48" s="244">
        <f t="shared" si="22"/>
        <v>4</v>
      </c>
      <c r="O48" s="241">
        <f t="shared" si="22"/>
        <v>3.5</v>
      </c>
      <c r="P48" s="241">
        <f t="shared" si="22"/>
        <v>4</v>
      </c>
      <c r="Q48" s="241">
        <f t="shared" si="22"/>
        <v>4</v>
      </c>
      <c r="R48" s="241">
        <f t="shared" si="22"/>
        <v>3.5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348"/>
      <c r="W48" s="227" t="s">
        <v>26</v>
      </c>
      <c r="X48" s="227">
        <f>X47-X33</f>
        <v>3.990000000000002</v>
      </c>
      <c r="Y48" s="227"/>
    </row>
    <row r="49" spans="1:27" x14ac:dyDescent="0.2">
      <c r="B49" s="237" t="s">
        <v>68</v>
      </c>
      <c r="C49" s="237">
        <v>35</v>
      </c>
      <c r="D49" s="237">
        <v>35.5</v>
      </c>
      <c r="E49" s="237">
        <v>35</v>
      </c>
      <c r="F49" s="237">
        <v>35.5</v>
      </c>
      <c r="G49" s="237">
        <v>34.5</v>
      </c>
      <c r="H49" s="237">
        <v>35</v>
      </c>
      <c r="I49" s="237">
        <v>35</v>
      </c>
      <c r="K49" s="237">
        <v>34.5</v>
      </c>
      <c r="M49" s="237">
        <v>34</v>
      </c>
      <c r="N49" s="334" t="s">
        <v>68</v>
      </c>
      <c r="O49" s="237">
        <v>36.5</v>
      </c>
      <c r="P49" s="237" t="s">
        <v>68</v>
      </c>
      <c r="S49" s="237">
        <v>34.5</v>
      </c>
      <c r="T49" s="237">
        <v>34</v>
      </c>
      <c r="U49" s="237">
        <v>34</v>
      </c>
    </row>
    <row r="50" spans="1:27" x14ac:dyDescent="0.2"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</row>
    <row r="51" spans="1:27" s="369" customFormat="1" x14ac:dyDescent="0.2">
      <c r="B51" s="369">
        <v>35.1</v>
      </c>
      <c r="C51" s="369">
        <v>35.1</v>
      </c>
      <c r="D51" s="369">
        <v>35.1</v>
      </c>
      <c r="E51" s="369">
        <v>35.1</v>
      </c>
      <c r="F51" s="369">
        <v>35.1</v>
      </c>
      <c r="G51" s="369">
        <v>35.1</v>
      </c>
      <c r="H51" s="369">
        <v>35.1</v>
      </c>
      <c r="I51" s="369">
        <v>35.1</v>
      </c>
      <c r="J51" s="369">
        <v>35.1</v>
      </c>
      <c r="K51" s="369">
        <v>35.1</v>
      </c>
      <c r="L51" s="369">
        <v>35.1</v>
      </c>
      <c r="M51" s="369">
        <v>35.6</v>
      </c>
      <c r="N51" s="369">
        <v>35.6</v>
      </c>
      <c r="O51" s="369">
        <v>35.6</v>
      </c>
      <c r="P51" s="369">
        <v>35.6</v>
      </c>
      <c r="Q51" s="369">
        <v>35.6</v>
      </c>
      <c r="R51" s="369">
        <v>35.6</v>
      </c>
      <c r="S51" s="369">
        <v>35.6</v>
      </c>
      <c r="T51" s="369">
        <v>35.6</v>
      </c>
      <c r="U51" s="369">
        <v>35.6</v>
      </c>
      <c r="V51" s="369">
        <v>35.6</v>
      </c>
      <c r="W51" s="369">
        <v>35.6</v>
      </c>
    </row>
    <row r="52" spans="1:27" s="369" customFormat="1" ht="13.5" thickBot="1" x14ac:dyDescent="0.25">
      <c r="B52" s="239">
        <v>437.4268415741675</v>
      </c>
      <c r="C52" s="239">
        <v>437.4268415741675</v>
      </c>
      <c r="D52" s="239">
        <v>437.4268415741675</v>
      </c>
      <c r="E52" s="239">
        <v>437.4268415741675</v>
      </c>
      <c r="F52" s="239">
        <v>437.4268415741675</v>
      </c>
      <c r="G52" s="239">
        <v>437.4268415741675</v>
      </c>
      <c r="H52" s="239">
        <v>437.4268415741675</v>
      </c>
      <c r="I52" s="239">
        <v>437.4268415741675</v>
      </c>
      <c r="J52" s="239">
        <v>437.4268415741675</v>
      </c>
      <c r="K52" s="239">
        <v>437.4268415741675</v>
      </c>
      <c r="L52" s="239">
        <v>437.4268415741675</v>
      </c>
      <c r="M52" s="239">
        <v>437.4268415741675</v>
      </c>
      <c r="N52" s="239">
        <v>437.4268415741675</v>
      </c>
      <c r="O52" s="239">
        <v>437.4268415741675</v>
      </c>
      <c r="P52" s="239">
        <v>437.4268415741675</v>
      </c>
      <c r="Q52" s="239">
        <v>437.4268415741675</v>
      </c>
      <c r="R52" s="239">
        <v>437.4268415741675</v>
      </c>
      <c r="S52" s="239">
        <v>437.4268415741675</v>
      </c>
      <c r="T52" s="239">
        <v>437.4268415741675</v>
      </c>
      <c r="U52" s="239">
        <v>437.4268415741675</v>
      </c>
      <c r="V52" s="239">
        <v>437.4268415741675</v>
      </c>
      <c r="W52" s="239">
        <v>437.4268415741675</v>
      </c>
      <c r="X52" s="239">
        <v>437.4268415741675</v>
      </c>
    </row>
    <row r="53" spans="1:27" ht="13.5" thickBot="1" x14ac:dyDescent="0.25">
      <c r="A53" s="285" t="s">
        <v>77</v>
      </c>
      <c r="B53" s="509" t="s">
        <v>53</v>
      </c>
      <c r="C53" s="510"/>
      <c r="D53" s="510"/>
      <c r="E53" s="510"/>
      <c r="F53" s="510"/>
      <c r="G53" s="510"/>
      <c r="H53" s="510"/>
      <c r="I53" s="510"/>
      <c r="J53" s="510"/>
      <c r="K53" s="510"/>
      <c r="L53" s="511"/>
      <c r="M53" s="509" t="s">
        <v>63</v>
      </c>
      <c r="N53" s="510"/>
      <c r="O53" s="510"/>
      <c r="P53" s="510"/>
      <c r="Q53" s="510"/>
      <c r="R53" s="510"/>
      <c r="S53" s="510"/>
      <c r="T53" s="510"/>
      <c r="U53" s="510"/>
      <c r="V53" s="510"/>
      <c r="W53" s="511"/>
      <c r="X53" s="338" t="s">
        <v>55</v>
      </c>
      <c r="Y53" s="369"/>
      <c r="Z53" s="369"/>
      <c r="AA53" s="369"/>
    </row>
    <row r="54" spans="1:27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7">
        <v>1</v>
      </c>
      <c r="N54" s="248">
        <v>2</v>
      </c>
      <c r="O54" s="248">
        <v>3</v>
      </c>
      <c r="P54" s="248">
        <v>4</v>
      </c>
      <c r="Q54" s="248">
        <v>5</v>
      </c>
      <c r="R54" s="248">
        <v>6</v>
      </c>
      <c r="S54" s="248">
        <v>7</v>
      </c>
      <c r="T54" s="248">
        <v>8</v>
      </c>
      <c r="U54" s="248">
        <v>9</v>
      </c>
      <c r="V54" s="248">
        <v>10</v>
      </c>
      <c r="W54" s="249">
        <v>11</v>
      </c>
      <c r="X54" s="339"/>
      <c r="Y54" s="369"/>
      <c r="Z54" s="369"/>
      <c r="AA54" s="369"/>
    </row>
    <row r="55" spans="1:27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59">
        <v>6</v>
      </c>
      <c r="K55" s="376">
        <v>7</v>
      </c>
      <c r="L55" s="351">
        <v>8</v>
      </c>
      <c r="M55" s="250">
        <v>1</v>
      </c>
      <c r="N55" s="333">
        <v>2</v>
      </c>
      <c r="O55" s="251">
        <v>3</v>
      </c>
      <c r="P55" s="315">
        <v>4</v>
      </c>
      <c r="Q55" s="315">
        <v>4</v>
      </c>
      <c r="R55" s="252">
        <v>5</v>
      </c>
      <c r="S55" s="252">
        <v>5</v>
      </c>
      <c r="T55" s="359">
        <v>6</v>
      </c>
      <c r="U55" s="359">
        <v>6</v>
      </c>
      <c r="V55" s="376">
        <v>7</v>
      </c>
      <c r="W55" s="351">
        <v>8</v>
      </c>
      <c r="X55" s="340" t="s">
        <v>0</v>
      </c>
      <c r="Y55" s="369"/>
      <c r="Z55" s="369"/>
      <c r="AA55" s="369"/>
    </row>
    <row r="56" spans="1:27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3">
        <v>520</v>
      </c>
      <c r="N56" s="254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4">
        <v>520</v>
      </c>
      <c r="V56" s="254">
        <v>520</v>
      </c>
      <c r="W56" s="255">
        <v>520</v>
      </c>
      <c r="X56" s="341">
        <v>520</v>
      </c>
      <c r="Y56" s="369"/>
      <c r="Z56" s="369"/>
      <c r="AA56" s="369"/>
    </row>
    <row r="57" spans="1:27" x14ac:dyDescent="0.2">
      <c r="A57" s="295" t="s">
        <v>6</v>
      </c>
      <c r="B57" s="256">
        <v>509.64912280701753</v>
      </c>
      <c r="C57" s="257">
        <v>549.49152542372883</v>
      </c>
      <c r="D57" s="257">
        <v>556.85714285714289</v>
      </c>
      <c r="E57" s="257">
        <v>554.72222222222217</v>
      </c>
      <c r="F57" s="257">
        <v>565.68627450980387</v>
      </c>
      <c r="G57" s="257">
        <v>570.74074074074076</v>
      </c>
      <c r="H57" s="257">
        <v>582</v>
      </c>
      <c r="I57" s="257">
        <v>587.56756756756761</v>
      </c>
      <c r="J57" s="257">
        <v>609.81481481481478</v>
      </c>
      <c r="K57" s="257">
        <v>617.57575757575762</v>
      </c>
      <c r="L57" s="257">
        <v>634.23076923076928</v>
      </c>
      <c r="M57" s="256">
        <v>491.73913043478262</v>
      </c>
      <c r="N57" s="257">
        <v>506.05263157894734</v>
      </c>
      <c r="O57" s="257">
        <v>519.31818181818187</v>
      </c>
      <c r="P57" s="257">
        <v>558.91891891891896</v>
      </c>
      <c r="Q57" s="257">
        <v>547.77777777777783</v>
      </c>
      <c r="R57" s="257">
        <v>575.40540540540542</v>
      </c>
      <c r="S57" s="257">
        <v>562.97297297297303</v>
      </c>
      <c r="T57" s="257">
        <v>586.59090909090912</v>
      </c>
      <c r="U57" s="257">
        <v>588.125</v>
      </c>
      <c r="V57" s="257">
        <v>615.55555555555554</v>
      </c>
      <c r="W57" s="258">
        <v>634.33333333333337</v>
      </c>
      <c r="X57" s="342">
        <v>567.88990825688074</v>
      </c>
      <c r="Y57" s="369"/>
      <c r="Z57" s="369"/>
      <c r="AA57" s="369"/>
    </row>
    <row r="58" spans="1:27" x14ac:dyDescent="0.2">
      <c r="A58" s="226" t="s">
        <v>7</v>
      </c>
      <c r="B58" s="260">
        <v>87.719298245614041</v>
      </c>
      <c r="C58" s="261">
        <v>98.305084745762713</v>
      </c>
      <c r="D58" s="261">
        <v>97.142857142857139</v>
      </c>
      <c r="E58" s="261">
        <v>100</v>
      </c>
      <c r="F58" s="261">
        <v>100</v>
      </c>
      <c r="G58" s="261">
        <v>100</v>
      </c>
      <c r="H58" s="261">
        <v>100</v>
      </c>
      <c r="I58" s="261">
        <v>100</v>
      </c>
      <c r="J58" s="261">
        <v>94.444444444444443</v>
      </c>
      <c r="K58" s="261">
        <v>90.909090909090907</v>
      </c>
      <c r="L58" s="261">
        <v>100</v>
      </c>
      <c r="M58" s="260">
        <v>86.956521739130437</v>
      </c>
      <c r="N58" s="261">
        <v>94.736842105263165</v>
      </c>
      <c r="O58" s="261">
        <v>100</v>
      </c>
      <c r="P58" s="261">
        <v>91.891891891891888</v>
      </c>
      <c r="Q58" s="261">
        <v>91.666666666666671</v>
      </c>
      <c r="R58" s="261">
        <v>94.594594594594597</v>
      </c>
      <c r="S58" s="261">
        <v>81.081081081081081</v>
      </c>
      <c r="T58" s="261">
        <v>95.454545454545453</v>
      </c>
      <c r="U58" s="261">
        <v>91.666666666666671</v>
      </c>
      <c r="V58" s="261">
        <v>87.037037037037038</v>
      </c>
      <c r="W58" s="262">
        <v>96.666666666666671</v>
      </c>
      <c r="X58" s="343">
        <v>77.268093781855256</v>
      </c>
      <c r="Y58" s="369"/>
      <c r="Z58" s="227"/>
      <c r="AA58" s="227"/>
    </row>
    <row r="59" spans="1:27" x14ac:dyDescent="0.2">
      <c r="A59" s="226" t="s">
        <v>8</v>
      </c>
      <c r="B59" s="263">
        <v>6.9149078303557765E-2</v>
      </c>
      <c r="C59" s="264">
        <v>4.9406201234241193E-2</v>
      </c>
      <c r="D59" s="264">
        <v>4.3092916569719697E-2</v>
      </c>
      <c r="E59" s="264">
        <v>4.3224424215446089E-2</v>
      </c>
      <c r="F59" s="264">
        <v>4.5811633130139653E-2</v>
      </c>
      <c r="G59" s="264">
        <v>3.3355216809593975E-2</v>
      </c>
      <c r="H59" s="264">
        <v>3.6286446876190502E-2</v>
      </c>
      <c r="I59" s="264">
        <v>4.3418949556262111E-2</v>
      </c>
      <c r="J59" s="264">
        <v>4.8016108489055236E-2</v>
      </c>
      <c r="K59" s="264">
        <v>4.8989142195676835E-2</v>
      </c>
      <c r="L59" s="264">
        <v>4.1755560909890306E-2</v>
      </c>
      <c r="M59" s="263">
        <v>5.9562050550306528E-2</v>
      </c>
      <c r="N59" s="264">
        <v>6.2248466515463716E-2</v>
      </c>
      <c r="O59" s="264">
        <v>3.7938336831859099E-2</v>
      </c>
      <c r="P59" s="264">
        <v>5.2909397936517853E-2</v>
      </c>
      <c r="Q59" s="264">
        <v>5.6939833053217676E-2</v>
      </c>
      <c r="R59" s="264">
        <v>4.9748736640571466E-2</v>
      </c>
      <c r="S59" s="264">
        <v>6.5800302329790866E-2</v>
      </c>
      <c r="T59" s="264">
        <v>5.087663855755381E-2</v>
      </c>
      <c r="U59" s="264">
        <v>5.2252682160587878E-2</v>
      </c>
      <c r="V59" s="264">
        <v>6.0029924723161557E-2</v>
      </c>
      <c r="W59" s="265">
        <v>4.3968459581205821E-2</v>
      </c>
      <c r="X59" s="344">
        <v>8.0149106401896417E-2</v>
      </c>
      <c r="Y59" s="369"/>
      <c r="Z59" s="227"/>
      <c r="AA59" s="227"/>
    </row>
    <row r="60" spans="1:27" x14ac:dyDescent="0.2">
      <c r="A60" s="295" t="s">
        <v>1</v>
      </c>
      <c r="B60" s="266">
        <f>B57/B56*100-100</f>
        <v>-1.9905533063427754</v>
      </c>
      <c r="C60" s="267">
        <f t="shared" ref="C60:E60" si="23">C57/C56*100-100</f>
        <v>5.6714471968709432</v>
      </c>
      <c r="D60" s="267">
        <f t="shared" si="23"/>
        <v>7.0879120879120876</v>
      </c>
      <c r="E60" s="267">
        <f t="shared" si="23"/>
        <v>6.6773504273504329</v>
      </c>
      <c r="F60" s="267">
        <f>F57/F56*100-100</f>
        <v>8.7858220211161324</v>
      </c>
      <c r="G60" s="267">
        <f t="shared" ref="G60:L60" si="24">G57/G56*100-100</f>
        <v>9.7578347578347575</v>
      </c>
      <c r="H60" s="267">
        <f t="shared" si="24"/>
        <v>11.92307692307692</v>
      </c>
      <c r="I60" s="267">
        <f t="shared" si="24"/>
        <v>12.993762993762999</v>
      </c>
      <c r="J60" s="267">
        <f t="shared" si="24"/>
        <v>17.272079772079763</v>
      </c>
      <c r="K60" s="267">
        <f t="shared" si="24"/>
        <v>18.764568764568779</v>
      </c>
      <c r="L60" s="267">
        <f t="shared" si="24"/>
        <v>21.967455621301781</v>
      </c>
      <c r="M60" s="266">
        <f>M57/M56*100-100</f>
        <v>-5.4347826086956559</v>
      </c>
      <c r="N60" s="267">
        <f t="shared" ref="N60:X60" si="25">N57/N56*100-100</f>
        <v>-2.68218623481782</v>
      </c>
      <c r="O60" s="267">
        <f t="shared" si="25"/>
        <v>-0.13111888111887993</v>
      </c>
      <c r="P60" s="267">
        <f t="shared" si="25"/>
        <v>7.4844074844074839</v>
      </c>
      <c r="Q60" s="267">
        <f t="shared" si="25"/>
        <v>5.3418803418803407</v>
      </c>
      <c r="R60" s="267">
        <f t="shared" ref="R60:T60" si="26">R57/R56*100-100</f>
        <v>10.654885654885661</v>
      </c>
      <c r="S60" s="267">
        <f t="shared" si="26"/>
        <v>8.2640332640332588</v>
      </c>
      <c r="T60" s="267">
        <f t="shared" si="26"/>
        <v>12.805944055944067</v>
      </c>
      <c r="U60" s="267">
        <f t="shared" si="25"/>
        <v>13.100961538461547</v>
      </c>
      <c r="V60" s="267">
        <f t="shared" si="25"/>
        <v>18.376068376068375</v>
      </c>
      <c r="W60" s="268">
        <f t="shared" si="25"/>
        <v>21.987179487179503</v>
      </c>
      <c r="X60" s="345">
        <f t="shared" si="25"/>
        <v>9.2095977417078387</v>
      </c>
      <c r="Y60" s="369"/>
      <c r="Z60" s="227"/>
      <c r="AA60" s="227"/>
    </row>
    <row r="61" spans="1:27" ht="13.5" thickBot="1" x14ac:dyDescent="0.25">
      <c r="A61" s="349" t="s">
        <v>27</v>
      </c>
      <c r="B61" s="270">
        <f>B57-B52</f>
        <v>72.222281232850037</v>
      </c>
      <c r="C61" s="271">
        <f t="shared" ref="C61:X61" si="27">C57-C52</f>
        <v>112.06468384956133</v>
      </c>
      <c r="D61" s="271">
        <f t="shared" si="27"/>
        <v>119.43030128297539</v>
      </c>
      <c r="E61" s="271">
        <f t="shared" si="27"/>
        <v>117.29538064805467</v>
      </c>
      <c r="F61" s="271">
        <f t="shared" si="27"/>
        <v>128.25943293563637</v>
      </c>
      <c r="G61" s="271">
        <f t="shared" si="27"/>
        <v>133.31389916657326</v>
      </c>
      <c r="H61" s="271">
        <f t="shared" si="27"/>
        <v>144.5731584258325</v>
      </c>
      <c r="I61" s="271">
        <f t="shared" si="27"/>
        <v>150.14072599340011</v>
      </c>
      <c r="J61" s="271">
        <f t="shared" si="27"/>
        <v>172.38797324064728</v>
      </c>
      <c r="K61" s="271">
        <f t="shared" si="27"/>
        <v>180.14891600159012</v>
      </c>
      <c r="L61" s="271">
        <f t="shared" si="27"/>
        <v>196.80392765660179</v>
      </c>
      <c r="M61" s="270">
        <f t="shared" si="27"/>
        <v>54.312288860615126</v>
      </c>
      <c r="N61" s="271">
        <f t="shared" si="27"/>
        <v>68.625790004779844</v>
      </c>
      <c r="O61" s="271">
        <f t="shared" si="27"/>
        <v>81.891340244014373</v>
      </c>
      <c r="P61" s="271">
        <f t="shared" si="27"/>
        <v>121.49207734475146</v>
      </c>
      <c r="Q61" s="271">
        <f t="shared" si="27"/>
        <v>110.35093620361033</v>
      </c>
      <c r="R61" s="271">
        <f t="shared" si="27"/>
        <v>137.97856383123792</v>
      </c>
      <c r="S61" s="271">
        <f t="shared" si="27"/>
        <v>125.54613139880553</v>
      </c>
      <c r="T61" s="271">
        <f t="shared" si="27"/>
        <v>149.16406751674162</v>
      </c>
      <c r="U61" s="271">
        <f t="shared" si="27"/>
        <v>150.6981584258325</v>
      </c>
      <c r="V61" s="271">
        <f t="shared" si="27"/>
        <v>178.12871398138805</v>
      </c>
      <c r="W61" s="272">
        <f t="shared" si="27"/>
        <v>196.90649175916587</v>
      </c>
      <c r="X61" s="346">
        <f t="shared" si="27"/>
        <v>130.46306668271325</v>
      </c>
      <c r="Y61" s="369"/>
      <c r="Z61" s="227"/>
      <c r="AA61" s="227"/>
    </row>
    <row r="62" spans="1:27" x14ac:dyDescent="0.2">
      <c r="A62" s="370" t="s">
        <v>51</v>
      </c>
      <c r="B62" s="274">
        <v>697</v>
      </c>
      <c r="C62" s="275">
        <v>720</v>
      </c>
      <c r="D62" s="275">
        <v>902</v>
      </c>
      <c r="E62" s="275">
        <v>902</v>
      </c>
      <c r="F62" s="275">
        <v>664</v>
      </c>
      <c r="G62" s="275">
        <v>664</v>
      </c>
      <c r="H62" s="275">
        <v>504</v>
      </c>
      <c r="I62" s="275">
        <v>504</v>
      </c>
      <c r="J62" s="275">
        <v>709</v>
      </c>
      <c r="K62" s="275">
        <v>396</v>
      </c>
      <c r="L62" s="276">
        <v>302</v>
      </c>
      <c r="M62" s="373">
        <v>283</v>
      </c>
      <c r="N62" s="275">
        <v>475</v>
      </c>
      <c r="O62" s="275">
        <v>618</v>
      </c>
      <c r="P62" s="275">
        <v>452</v>
      </c>
      <c r="Q62" s="275">
        <v>452</v>
      </c>
      <c r="R62" s="275">
        <v>464</v>
      </c>
      <c r="S62" s="275">
        <v>464</v>
      </c>
      <c r="T62" s="275">
        <v>607</v>
      </c>
      <c r="U62" s="275">
        <v>606</v>
      </c>
      <c r="V62" s="275">
        <v>679</v>
      </c>
      <c r="W62" s="276">
        <v>410</v>
      </c>
      <c r="X62" s="347">
        <f>SUM(B62:W62)</f>
        <v>12474</v>
      </c>
      <c r="Y62" s="227" t="s">
        <v>56</v>
      </c>
      <c r="Z62" s="278">
        <f>V46-X62</f>
        <v>24</v>
      </c>
      <c r="AA62" s="279">
        <f>Z62/V46</f>
        <v>1.9203072491598655E-3</v>
      </c>
    </row>
    <row r="63" spans="1:27" x14ac:dyDescent="0.2">
      <c r="A63" s="371" t="s">
        <v>28</v>
      </c>
      <c r="B63" s="242">
        <v>39.5</v>
      </c>
      <c r="C63" s="240">
        <v>39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37</v>
      </c>
      <c r="K63" s="240">
        <v>36.5</v>
      </c>
      <c r="L63" s="243">
        <v>36</v>
      </c>
      <c r="M63" s="374">
        <v>41</v>
      </c>
      <c r="N63" s="240">
        <v>40.5</v>
      </c>
      <c r="O63" s="240">
        <v>40</v>
      </c>
      <c r="P63" s="240">
        <v>39</v>
      </c>
      <c r="Q63" s="240">
        <v>39</v>
      </c>
      <c r="R63" s="240">
        <v>38</v>
      </c>
      <c r="S63" s="240">
        <v>38</v>
      </c>
      <c r="T63" s="240">
        <v>37.5</v>
      </c>
      <c r="U63" s="240">
        <v>37.5</v>
      </c>
      <c r="V63" s="240">
        <v>37</v>
      </c>
      <c r="W63" s="243">
        <v>36.5</v>
      </c>
      <c r="X63" s="339"/>
      <c r="Y63" s="227" t="s">
        <v>57</v>
      </c>
      <c r="Z63" s="362">
        <v>35.43</v>
      </c>
      <c r="AA63" s="363"/>
    </row>
    <row r="64" spans="1:27" ht="13.5" thickBot="1" x14ac:dyDescent="0.25">
      <c r="A64" s="372" t="s">
        <v>26</v>
      </c>
      <c r="B64" s="244">
        <f>B63-B51</f>
        <v>4.3999999999999986</v>
      </c>
      <c r="C64" s="241">
        <f t="shared" ref="C64:W64" si="28">C63-C51</f>
        <v>3.8999999999999986</v>
      </c>
      <c r="D64" s="241">
        <f t="shared" si="28"/>
        <v>3.3999999999999986</v>
      </c>
      <c r="E64" s="241">
        <f t="shared" si="28"/>
        <v>3.3999999999999986</v>
      </c>
      <c r="F64" s="241">
        <f t="shared" si="28"/>
        <v>2.8999999999999986</v>
      </c>
      <c r="G64" s="241">
        <f t="shared" si="28"/>
        <v>2.8999999999999986</v>
      </c>
      <c r="H64" s="241">
        <f t="shared" si="28"/>
        <v>2.3999999999999986</v>
      </c>
      <c r="I64" s="241">
        <f t="shared" si="28"/>
        <v>2.3999999999999986</v>
      </c>
      <c r="J64" s="241">
        <f t="shared" si="28"/>
        <v>1.8999999999999986</v>
      </c>
      <c r="K64" s="241">
        <f t="shared" si="28"/>
        <v>1.3999999999999986</v>
      </c>
      <c r="L64" s="245">
        <f t="shared" si="28"/>
        <v>0.89999999999999858</v>
      </c>
      <c r="M64" s="375">
        <f t="shared" si="28"/>
        <v>5.3999999999999986</v>
      </c>
      <c r="N64" s="241">
        <f t="shared" si="28"/>
        <v>4.8999999999999986</v>
      </c>
      <c r="O64" s="241">
        <f t="shared" si="28"/>
        <v>4.3999999999999986</v>
      </c>
      <c r="P64" s="241">
        <f t="shared" si="28"/>
        <v>3.3999999999999986</v>
      </c>
      <c r="Q64" s="241">
        <f t="shared" si="28"/>
        <v>3.3999999999999986</v>
      </c>
      <c r="R64" s="241">
        <f t="shared" si="28"/>
        <v>2.3999999999999986</v>
      </c>
      <c r="S64" s="241">
        <f t="shared" si="28"/>
        <v>2.3999999999999986</v>
      </c>
      <c r="T64" s="241">
        <f t="shared" si="28"/>
        <v>1.8999999999999986</v>
      </c>
      <c r="U64" s="241">
        <f t="shared" si="28"/>
        <v>1.8999999999999986</v>
      </c>
      <c r="V64" s="241">
        <f t="shared" si="28"/>
        <v>1.3999999999999986</v>
      </c>
      <c r="W64" s="245">
        <f t="shared" si="28"/>
        <v>0.89999999999999858</v>
      </c>
      <c r="X64" s="348"/>
      <c r="Y64" s="227" t="s">
        <v>26</v>
      </c>
      <c r="Z64" s="227">
        <f>Z63-X47</f>
        <v>3.1199999999999974</v>
      </c>
      <c r="AA64" s="227"/>
    </row>
    <row r="65" spans="1:27" x14ac:dyDescent="0.2">
      <c r="B65" s="237">
        <v>39.5</v>
      </c>
      <c r="O65" s="237">
        <v>40</v>
      </c>
    </row>
    <row r="66" spans="1:27" ht="13.5" thickBot="1" x14ac:dyDescent="0.25"/>
    <row r="67" spans="1:27" ht="13.5" thickBot="1" x14ac:dyDescent="0.25">
      <c r="A67" s="285" t="s">
        <v>78</v>
      </c>
      <c r="B67" s="509" t="s">
        <v>53</v>
      </c>
      <c r="C67" s="510"/>
      <c r="D67" s="510"/>
      <c r="E67" s="510"/>
      <c r="F67" s="510"/>
      <c r="G67" s="510"/>
      <c r="H67" s="510"/>
      <c r="I67" s="510"/>
      <c r="J67" s="510"/>
      <c r="K67" s="510"/>
      <c r="L67" s="511"/>
      <c r="M67" s="509" t="s">
        <v>63</v>
      </c>
      <c r="N67" s="510"/>
      <c r="O67" s="510"/>
      <c r="P67" s="510"/>
      <c r="Q67" s="510"/>
      <c r="R67" s="510"/>
      <c r="S67" s="510"/>
      <c r="T67" s="510"/>
      <c r="U67" s="510"/>
      <c r="V67" s="510"/>
      <c r="W67" s="511"/>
      <c r="X67" s="338" t="s">
        <v>55</v>
      </c>
      <c r="Y67" s="377"/>
      <c r="Z67" s="377"/>
    </row>
    <row r="68" spans="1:27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7">
        <v>1</v>
      </c>
      <c r="N68" s="248">
        <v>2</v>
      </c>
      <c r="O68" s="248">
        <v>3</v>
      </c>
      <c r="P68" s="248">
        <v>4</v>
      </c>
      <c r="Q68" s="248">
        <v>5</v>
      </c>
      <c r="R68" s="248">
        <v>6</v>
      </c>
      <c r="S68" s="248">
        <v>7</v>
      </c>
      <c r="T68" s="248">
        <v>8</v>
      </c>
      <c r="U68" s="248">
        <v>9</v>
      </c>
      <c r="V68" s="248">
        <v>10</v>
      </c>
      <c r="W68" s="249">
        <v>11</v>
      </c>
      <c r="X68" s="339"/>
      <c r="Y68" s="377"/>
      <c r="Z68" s="377"/>
    </row>
    <row r="69" spans="1:27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59">
        <v>6</v>
      </c>
      <c r="K69" s="376">
        <v>7</v>
      </c>
      <c r="L69" s="351">
        <v>8</v>
      </c>
      <c r="M69" s="250">
        <v>1</v>
      </c>
      <c r="N69" s="333">
        <v>2</v>
      </c>
      <c r="O69" s="251">
        <v>3</v>
      </c>
      <c r="P69" s="315">
        <v>4</v>
      </c>
      <c r="Q69" s="315">
        <v>4</v>
      </c>
      <c r="R69" s="252">
        <v>5</v>
      </c>
      <c r="S69" s="252">
        <v>5</v>
      </c>
      <c r="T69" s="359">
        <v>6</v>
      </c>
      <c r="U69" s="359">
        <v>6</v>
      </c>
      <c r="V69" s="376">
        <v>7</v>
      </c>
      <c r="W69" s="351">
        <v>8</v>
      </c>
      <c r="X69" s="340" t="s">
        <v>0</v>
      </c>
      <c r="Y69" s="377"/>
      <c r="Z69" s="377"/>
    </row>
    <row r="70" spans="1:27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3">
        <v>620</v>
      </c>
      <c r="N70" s="254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254">
        <v>620</v>
      </c>
      <c r="V70" s="254">
        <v>620</v>
      </c>
      <c r="W70" s="255">
        <v>620</v>
      </c>
      <c r="X70" s="341">
        <v>620</v>
      </c>
      <c r="Y70" s="377"/>
      <c r="Z70" s="377"/>
    </row>
    <row r="71" spans="1:27" x14ac:dyDescent="0.2">
      <c r="A71" s="295" t="s">
        <v>6</v>
      </c>
      <c r="B71" s="256">
        <v>613.63636363636363</v>
      </c>
      <c r="C71" s="257">
        <v>603.01369863013701</v>
      </c>
      <c r="D71" s="257">
        <v>628.63157894736844</v>
      </c>
      <c r="E71" s="257">
        <v>635.34883720930236</v>
      </c>
      <c r="F71" s="257">
        <v>643.1884057971015</v>
      </c>
      <c r="G71" s="257">
        <v>638.71428571428567</v>
      </c>
      <c r="H71" s="257">
        <v>659.81132075471703</v>
      </c>
      <c r="I71" s="257">
        <v>671.69491525423734</v>
      </c>
      <c r="J71" s="257">
        <v>660.27027027027032</v>
      </c>
      <c r="K71" s="257">
        <v>680.86956521739125</v>
      </c>
      <c r="L71" s="257">
        <v>709.69696969696975</v>
      </c>
      <c r="M71" s="256">
        <v>649.25925925925924</v>
      </c>
      <c r="N71" s="257">
        <v>629.23076923076928</v>
      </c>
      <c r="O71" s="257">
        <v>620.14705882352939</v>
      </c>
      <c r="P71" s="257">
        <v>618.36734693877554</v>
      </c>
      <c r="Q71" s="257">
        <v>619.13043478260875</v>
      </c>
      <c r="R71" s="257">
        <v>653.26086956521738</v>
      </c>
      <c r="S71" s="257">
        <v>622.32558139534888</v>
      </c>
      <c r="T71" s="257">
        <v>650.81967213114751</v>
      </c>
      <c r="U71" s="257">
        <v>661.64179104477614</v>
      </c>
      <c r="V71" s="257">
        <v>678.40579710144925</v>
      </c>
      <c r="W71" s="258">
        <v>691.73913043478262</v>
      </c>
      <c r="X71" s="342">
        <v>644.45378151260502</v>
      </c>
      <c r="Y71" s="377"/>
      <c r="Z71" s="377"/>
    </row>
    <row r="72" spans="1:27" x14ac:dyDescent="0.2">
      <c r="A72" s="226" t="s">
        <v>7</v>
      </c>
      <c r="B72" s="260">
        <v>84.415584415584419</v>
      </c>
      <c r="C72" s="261">
        <v>94.520547945205479</v>
      </c>
      <c r="D72" s="261">
        <v>93.684210526315795</v>
      </c>
      <c r="E72" s="261">
        <v>88.372093023255815</v>
      </c>
      <c r="F72" s="261">
        <v>95.652173913043484</v>
      </c>
      <c r="G72" s="261">
        <v>98.571428571428569</v>
      </c>
      <c r="H72" s="261">
        <v>100</v>
      </c>
      <c r="I72" s="261">
        <v>98.305084745762713</v>
      </c>
      <c r="J72" s="261">
        <v>95.945945945945951</v>
      </c>
      <c r="K72" s="261">
        <v>97.826086956521735</v>
      </c>
      <c r="L72" s="261">
        <v>100</v>
      </c>
      <c r="M72" s="260">
        <v>92.592592592592595</v>
      </c>
      <c r="N72" s="261">
        <v>94.230769230769226</v>
      </c>
      <c r="O72" s="261">
        <v>92.647058823529406</v>
      </c>
      <c r="P72" s="261">
        <v>89.795918367346943</v>
      </c>
      <c r="Q72" s="261">
        <v>95.652173913043484</v>
      </c>
      <c r="R72" s="261">
        <v>97.826086956521735</v>
      </c>
      <c r="S72" s="261">
        <v>95.348837209302332</v>
      </c>
      <c r="T72" s="261">
        <v>90.163934426229503</v>
      </c>
      <c r="U72" s="261">
        <v>89.552238805970148</v>
      </c>
      <c r="V72" s="261">
        <v>92.753623188405797</v>
      </c>
      <c r="W72" s="262">
        <v>86.956521739130437</v>
      </c>
      <c r="X72" s="343">
        <v>85.255920550038198</v>
      </c>
      <c r="Y72" s="377"/>
      <c r="Z72" s="227"/>
    </row>
    <row r="73" spans="1:27" x14ac:dyDescent="0.2">
      <c r="A73" s="226" t="s">
        <v>8</v>
      </c>
      <c r="B73" s="263">
        <v>6.2423458912608254E-2</v>
      </c>
      <c r="C73" s="264">
        <v>5.0291236428224299E-2</v>
      </c>
      <c r="D73" s="264">
        <v>5.6847578824110546E-2</v>
      </c>
      <c r="E73" s="264">
        <v>5.6936542768231069E-2</v>
      </c>
      <c r="F73" s="264">
        <v>5.3890314299690538E-2</v>
      </c>
      <c r="G73" s="264">
        <v>4.5907739162865273E-2</v>
      </c>
      <c r="H73" s="264">
        <v>4.8866436049044899E-2</v>
      </c>
      <c r="I73" s="264">
        <v>4.131195355187086E-2</v>
      </c>
      <c r="J73" s="264">
        <v>4.8598680571938696E-2</v>
      </c>
      <c r="K73" s="264">
        <v>4.2855585531449775E-2</v>
      </c>
      <c r="L73" s="264">
        <v>4.7115676256647483E-2</v>
      </c>
      <c r="M73" s="263">
        <v>5.5915804927976105E-2</v>
      </c>
      <c r="N73" s="264">
        <v>5.1671159426426104E-2</v>
      </c>
      <c r="O73" s="264">
        <v>5.5412105342700343E-2</v>
      </c>
      <c r="P73" s="264">
        <v>5.9561585615398552E-2</v>
      </c>
      <c r="Q73" s="264">
        <v>5.4495467960916498E-2</v>
      </c>
      <c r="R73" s="264">
        <v>4.6699417568428048E-2</v>
      </c>
      <c r="S73" s="264">
        <v>5.2879739764749682E-2</v>
      </c>
      <c r="T73" s="264">
        <v>5.3320837870690342E-2</v>
      </c>
      <c r="U73" s="264">
        <v>5.4811974007624109E-2</v>
      </c>
      <c r="V73" s="264">
        <v>4.4513963568465452E-2</v>
      </c>
      <c r="W73" s="265">
        <v>5.7455159683351555E-2</v>
      </c>
      <c r="X73" s="344">
        <v>6.559428360990352E-2</v>
      </c>
      <c r="Y73" s="377"/>
      <c r="Z73" s="227"/>
    </row>
    <row r="74" spans="1:27" x14ac:dyDescent="0.2">
      <c r="A74" s="295" t="s">
        <v>1</v>
      </c>
      <c r="B74" s="266">
        <f>B71/B70*100-100</f>
        <v>-1.0263929618768373</v>
      </c>
      <c r="C74" s="267">
        <f t="shared" ref="C74:E74" si="29">C71/C70*100-100</f>
        <v>-2.7397260273972535</v>
      </c>
      <c r="D74" s="267">
        <f t="shared" si="29"/>
        <v>1.392190152801362</v>
      </c>
      <c r="E74" s="267">
        <f t="shared" si="29"/>
        <v>2.4756189047261898</v>
      </c>
      <c r="F74" s="267">
        <f>F71/F70*100-100</f>
        <v>3.7400654511453979</v>
      </c>
      <c r="G74" s="267">
        <f t="shared" ref="G74:L74" si="30">G71/G70*100-100</f>
        <v>3.0184331797235018</v>
      </c>
      <c r="H74" s="267">
        <f t="shared" si="30"/>
        <v>6.4211807668898473</v>
      </c>
      <c r="I74" s="267">
        <f t="shared" si="30"/>
        <v>8.3378895571350569</v>
      </c>
      <c r="J74" s="267">
        <f t="shared" si="30"/>
        <v>6.4952048823016639</v>
      </c>
      <c r="K74" s="267">
        <f t="shared" si="30"/>
        <v>9.8176718092566517</v>
      </c>
      <c r="L74" s="267">
        <f t="shared" si="30"/>
        <v>14.467253176930612</v>
      </c>
      <c r="M74" s="266">
        <f>M71/M70*100-100</f>
        <v>4.7192353643966385</v>
      </c>
      <c r="N74" s="267">
        <f t="shared" ref="N74:X74" si="31">N71/N70*100-100</f>
        <v>1.4888337468982797</v>
      </c>
      <c r="O74" s="267">
        <f t="shared" si="31"/>
        <v>2.3719165085395844E-2</v>
      </c>
      <c r="P74" s="267">
        <f t="shared" si="31"/>
        <v>-0.26333113890717641</v>
      </c>
      <c r="Q74" s="267">
        <f t="shared" si="31"/>
        <v>-0.14025245441794709</v>
      </c>
      <c r="R74" s="267">
        <f t="shared" si="31"/>
        <v>5.3646563814866681</v>
      </c>
      <c r="S74" s="267">
        <f t="shared" si="31"/>
        <v>0.37509377344335348</v>
      </c>
      <c r="T74" s="267">
        <f t="shared" si="31"/>
        <v>4.9709148598624893</v>
      </c>
      <c r="U74" s="267">
        <f t="shared" si="31"/>
        <v>6.7164179104477739</v>
      </c>
      <c r="V74" s="267">
        <f t="shared" si="31"/>
        <v>9.4202898550724683</v>
      </c>
      <c r="W74" s="268">
        <f t="shared" si="31"/>
        <v>11.570827489481061</v>
      </c>
      <c r="X74" s="345">
        <f t="shared" si="31"/>
        <v>3.9441583084846883</v>
      </c>
      <c r="Y74" s="377"/>
      <c r="Z74" s="227"/>
    </row>
    <row r="75" spans="1:27" ht="13.5" thickBot="1" x14ac:dyDescent="0.25">
      <c r="A75" s="349" t="s">
        <v>27</v>
      </c>
      <c r="B75" s="270">
        <f>B71-B57</f>
        <v>103.98724082934609</v>
      </c>
      <c r="C75" s="271">
        <f t="shared" ref="C75:X75" si="32">C71-C57</f>
        <v>53.522173206408183</v>
      </c>
      <c r="D75" s="271">
        <f t="shared" si="32"/>
        <v>71.774436090225549</v>
      </c>
      <c r="E75" s="271">
        <f t="shared" si="32"/>
        <v>80.626614987080188</v>
      </c>
      <c r="F75" s="271">
        <f t="shared" si="32"/>
        <v>77.50213128729763</v>
      </c>
      <c r="G75" s="271">
        <f t="shared" si="32"/>
        <v>67.973544973544904</v>
      </c>
      <c r="H75" s="271">
        <f t="shared" si="32"/>
        <v>77.81132075471703</v>
      </c>
      <c r="I75" s="271">
        <f t="shared" si="32"/>
        <v>84.127347686669737</v>
      </c>
      <c r="J75" s="271">
        <f t="shared" si="32"/>
        <v>50.455455455455535</v>
      </c>
      <c r="K75" s="271">
        <f t="shared" si="32"/>
        <v>63.293807641633634</v>
      </c>
      <c r="L75" s="271">
        <f t="shared" si="32"/>
        <v>75.466200466200462</v>
      </c>
      <c r="M75" s="270">
        <f t="shared" si="32"/>
        <v>157.52012882447661</v>
      </c>
      <c r="N75" s="271">
        <f t="shared" si="32"/>
        <v>123.17813765182194</v>
      </c>
      <c r="O75" s="271">
        <f t="shared" si="32"/>
        <v>100.82887700534752</v>
      </c>
      <c r="P75" s="271">
        <f t="shared" si="32"/>
        <v>59.448428019856578</v>
      </c>
      <c r="Q75" s="271">
        <f t="shared" si="32"/>
        <v>71.352657004830917</v>
      </c>
      <c r="R75" s="271">
        <f t="shared" si="32"/>
        <v>77.855464159811959</v>
      </c>
      <c r="S75" s="271">
        <f t="shared" si="32"/>
        <v>59.352608422375852</v>
      </c>
      <c r="T75" s="271">
        <f t="shared" si="32"/>
        <v>64.228763040238391</v>
      </c>
      <c r="U75" s="271">
        <f t="shared" si="32"/>
        <v>73.516791044776141</v>
      </c>
      <c r="V75" s="271">
        <f t="shared" si="32"/>
        <v>62.850241545893709</v>
      </c>
      <c r="W75" s="272">
        <f t="shared" si="32"/>
        <v>57.405797101449252</v>
      </c>
      <c r="X75" s="346">
        <f t="shared" si="32"/>
        <v>76.563873255724275</v>
      </c>
      <c r="Y75" s="377"/>
      <c r="Z75" s="227"/>
    </row>
    <row r="76" spans="1:27" x14ac:dyDescent="0.2">
      <c r="A76" s="370" t="s">
        <v>51</v>
      </c>
      <c r="B76" s="274">
        <v>695</v>
      </c>
      <c r="C76" s="275">
        <v>720</v>
      </c>
      <c r="D76" s="275">
        <v>902</v>
      </c>
      <c r="E76" s="275">
        <v>902</v>
      </c>
      <c r="F76" s="275">
        <v>664</v>
      </c>
      <c r="G76" s="275">
        <v>664</v>
      </c>
      <c r="H76" s="275">
        <v>504</v>
      </c>
      <c r="I76" s="275">
        <v>504</v>
      </c>
      <c r="J76" s="275">
        <v>709</v>
      </c>
      <c r="K76" s="275">
        <v>396</v>
      </c>
      <c r="L76" s="276">
        <v>301</v>
      </c>
      <c r="M76" s="373">
        <v>281</v>
      </c>
      <c r="N76" s="275">
        <v>474</v>
      </c>
      <c r="O76" s="275">
        <v>618</v>
      </c>
      <c r="P76" s="275">
        <v>452</v>
      </c>
      <c r="Q76" s="275">
        <v>452</v>
      </c>
      <c r="R76" s="275">
        <v>464</v>
      </c>
      <c r="S76" s="275">
        <v>464</v>
      </c>
      <c r="T76" s="275">
        <v>607</v>
      </c>
      <c r="U76" s="275">
        <v>605</v>
      </c>
      <c r="V76" s="275">
        <v>679</v>
      </c>
      <c r="W76" s="276">
        <v>410</v>
      </c>
      <c r="X76" s="347">
        <f>SUM(B76:W76)</f>
        <v>12467</v>
      </c>
      <c r="Y76" s="227" t="s">
        <v>56</v>
      </c>
      <c r="Z76" s="278">
        <f>X62-X76</f>
        <v>7</v>
      </c>
      <c r="AA76" s="279">
        <f>Z76/X62</f>
        <v>5.6116722783389455E-4</v>
      </c>
    </row>
    <row r="77" spans="1:27" x14ac:dyDescent="0.2">
      <c r="A77" s="371" t="s">
        <v>28</v>
      </c>
      <c r="B77" s="242">
        <v>41</v>
      </c>
      <c r="C77" s="240">
        <v>41</v>
      </c>
      <c r="D77" s="240">
        <v>40.5</v>
      </c>
      <c r="E77" s="240">
        <v>40.5</v>
      </c>
      <c r="F77" s="240">
        <v>40</v>
      </c>
      <c r="G77" s="240">
        <v>40</v>
      </c>
      <c r="H77" s="240">
        <v>39.5</v>
      </c>
      <c r="I77" s="240">
        <v>39.5</v>
      </c>
      <c r="J77" s="240">
        <v>39</v>
      </c>
      <c r="K77" s="240">
        <v>38.5</v>
      </c>
      <c r="L77" s="243">
        <v>38</v>
      </c>
      <c r="M77" s="374">
        <v>42.5</v>
      </c>
      <c r="N77" s="240">
        <v>42</v>
      </c>
      <c r="O77" s="240">
        <v>42</v>
      </c>
      <c r="P77" s="240">
        <v>41</v>
      </c>
      <c r="Q77" s="240">
        <v>41</v>
      </c>
      <c r="R77" s="240">
        <v>40</v>
      </c>
      <c r="S77" s="240">
        <v>40</v>
      </c>
      <c r="T77" s="240">
        <v>39.5</v>
      </c>
      <c r="U77" s="240">
        <v>39.5</v>
      </c>
      <c r="V77" s="240">
        <v>39</v>
      </c>
      <c r="W77" s="243">
        <v>38.5</v>
      </c>
      <c r="X77" s="339"/>
      <c r="Y77" s="227" t="s">
        <v>57</v>
      </c>
      <c r="Z77" s="362">
        <v>38.229999999999997</v>
      </c>
    </row>
    <row r="78" spans="1:27" ht="13.5" thickBot="1" x14ac:dyDescent="0.25">
      <c r="A78" s="372" t="s">
        <v>26</v>
      </c>
      <c r="B78" s="244">
        <f>B77-B63</f>
        <v>1.5</v>
      </c>
      <c r="C78" s="241">
        <f t="shared" ref="C78:W78" si="33">C77-C63</f>
        <v>2</v>
      </c>
      <c r="D78" s="241">
        <f t="shared" si="33"/>
        <v>2</v>
      </c>
      <c r="E78" s="241">
        <f t="shared" si="33"/>
        <v>2</v>
      </c>
      <c r="F78" s="241">
        <f t="shared" si="33"/>
        <v>2</v>
      </c>
      <c r="G78" s="241">
        <f t="shared" si="33"/>
        <v>2</v>
      </c>
      <c r="H78" s="241">
        <f t="shared" si="33"/>
        <v>2</v>
      </c>
      <c r="I78" s="241">
        <f t="shared" si="33"/>
        <v>2</v>
      </c>
      <c r="J78" s="241">
        <f t="shared" si="33"/>
        <v>2</v>
      </c>
      <c r="K78" s="241">
        <f t="shared" si="33"/>
        <v>2</v>
      </c>
      <c r="L78" s="245">
        <f t="shared" si="33"/>
        <v>2</v>
      </c>
      <c r="M78" s="375">
        <f t="shared" si="33"/>
        <v>1.5</v>
      </c>
      <c r="N78" s="241">
        <f t="shared" si="33"/>
        <v>1.5</v>
      </c>
      <c r="O78" s="241">
        <f t="shared" si="33"/>
        <v>2</v>
      </c>
      <c r="P78" s="241">
        <f t="shared" si="33"/>
        <v>2</v>
      </c>
      <c r="Q78" s="241">
        <f t="shared" si="33"/>
        <v>2</v>
      </c>
      <c r="R78" s="241">
        <f t="shared" si="33"/>
        <v>2</v>
      </c>
      <c r="S78" s="241">
        <f t="shared" si="33"/>
        <v>2</v>
      </c>
      <c r="T78" s="241">
        <f t="shared" si="33"/>
        <v>2</v>
      </c>
      <c r="U78" s="241">
        <f t="shared" si="33"/>
        <v>2</v>
      </c>
      <c r="V78" s="241">
        <f t="shared" si="33"/>
        <v>2</v>
      </c>
      <c r="W78" s="245">
        <f t="shared" si="33"/>
        <v>2</v>
      </c>
      <c r="X78" s="348"/>
      <c r="Y78" s="227" t="s">
        <v>26</v>
      </c>
      <c r="Z78" s="227">
        <f>Z77-Z63</f>
        <v>2.7999999999999972</v>
      </c>
    </row>
    <row r="79" spans="1:27" x14ac:dyDescent="0.2">
      <c r="N79" s="334">
        <v>42</v>
      </c>
      <c r="S79" s="237" t="s">
        <v>79</v>
      </c>
    </row>
    <row r="80" spans="1:27" ht="13.5" thickBot="1" x14ac:dyDescent="0.25"/>
    <row r="81" spans="1:27" s="379" customFormat="1" ht="13.5" thickBot="1" x14ac:dyDescent="0.25">
      <c r="A81" s="285" t="s">
        <v>80</v>
      </c>
      <c r="B81" s="509" t="s">
        <v>53</v>
      </c>
      <c r="C81" s="510"/>
      <c r="D81" s="510"/>
      <c r="E81" s="510"/>
      <c r="F81" s="510"/>
      <c r="G81" s="510"/>
      <c r="H81" s="510"/>
      <c r="I81" s="510"/>
      <c r="J81" s="510"/>
      <c r="K81" s="510"/>
      <c r="L81" s="511"/>
      <c r="M81" s="509" t="s">
        <v>63</v>
      </c>
      <c r="N81" s="510"/>
      <c r="O81" s="510"/>
      <c r="P81" s="510"/>
      <c r="Q81" s="510"/>
      <c r="R81" s="510"/>
      <c r="S81" s="510"/>
      <c r="T81" s="510"/>
      <c r="U81" s="510"/>
      <c r="V81" s="510"/>
      <c r="W81" s="511"/>
      <c r="X81" s="338" t="s">
        <v>55</v>
      </c>
    </row>
    <row r="82" spans="1:27" s="37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7">
        <v>1</v>
      </c>
      <c r="N82" s="248">
        <v>2</v>
      </c>
      <c r="O82" s="248">
        <v>3</v>
      </c>
      <c r="P82" s="248">
        <v>4</v>
      </c>
      <c r="Q82" s="248">
        <v>5</v>
      </c>
      <c r="R82" s="248">
        <v>6</v>
      </c>
      <c r="S82" s="248">
        <v>7</v>
      </c>
      <c r="T82" s="248">
        <v>8</v>
      </c>
      <c r="U82" s="248">
        <v>9</v>
      </c>
      <c r="V82" s="248">
        <v>10</v>
      </c>
      <c r="W82" s="249">
        <v>11</v>
      </c>
      <c r="X82" s="339"/>
    </row>
    <row r="83" spans="1:27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59">
        <v>6</v>
      </c>
      <c r="K83" s="376">
        <v>7</v>
      </c>
      <c r="L83" s="351">
        <v>8</v>
      </c>
      <c r="M83" s="250">
        <v>1</v>
      </c>
      <c r="N83" s="333">
        <v>2</v>
      </c>
      <c r="O83" s="251">
        <v>3</v>
      </c>
      <c r="P83" s="315">
        <v>4</v>
      </c>
      <c r="Q83" s="315">
        <v>4</v>
      </c>
      <c r="R83" s="252">
        <v>5</v>
      </c>
      <c r="S83" s="252">
        <v>5</v>
      </c>
      <c r="T83" s="359">
        <v>6</v>
      </c>
      <c r="U83" s="359">
        <v>6</v>
      </c>
      <c r="V83" s="376">
        <v>7</v>
      </c>
      <c r="W83" s="351">
        <v>8</v>
      </c>
      <c r="X83" s="340" t="s">
        <v>0</v>
      </c>
    </row>
    <row r="84" spans="1:27" s="37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3">
        <v>720</v>
      </c>
      <c r="N84" s="254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254">
        <v>720</v>
      </c>
      <c r="V84" s="254">
        <v>720</v>
      </c>
      <c r="W84" s="255">
        <v>720</v>
      </c>
      <c r="X84" s="341">
        <v>720</v>
      </c>
    </row>
    <row r="85" spans="1:27" s="379" customFormat="1" x14ac:dyDescent="0.2">
      <c r="A85" s="295" t="s">
        <v>6</v>
      </c>
      <c r="B85" s="256">
        <v>700.56</v>
      </c>
      <c r="C85" s="257">
        <v>714.92</v>
      </c>
      <c r="D85" s="257">
        <v>717.79</v>
      </c>
      <c r="E85" s="257">
        <v>731.3</v>
      </c>
      <c r="F85" s="257">
        <v>750.6</v>
      </c>
      <c r="G85" s="257">
        <v>744.73</v>
      </c>
      <c r="H85" s="257">
        <v>763.06</v>
      </c>
      <c r="I85" s="257">
        <v>763.82</v>
      </c>
      <c r="J85" s="257">
        <v>756.36</v>
      </c>
      <c r="K85" s="257">
        <v>767.71</v>
      </c>
      <c r="L85" s="257">
        <v>787.04</v>
      </c>
      <c r="M85" s="256">
        <v>726.19</v>
      </c>
      <c r="N85" s="257">
        <v>723.87</v>
      </c>
      <c r="O85" s="257">
        <v>724.67</v>
      </c>
      <c r="P85" s="257">
        <v>748</v>
      </c>
      <c r="Q85" s="257">
        <v>744.86</v>
      </c>
      <c r="R85" s="257">
        <v>762.78</v>
      </c>
      <c r="S85" s="257">
        <v>741.39</v>
      </c>
      <c r="T85" s="257">
        <v>759.17</v>
      </c>
      <c r="U85" s="257">
        <v>769.79</v>
      </c>
      <c r="V85" s="257">
        <v>765.26</v>
      </c>
      <c r="W85" s="258">
        <v>807.71</v>
      </c>
      <c r="X85" s="342">
        <v>745.97</v>
      </c>
    </row>
    <row r="86" spans="1:27" s="379" customFormat="1" x14ac:dyDescent="0.2">
      <c r="A86" s="226" t="s">
        <v>7</v>
      </c>
      <c r="B86" s="260">
        <v>96.3</v>
      </c>
      <c r="C86" s="261">
        <v>98.36</v>
      </c>
      <c r="D86" s="261">
        <v>97.06</v>
      </c>
      <c r="E86" s="261">
        <v>98.55</v>
      </c>
      <c r="F86" s="261">
        <v>92</v>
      </c>
      <c r="G86" s="261">
        <v>94.55</v>
      </c>
      <c r="H86" s="261">
        <v>100</v>
      </c>
      <c r="I86" s="261">
        <v>100</v>
      </c>
      <c r="J86" s="261">
        <v>98.18</v>
      </c>
      <c r="K86" s="261">
        <v>100</v>
      </c>
      <c r="L86" s="261">
        <v>100</v>
      </c>
      <c r="M86" s="260">
        <v>85.71</v>
      </c>
      <c r="N86" s="261">
        <v>90.32</v>
      </c>
      <c r="O86" s="261">
        <v>88.89</v>
      </c>
      <c r="P86" s="261">
        <v>97.14</v>
      </c>
      <c r="Q86" s="261">
        <v>100</v>
      </c>
      <c r="R86" s="261">
        <v>97.22</v>
      </c>
      <c r="S86" s="261">
        <v>91.67</v>
      </c>
      <c r="T86" s="261">
        <v>95.83</v>
      </c>
      <c r="U86" s="261">
        <v>95.83</v>
      </c>
      <c r="V86" s="261">
        <v>96.49</v>
      </c>
      <c r="W86" s="262">
        <v>91.43</v>
      </c>
      <c r="X86" s="343">
        <v>89.5</v>
      </c>
      <c r="Z86" s="227"/>
    </row>
    <row r="87" spans="1:27" s="379" customFormat="1" x14ac:dyDescent="0.2">
      <c r="A87" s="226" t="s">
        <v>8</v>
      </c>
      <c r="B87" s="263">
        <v>5.7500000000000002E-2</v>
      </c>
      <c r="C87" s="264">
        <v>5.3400000000000003E-2</v>
      </c>
      <c r="D87" s="264">
        <v>4.7199999999999999E-2</v>
      </c>
      <c r="E87" s="264">
        <v>5.2400000000000002E-2</v>
      </c>
      <c r="F87" s="264">
        <v>5.3100000000000001E-2</v>
      </c>
      <c r="G87" s="264">
        <v>4.5900000000000003E-2</v>
      </c>
      <c r="H87" s="264">
        <v>4.3099999999999999E-2</v>
      </c>
      <c r="I87" s="264">
        <v>4.4499999999999998E-2</v>
      </c>
      <c r="J87" s="264">
        <v>4.9000000000000002E-2</v>
      </c>
      <c r="K87" s="264">
        <v>4.4400000000000002E-2</v>
      </c>
      <c r="L87" s="264">
        <v>5.3999999999999999E-2</v>
      </c>
      <c r="M87" s="263">
        <v>7.6899999999999996E-2</v>
      </c>
      <c r="N87" s="264">
        <v>6.1800000000000001E-2</v>
      </c>
      <c r="O87" s="264">
        <v>5.5899999999999998E-2</v>
      </c>
      <c r="P87" s="264">
        <v>4.7600000000000003E-2</v>
      </c>
      <c r="Q87" s="264">
        <v>5.0599999999999999E-2</v>
      </c>
      <c r="R87" s="264">
        <v>3.9800000000000002E-2</v>
      </c>
      <c r="S87" s="264">
        <v>5.0700000000000002E-2</v>
      </c>
      <c r="T87" s="264">
        <v>5.3199999999999997E-2</v>
      </c>
      <c r="U87" s="264">
        <v>4.8599999999999997E-2</v>
      </c>
      <c r="V87" s="264">
        <v>4.6800000000000001E-2</v>
      </c>
      <c r="W87" s="265">
        <v>5.5500000000000001E-2</v>
      </c>
      <c r="X87" s="344">
        <v>6.0600000000000001E-2</v>
      </c>
      <c r="Z87" s="227"/>
    </row>
    <row r="88" spans="1:27" s="379" customFormat="1" x14ac:dyDescent="0.2">
      <c r="A88" s="295" t="s">
        <v>1</v>
      </c>
      <c r="B88" s="266">
        <f>B85/B84*100-100</f>
        <v>-2.7000000000000028</v>
      </c>
      <c r="C88" s="267">
        <f t="shared" ref="C88:E88" si="34">C85/C84*100-100</f>
        <v>-0.70555555555556282</v>
      </c>
      <c r="D88" s="267">
        <f t="shared" si="34"/>
        <v>-0.30694444444444002</v>
      </c>
      <c r="E88" s="267">
        <f t="shared" si="34"/>
        <v>1.5694444444444429</v>
      </c>
      <c r="F88" s="267">
        <f>F85/F84*100-100</f>
        <v>4.25</v>
      </c>
      <c r="G88" s="267">
        <f t="shared" ref="G88:L88" si="35">G85/G84*100-100</f>
        <v>3.4347222222222342</v>
      </c>
      <c r="H88" s="267">
        <f t="shared" si="35"/>
        <v>5.9805555555555401</v>
      </c>
      <c r="I88" s="267">
        <f t="shared" si="35"/>
        <v>6.0861111111111228</v>
      </c>
      <c r="J88" s="267">
        <f t="shared" si="35"/>
        <v>5.0499999999999972</v>
      </c>
      <c r="K88" s="267">
        <f t="shared" si="35"/>
        <v>6.6263888888888971</v>
      </c>
      <c r="L88" s="267">
        <f t="shared" si="35"/>
        <v>9.3111111111111171</v>
      </c>
      <c r="M88" s="266">
        <f>M85/M84*100-100</f>
        <v>0.85972222222223138</v>
      </c>
      <c r="N88" s="267">
        <f t="shared" ref="N88:X88" si="36">N85/N84*100-100</f>
        <v>0.53749999999999432</v>
      </c>
      <c r="O88" s="267">
        <f t="shared" si="36"/>
        <v>0.64861111111109437</v>
      </c>
      <c r="P88" s="267">
        <f t="shared" si="36"/>
        <v>3.8888888888888999</v>
      </c>
      <c r="Q88" s="267">
        <f t="shared" si="36"/>
        <v>3.4527777777777686</v>
      </c>
      <c r="R88" s="267">
        <f t="shared" si="36"/>
        <v>5.9416666666666629</v>
      </c>
      <c r="S88" s="267">
        <f t="shared" si="36"/>
        <v>2.9708333333333172</v>
      </c>
      <c r="T88" s="267">
        <f t="shared" si="36"/>
        <v>5.44027777777778</v>
      </c>
      <c r="U88" s="267">
        <f t="shared" si="36"/>
        <v>6.9152777777777601</v>
      </c>
      <c r="V88" s="267">
        <f t="shared" si="36"/>
        <v>6.2861111111110972</v>
      </c>
      <c r="W88" s="268">
        <f t="shared" si="36"/>
        <v>12.181944444444454</v>
      </c>
      <c r="X88" s="345">
        <f t="shared" si="36"/>
        <v>3.6069444444444514</v>
      </c>
      <c r="Z88" s="227"/>
    </row>
    <row r="89" spans="1:27" s="379" customFormat="1" ht="13.5" thickBot="1" x14ac:dyDescent="0.25">
      <c r="A89" s="349" t="s">
        <v>27</v>
      </c>
      <c r="B89" s="270">
        <f>B85-B71</f>
        <v>86.923636363636319</v>
      </c>
      <c r="C89" s="271">
        <f t="shared" ref="C89:X89" si="37">C85-C71</f>
        <v>111.90630136986294</v>
      </c>
      <c r="D89" s="271">
        <f t="shared" si="37"/>
        <v>89.158421052631525</v>
      </c>
      <c r="E89" s="271">
        <f t="shared" si="37"/>
        <v>95.951162790697595</v>
      </c>
      <c r="F89" s="271">
        <f t="shared" si="37"/>
        <v>107.41159420289853</v>
      </c>
      <c r="G89" s="271">
        <f t="shared" si="37"/>
        <v>106.01571428571435</v>
      </c>
      <c r="H89" s="271">
        <f t="shared" si="37"/>
        <v>103.24867924528291</v>
      </c>
      <c r="I89" s="271">
        <f t="shared" si="37"/>
        <v>92.125084745762706</v>
      </c>
      <c r="J89" s="271">
        <f t="shared" si="37"/>
        <v>96.089729729729697</v>
      </c>
      <c r="K89" s="271">
        <f t="shared" si="37"/>
        <v>86.840434782608781</v>
      </c>
      <c r="L89" s="271">
        <f t="shared" si="37"/>
        <v>77.343030303030218</v>
      </c>
      <c r="M89" s="270">
        <f t="shared" si="37"/>
        <v>76.930740740740816</v>
      </c>
      <c r="N89" s="271">
        <f t="shared" si="37"/>
        <v>94.639230769230721</v>
      </c>
      <c r="O89" s="271">
        <f t="shared" si="37"/>
        <v>104.52294117647057</v>
      </c>
      <c r="P89" s="271">
        <f t="shared" si="37"/>
        <v>129.63265306122446</v>
      </c>
      <c r="Q89" s="271">
        <f t="shared" si="37"/>
        <v>125.72956521739127</v>
      </c>
      <c r="R89" s="271">
        <f t="shared" si="37"/>
        <v>109.5191304347826</v>
      </c>
      <c r="S89" s="271">
        <f t="shared" si="37"/>
        <v>119.06441860465111</v>
      </c>
      <c r="T89" s="271">
        <f t="shared" si="37"/>
        <v>108.35032786885245</v>
      </c>
      <c r="U89" s="271">
        <f t="shared" si="37"/>
        <v>108.14820895522382</v>
      </c>
      <c r="V89" s="271">
        <f t="shared" si="37"/>
        <v>86.854202898550739</v>
      </c>
      <c r="W89" s="272">
        <f t="shared" si="37"/>
        <v>115.97086956521741</v>
      </c>
      <c r="X89" s="346">
        <f t="shared" si="37"/>
        <v>101.51621848739501</v>
      </c>
      <c r="Z89" s="227"/>
    </row>
    <row r="90" spans="1:27" s="379" customFormat="1" x14ac:dyDescent="0.2">
      <c r="A90" s="370" t="s">
        <v>51</v>
      </c>
      <c r="B90" s="274">
        <v>689</v>
      </c>
      <c r="C90" s="275">
        <v>720</v>
      </c>
      <c r="D90" s="275">
        <v>901</v>
      </c>
      <c r="E90" s="275">
        <v>902</v>
      </c>
      <c r="F90" s="275">
        <v>664</v>
      </c>
      <c r="G90" s="275">
        <v>664</v>
      </c>
      <c r="H90" s="275">
        <v>503</v>
      </c>
      <c r="I90" s="275">
        <v>504</v>
      </c>
      <c r="J90" s="275">
        <v>708</v>
      </c>
      <c r="K90" s="275">
        <v>396</v>
      </c>
      <c r="L90" s="276">
        <v>301</v>
      </c>
      <c r="M90" s="373">
        <v>281</v>
      </c>
      <c r="N90" s="275">
        <v>474</v>
      </c>
      <c r="O90" s="275">
        <v>618</v>
      </c>
      <c r="P90" s="275">
        <v>452</v>
      </c>
      <c r="Q90" s="275">
        <v>452</v>
      </c>
      <c r="R90" s="275">
        <v>464</v>
      </c>
      <c r="S90" s="275">
        <v>464</v>
      </c>
      <c r="T90" s="275">
        <v>606</v>
      </c>
      <c r="U90" s="275">
        <v>605</v>
      </c>
      <c r="V90" s="275">
        <v>679</v>
      </c>
      <c r="W90" s="276">
        <v>410</v>
      </c>
      <c r="X90" s="347">
        <f>SUM(B90:W90)</f>
        <v>12457</v>
      </c>
      <c r="Y90" s="227" t="s">
        <v>56</v>
      </c>
      <c r="Z90" s="278">
        <f>X76-X90</f>
        <v>10</v>
      </c>
      <c r="AA90" s="279">
        <f>Z90/X76</f>
        <v>8.021175904387583E-4</v>
      </c>
    </row>
    <row r="91" spans="1:27" s="379" customFormat="1" x14ac:dyDescent="0.2">
      <c r="A91" s="371" t="s">
        <v>28</v>
      </c>
      <c r="B91" s="242">
        <v>43</v>
      </c>
      <c r="C91" s="240">
        <v>42.5</v>
      </c>
      <c r="D91" s="240">
        <v>42</v>
      </c>
      <c r="E91" s="240">
        <v>42</v>
      </c>
      <c r="F91" s="240">
        <v>41.5</v>
      </c>
      <c r="G91" s="240">
        <v>41.5</v>
      </c>
      <c r="H91" s="240">
        <v>41</v>
      </c>
      <c r="I91" s="240">
        <v>41</v>
      </c>
      <c r="J91" s="240">
        <v>40.5</v>
      </c>
      <c r="K91" s="240">
        <v>40.5</v>
      </c>
      <c r="L91" s="243">
        <v>40</v>
      </c>
      <c r="M91" s="374">
        <v>44</v>
      </c>
      <c r="N91" s="240">
        <v>43.5</v>
      </c>
      <c r="O91" s="240">
        <v>43.5</v>
      </c>
      <c r="P91" s="240">
        <v>42.5</v>
      </c>
      <c r="Q91" s="240">
        <v>42.5</v>
      </c>
      <c r="R91" s="240">
        <v>41.5</v>
      </c>
      <c r="S91" s="240">
        <v>41.5</v>
      </c>
      <c r="T91" s="240">
        <v>41</v>
      </c>
      <c r="U91" s="240">
        <v>41</v>
      </c>
      <c r="V91" s="240">
        <v>40.5</v>
      </c>
      <c r="W91" s="243">
        <v>40</v>
      </c>
      <c r="X91" s="339"/>
      <c r="Y91" s="227" t="s">
        <v>57</v>
      </c>
      <c r="Z91" s="362">
        <v>40.18</v>
      </c>
    </row>
    <row r="92" spans="1:27" s="379" customFormat="1" ht="13.5" thickBot="1" x14ac:dyDescent="0.25">
      <c r="A92" s="372" t="s">
        <v>26</v>
      </c>
      <c r="B92" s="244">
        <f>B91-B77</f>
        <v>2</v>
      </c>
      <c r="C92" s="241">
        <f t="shared" ref="C92:W92" si="38">C91-C77</f>
        <v>1.5</v>
      </c>
      <c r="D92" s="241">
        <f t="shared" si="38"/>
        <v>1.5</v>
      </c>
      <c r="E92" s="241">
        <f t="shared" si="38"/>
        <v>1.5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2</v>
      </c>
      <c r="L92" s="245">
        <f t="shared" si="38"/>
        <v>2</v>
      </c>
      <c r="M92" s="375">
        <f t="shared" si="38"/>
        <v>1.5</v>
      </c>
      <c r="N92" s="241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1.5</v>
      </c>
      <c r="U92" s="241">
        <f t="shared" si="38"/>
        <v>1.5</v>
      </c>
      <c r="V92" s="241">
        <f t="shared" si="38"/>
        <v>1.5</v>
      </c>
      <c r="W92" s="245">
        <f t="shared" si="38"/>
        <v>1.5</v>
      </c>
      <c r="X92" s="348"/>
      <c r="Y92" s="227" t="s">
        <v>26</v>
      </c>
      <c r="Z92" s="227">
        <f>Z91-Z77</f>
        <v>1.9500000000000028</v>
      </c>
    </row>
    <row r="93" spans="1:27" x14ac:dyDescent="0.2">
      <c r="M93" s="237">
        <v>44</v>
      </c>
      <c r="P93" s="237">
        <v>42.5</v>
      </c>
      <c r="Q93" s="237">
        <v>42.5</v>
      </c>
    </row>
    <row r="94" spans="1:27" ht="13.5" thickBot="1" x14ac:dyDescent="0.25"/>
    <row r="95" spans="1:27" s="381" customFormat="1" ht="13.5" thickBot="1" x14ac:dyDescent="0.25">
      <c r="A95" s="285" t="s">
        <v>81</v>
      </c>
      <c r="B95" s="509" t="s">
        <v>53</v>
      </c>
      <c r="C95" s="510"/>
      <c r="D95" s="510"/>
      <c r="E95" s="510"/>
      <c r="F95" s="510"/>
      <c r="G95" s="510"/>
      <c r="H95" s="510"/>
      <c r="I95" s="510"/>
      <c r="J95" s="510"/>
      <c r="K95" s="510"/>
      <c r="L95" s="511"/>
      <c r="M95" s="509" t="s">
        <v>63</v>
      </c>
      <c r="N95" s="510"/>
      <c r="O95" s="510"/>
      <c r="P95" s="510"/>
      <c r="Q95" s="510"/>
      <c r="R95" s="510"/>
      <c r="S95" s="510"/>
      <c r="T95" s="510"/>
      <c r="U95" s="510"/>
      <c r="V95" s="510"/>
      <c r="W95" s="511"/>
      <c r="X95" s="338" t="s">
        <v>55</v>
      </c>
    </row>
    <row r="96" spans="1:27" s="38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7">
        <v>1</v>
      </c>
      <c r="N96" s="248">
        <v>2</v>
      </c>
      <c r="O96" s="248">
        <v>3</v>
      </c>
      <c r="P96" s="248">
        <v>4</v>
      </c>
      <c r="Q96" s="248">
        <v>5</v>
      </c>
      <c r="R96" s="248">
        <v>6</v>
      </c>
      <c r="S96" s="248">
        <v>7</v>
      </c>
      <c r="T96" s="248">
        <v>8</v>
      </c>
      <c r="U96" s="248">
        <v>9</v>
      </c>
      <c r="V96" s="248">
        <v>10</v>
      </c>
      <c r="W96" s="249">
        <v>11</v>
      </c>
      <c r="X96" s="339"/>
    </row>
    <row r="97" spans="1:27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59">
        <v>6</v>
      </c>
      <c r="K97" s="376">
        <v>7</v>
      </c>
      <c r="L97" s="351">
        <v>8</v>
      </c>
      <c r="M97" s="250">
        <v>1</v>
      </c>
      <c r="N97" s="333">
        <v>2</v>
      </c>
      <c r="O97" s="251">
        <v>3</v>
      </c>
      <c r="P97" s="315">
        <v>4</v>
      </c>
      <c r="Q97" s="315">
        <v>4</v>
      </c>
      <c r="R97" s="252">
        <v>5</v>
      </c>
      <c r="S97" s="252">
        <v>5</v>
      </c>
      <c r="T97" s="359">
        <v>6</v>
      </c>
      <c r="U97" s="359">
        <v>6</v>
      </c>
      <c r="V97" s="376">
        <v>7</v>
      </c>
      <c r="W97" s="351">
        <v>8</v>
      </c>
      <c r="X97" s="340" t="s">
        <v>0</v>
      </c>
    </row>
    <row r="98" spans="1:27" s="38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3">
        <v>810</v>
      </c>
      <c r="N98" s="254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254">
        <v>810</v>
      </c>
      <c r="V98" s="254">
        <v>810</v>
      </c>
      <c r="W98" s="255">
        <v>810</v>
      </c>
      <c r="X98" s="341">
        <v>810</v>
      </c>
    </row>
    <row r="99" spans="1:27" s="381" customFormat="1" x14ac:dyDescent="0.2">
      <c r="A99" s="295" t="s">
        <v>6</v>
      </c>
      <c r="B99" s="256">
        <v>797.54385964912285</v>
      </c>
      <c r="C99" s="257">
        <v>805.17241379310349</v>
      </c>
      <c r="D99" s="257">
        <v>814.30769230769226</v>
      </c>
      <c r="E99" s="257">
        <v>829.84848484848487</v>
      </c>
      <c r="F99" s="257">
        <v>835.29411764705878</v>
      </c>
      <c r="G99" s="257">
        <v>836.85185185185185</v>
      </c>
      <c r="H99" s="257">
        <v>858.9473684210526</v>
      </c>
      <c r="I99" s="257">
        <v>867</v>
      </c>
      <c r="J99" s="257">
        <v>837.14285714285711</v>
      </c>
      <c r="K99" s="257">
        <v>838.38709677419354</v>
      </c>
      <c r="L99" s="257">
        <v>889.52380952380952</v>
      </c>
      <c r="M99" s="256">
        <v>820</v>
      </c>
      <c r="N99" s="257">
        <v>801.71428571428567</v>
      </c>
      <c r="O99" s="257">
        <v>830.625</v>
      </c>
      <c r="P99" s="257">
        <v>828.64864864864865</v>
      </c>
      <c r="Q99" s="257">
        <v>837.94117647058829</v>
      </c>
      <c r="R99" s="257">
        <v>866.41025641025647</v>
      </c>
      <c r="S99" s="257">
        <v>831.66666666666663</v>
      </c>
      <c r="T99" s="257">
        <v>846.04651162790697</v>
      </c>
      <c r="U99" s="257">
        <v>851.0204081632653</v>
      </c>
      <c r="V99" s="257">
        <v>865.11111111111109</v>
      </c>
      <c r="W99" s="258">
        <v>860</v>
      </c>
      <c r="X99" s="342">
        <v>835.64668769716093</v>
      </c>
    </row>
    <row r="100" spans="1:27" s="381" customFormat="1" x14ac:dyDescent="0.2">
      <c r="A100" s="226" t="s">
        <v>7</v>
      </c>
      <c r="B100" s="260">
        <v>75.438596491228068</v>
      </c>
      <c r="C100" s="261">
        <v>91.379310344827587</v>
      </c>
      <c r="D100" s="261">
        <v>87.692307692307693</v>
      </c>
      <c r="E100" s="261">
        <v>95.454545454545453</v>
      </c>
      <c r="F100" s="261">
        <v>90.196078431372555</v>
      </c>
      <c r="G100" s="261">
        <v>96.296296296296291</v>
      </c>
      <c r="H100" s="261">
        <v>94.736842105263165</v>
      </c>
      <c r="I100" s="261">
        <v>97.5</v>
      </c>
      <c r="J100" s="261">
        <v>94.642857142857139</v>
      </c>
      <c r="K100" s="261">
        <v>90.322580645161295</v>
      </c>
      <c r="L100" s="261">
        <v>90.476190476190482</v>
      </c>
      <c r="M100" s="260">
        <v>69.565217391304344</v>
      </c>
      <c r="N100" s="261">
        <v>88.571428571428569</v>
      </c>
      <c r="O100" s="261">
        <v>97.916666666666671</v>
      </c>
      <c r="P100" s="261">
        <v>91.891891891891888</v>
      </c>
      <c r="Q100" s="261">
        <v>94.117647058823536</v>
      </c>
      <c r="R100" s="261">
        <v>94.871794871794876</v>
      </c>
      <c r="S100" s="261">
        <v>94.444444444444443</v>
      </c>
      <c r="T100" s="261">
        <v>93.023255813953483</v>
      </c>
      <c r="U100" s="261">
        <v>91.836734693877546</v>
      </c>
      <c r="V100" s="261">
        <v>95.555555555555557</v>
      </c>
      <c r="W100" s="262">
        <v>96</v>
      </c>
      <c r="X100" s="343">
        <v>87.697160883280759</v>
      </c>
      <c r="Z100" s="227"/>
    </row>
    <row r="101" spans="1:27" s="381" customFormat="1" x14ac:dyDescent="0.2">
      <c r="A101" s="226" t="s">
        <v>8</v>
      </c>
      <c r="B101" s="263">
        <v>7.4058941300771911E-2</v>
      </c>
      <c r="C101" s="264">
        <v>6.5485425847280773E-2</v>
      </c>
      <c r="D101" s="264">
        <v>7.0231206443442731E-2</v>
      </c>
      <c r="E101" s="264">
        <v>5.2880970079660417E-2</v>
      </c>
      <c r="F101" s="264">
        <v>5.6569360737282089E-2</v>
      </c>
      <c r="G101" s="264">
        <v>5.1413612676449866E-2</v>
      </c>
      <c r="H101" s="264">
        <v>4.8796982210942232E-2</v>
      </c>
      <c r="I101" s="264">
        <v>4.5570348939188952E-2</v>
      </c>
      <c r="J101" s="264">
        <v>5.3168705123943595E-2</v>
      </c>
      <c r="K101" s="264">
        <v>6.0143819538248718E-2</v>
      </c>
      <c r="L101" s="264">
        <v>4.9609990741769569E-2</v>
      </c>
      <c r="M101" s="263">
        <v>8.1371478656419416E-2</v>
      </c>
      <c r="N101" s="264">
        <v>6.1936201103179551E-2</v>
      </c>
      <c r="O101" s="264">
        <v>4.6263668449611391E-2</v>
      </c>
      <c r="P101" s="264">
        <v>5.8528753145746071E-2</v>
      </c>
      <c r="Q101" s="264">
        <v>6.0074404789931909E-2</v>
      </c>
      <c r="R101" s="264">
        <v>5.2890693819509005E-2</v>
      </c>
      <c r="S101" s="264">
        <v>4.4133698488066614E-2</v>
      </c>
      <c r="T101" s="264">
        <v>5.5564462170428111E-2</v>
      </c>
      <c r="U101" s="264">
        <v>6.2730806108684825E-2</v>
      </c>
      <c r="V101" s="264">
        <v>5.4415505248673342E-2</v>
      </c>
      <c r="W101" s="265">
        <v>5.5229498079246125E-2</v>
      </c>
      <c r="X101" s="344">
        <v>6.3455007892061571E-2</v>
      </c>
      <c r="Z101" s="227"/>
    </row>
    <row r="102" spans="1:27" s="381" customFormat="1" x14ac:dyDescent="0.2">
      <c r="A102" s="295" t="s">
        <v>1</v>
      </c>
      <c r="B102" s="266">
        <f>B99/B98*100-100</f>
        <v>-1.5377951050465555</v>
      </c>
      <c r="C102" s="267">
        <f t="shared" ref="C102:E102" si="39">C99/C98*100-100</f>
        <v>-0.59599829714771602</v>
      </c>
      <c r="D102" s="267">
        <f t="shared" si="39"/>
        <v>0.53181386514719975</v>
      </c>
      <c r="E102" s="267">
        <f t="shared" si="39"/>
        <v>2.4504302282080062</v>
      </c>
      <c r="F102" s="267">
        <f>F99/F98*100-100</f>
        <v>3.1227305737109532</v>
      </c>
      <c r="G102" s="267">
        <f t="shared" ref="G102:L102" si="40">G99/G98*100-100</f>
        <v>3.3150434385002256</v>
      </c>
      <c r="H102" s="267">
        <f t="shared" si="40"/>
        <v>6.0428849902534125</v>
      </c>
      <c r="I102" s="267">
        <f t="shared" si="40"/>
        <v>7.0370370370370381</v>
      </c>
      <c r="J102" s="267">
        <f t="shared" si="40"/>
        <v>3.3509700176366835</v>
      </c>
      <c r="K102" s="267">
        <f t="shared" si="40"/>
        <v>3.5045798486658839</v>
      </c>
      <c r="L102" s="267">
        <f t="shared" si="40"/>
        <v>9.8177542621987044</v>
      </c>
      <c r="M102" s="266">
        <f>M99/M98*100-100</f>
        <v>1.2345679012345698</v>
      </c>
      <c r="N102" s="267">
        <f t="shared" ref="N102:X102" si="41">N99/N98*100-100</f>
        <v>-1.0229276895943684</v>
      </c>
      <c r="O102" s="267">
        <f t="shared" si="41"/>
        <v>2.5462962962963047</v>
      </c>
      <c r="P102" s="267">
        <f t="shared" si="41"/>
        <v>2.3023023023023086</v>
      </c>
      <c r="Q102" s="267">
        <f t="shared" si="41"/>
        <v>3.4495279593318884</v>
      </c>
      <c r="R102" s="267">
        <f t="shared" si="41"/>
        <v>6.964229186451405</v>
      </c>
      <c r="S102" s="267">
        <f t="shared" si="41"/>
        <v>2.6748971193415656</v>
      </c>
      <c r="T102" s="267">
        <f t="shared" si="41"/>
        <v>4.4501866207292409</v>
      </c>
      <c r="U102" s="267">
        <f t="shared" si="41"/>
        <v>5.0642479213907734</v>
      </c>
      <c r="V102" s="267">
        <f t="shared" si="41"/>
        <v>6.8038408779149506</v>
      </c>
      <c r="W102" s="268">
        <f t="shared" si="41"/>
        <v>6.1728395061728492</v>
      </c>
      <c r="X102" s="345">
        <f t="shared" si="41"/>
        <v>3.1662577403902361</v>
      </c>
      <c r="Z102" s="227"/>
    </row>
    <row r="103" spans="1:27" s="381" customFormat="1" ht="13.5" thickBot="1" x14ac:dyDescent="0.25">
      <c r="A103" s="349" t="s">
        <v>27</v>
      </c>
      <c r="B103" s="270">
        <f>B99-B85</f>
        <v>96.983859649122905</v>
      </c>
      <c r="C103" s="271">
        <f t="shared" ref="C103:X103" si="42">C99-C85</f>
        <v>90.252413793103528</v>
      </c>
      <c r="D103" s="271">
        <f t="shared" si="42"/>
        <v>96.5176923076923</v>
      </c>
      <c r="E103" s="271">
        <f t="shared" si="42"/>
        <v>98.548484848484918</v>
      </c>
      <c r="F103" s="271">
        <f t="shared" si="42"/>
        <v>84.694117647058761</v>
      </c>
      <c r="G103" s="271">
        <f t="shared" si="42"/>
        <v>92.121851851851829</v>
      </c>
      <c r="H103" s="271">
        <f t="shared" si="42"/>
        <v>95.887368421052656</v>
      </c>
      <c r="I103" s="271">
        <f t="shared" si="42"/>
        <v>103.17999999999995</v>
      </c>
      <c r="J103" s="271">
        <f t="shared" si="42"/>
        <v>80.782857142857097</v>
      </c>
      <c r="K103" s="271">
        <f t="shared" si="42"/>
        <v>70.677096774193501</v>
      </c>
      <c r="L103" s="271">
        <f t="shared" si="42"/>
        <v>102.48380952380955</v>
      </c>
      <c r="M103" s="270">
        <f t="shared" si="42"/>
        <v>93.809999999999945</v>
      </c>
      <c r="N103" s="271">
        <f t="shared" si="42"/>
        <v>77.844285714285661</v>
      </c>
      <c r="O103" s="271">
        <f t="shared" si="42"/>
        <v>105.95500000000004</v>
      </c>
      <c r="P103" s="271">
        <f t="shared" si="42"/>
        <v>80.648648648648646</v>
      </c>
      <c r="Q103" s="271">
        <f t="shared" si="42"/>
        <v>93.081176470588275</v>
      </c>
      <c r="R103" s="271">
        <f t="shared" si="42"/>
        <v>103.63025641025649</v>
      </c>
      <c r="S103" s="271">
        <f t="shared" si="42"/>
        <v>90.276666666666642</v>
      </c>
      <c r="T103" s="271">
        <f t="shared" si="42"/>
        <v>86.876511627907007</v>
      </c>
      <c r="U103" s="271">
        <f t="shared" si="42"/>
        <v>81.230408163265338</v>
      </c>
      <c r="V103" s="271">
        <f t="shared" si="42"/>
        <v>99.851111111111095</v>
      </c>
      <c r="W103" s="272">
        <f t="shared" si="42"/>
        <v>52.289999999999964</v>
      </c>
      <c r="X103" s="346">
        <f t="shared" si="42"/>
        <v>89.676687697160901</v>
      </c>
      <c r="Z103" s="227"/>
    </row>
    <row r="104" spans="1:27" s="381" customFormat="1" x14ac:dyDescent="0.2">
      <c r="A104" s="370" t="s">
        <v>51</v>
      </c>
      <c r="B104" s="274">
        <v>687</v>
      </c>
      <c r="C104" s="275">
        <v>719</v>
      </c>
      <c r="D104" s="275">
        <v>901</v>
      </c>
      <c r="E104" s="275">
        <v>902</v>
      </c>
      <c r="F104" s="275">
        <v>663</v>
      </c>
      <c r="G104" s="275">
        <v>663</v>
      </c>
      <c r="H104" s="275">
        <v>503</v>
      </c>
      <c r="I104" s="275">
        <v>503</v>
      </c>
      <c r="J104" s="275">
        <v>708</v>
      </c>
      <c r="K104" s="275">
        <v>396</v>
      </c>
      <c r="L104" s="276">
        <v>301</v>
      </c>
      <c r="M104" s="373">
        <v>279</v>
      </c>
      <c r="N104" s="275">
        <v>474</v>
      </c>
      <c r="O104" s="275">
        <v>618</v>
      </c>
      <c r="P104" s="275">
        <v>452</v>
      </c>
      <c r="Q104" s="275">
        <v>452</v>
      </c>
      <c r="R104" s="275">
        <v>464</v>
      </c>
      <c r="S104" s="275">
        <v>464</v>
      </c>
      <c r="T104" s="275">
        <v>604</v>
      </c>
      <c r="U104" s="275">
        <v>605</v>
      </c>
      <c r="V104" s="275">
        <v>679</v>
      </c>
      <c r="W104" s="276">
        <v>410</v>
      </c>
      <c r="X104" s="347">
        <f>SUM(B104:W104)</f>
        <v>12447</v>
      </c>
      <c r="Y104" s="227" t="s">
        <v>56</v>
      </c>
      <c r="Z104" s="278">
        <f>X90-X104</f>
        <v>10</v>
      </c>
      <c r="AA104" s="279">
        <f>Z104/X90</f>
        <v>8.027614995584812E-4</v>
      </c>
    </row>
    <row r="105" spans="1:27" s="381" customFormat="1" x14ac:dyDescent="0.2">
      <c r="A105" s="371" t="s">
        <v>28</v>
      </c>
      <c r="B105" s="242">
        <v>44.5</v>
      </c>
      <c r="C105" s="240">
        <v>44</v>
      </c>
      <c r="D105" s="240">
        <v>43.5</v>
      </c>
      <c r="E105" s="240">
        <v>43</v>
      </c>
      <c r="F105" s="240">
        <v>43</v>
      </c>
      <c r="G105" s="240">
        <v>43</v>
      </c>
      <c r="H105" s="240">
        <v>42</v>
      </c>
      <c r="I105" s="240">
        <v>42</v>
      </c>
      <c r="J105" s="240">
        <v>42</v>
      </c>
      <c r="K105" s="240">
        <v>42</v>
      </c>
      <c r="L105" s="243">
        <v>41.5</v>
      </c>
      <c r="M105" s="374">
        <v>45.5</v>
      </c>
      <c r="N105" s="240">
        <v>45.5</v>
      </c>
      <c r="O105" s="240">
        <v>44.5</v>
      </c>
      <c r="P105" s="240">
        <v>44</v>
      </c>
      <c r="Q105" s="240">
        <v>44</v>
      </c>
      <c r="R105" s="240">
        <v>42.5</v>
      </c>
      <c r="S105" s="240">
        <v>43</v>
      </c>
      <c r="T105" s="240">
        <v>42.5</v>
      </c>
      <c r="U105" s="240">
        <v>42.5</v>
      </c>
      <c r="V105" s="240">
        <v>42</v>
      </c>
      <c r="W105" s="243">
        <v>42</v>
      </c>
      <c r="X105" s="339"/>
      <c r="Y105" s="227" t="s">
        <v>57</v>
      </c>
      <c r="Z105" s="362">
        <v>41.73</v>
      </c>
    </row>
    <row r="106" spans="1:27" s="381" customFormat="1" ht="13.5" thickBot="1" x14ac:dyDescent="0.25">
      <c r="A106" s="372" t="s">
        <v>26</v>
      </c>
      <c r="B106" s="244">
        <f>B105-B91</f>
        <v>1.5</v>
      </c>
      <c r="C106" s="241">
        <f t="shared" ref="C106:W106" si="43">C105-C91</f>
        <v>1.5</v>
      </c>
      <c r="D106" s="241">
        <f t="shared" si="43"/>
        <v>1.5</v>
      </c>
      <c r="E106" s="241">
        <f t="shared" si="43"/>
        <v>1</v>
      </c>
      <c r="F106" s="241">
        <f t="shared" si="43"/>
        <v>1.5</v>
      </c>
      <c r="G106" s="241">
        <f t="shared" si="43"/>
        <v>1.5</v>
      </c>
      <c r="H106" s="241">
        <f t="shared" si="43"/>
        <v>1</v>
      </c>
      <c r="I106" s="241">
        <f t="shared" si="43"/>
        <v>1</v>
      </c>
      <c r="J106" s="241">
        <f t="shared" si="43"/>
        <v>1.5</v>
      </c>
      <c r="K106" s="241">
        <f t="shared" si="43"/>
        <v>1.5</v>
      </c>
      <c r="L106" s="245">
        <f t="shared" si="43"/>
        <v>1.5</v>
      </c>
      <c r="M106" s="375">
        <f t="shared" si="43"/>
        <v>1.5</v>
      </c>
      <c r="N106" s="241">
        <f t="shared" si="43"/>
        <v>2</v>
      </c>
      <c r="O106" s="241">
        <f t="shared" si="43"/>
        <v>1</v>
      </c>
      <c r="P106" s="241">
        <f t="shared" si="43"/>
        <v>1.5</v>
      </c>
      <c r="Q106" s="241">
        <f t="shared" si="43"/>
        <v>1.5</v>
      </c>
      <c r="R106" s="241">
        <f t="shared" si="43"/>
        <v>1</v>
      </c>
      <c r="S106" s="241">
        <f t="shared" si="43"/>
        <v>1.5</v>
      </c>
      <c r="T106" s="241">
        <f t="shared" si="43"/>
        <v>1.5</v>
      </c>
      <c r="U106" s="241">
        <f t="shared" si="43"/>
        <v>1.5</v>
      </c>
      <c r="V106" s="241">
        <f t="shared" si="43"/>
        <v>1.5</v>
      </c>
      <c r="W106" s="245">
        <f t="shared" si="43"/>
        <v>2</v>
      </c>
      <c r="X106" s="348"/>
      <c r="Y106" s="227" t="s">
        <v>26</v>
      </c>
      <c r="Z106" s="227">
        <f>Z105-Z91</f>
        <v>1.5499999999999972</v>
      </c>
    </row>
    <row r="107" spans="1:27" x14ac:dyDescent="0.2">
      <c r="N107" s="334" t="s">
        <v>68</v>
      </c>
    </row>
    <row r="108" spans="1:27" ht="13.5" thickBot="1" x14ac:dyDescent="0.25">
      <c r="N108" s="334">
        <v>45.5</v>
      </c>
    </row>
    <row r="109" spans="1:27" ht="13.5" thickBot="1" x14ac:dyDescent="0.25">
      <c r="A109" s="285" t="s">
        <v>82</v>
      </c>
      <c r="B109" s="509" t="s">
        <v>53</v>
      </c>
      <c r="C109" s="510"/>
      <c r="D109" s="510"/>
      <c r="E109" s="510"/>
      <c r="F109" s="510"/>
      <c r="G109" s="510"/>
      <c r="H109" s="510"/>
      <c r="I109" s="510"/>
      <c r="J109" s="510"/>
      <c r="K109" s="510"/>
      <c r="L109" s="511"/>
      <c r="M109" s="509" t="s">
        <v>63</v>
      </c>
      <c r="N109" s="510"/>
      <c r="O109" s="510"/>
      <c r="P109" s="510"/>
      <c r="Q109" s="510"/>
      <c r="R109" s="510"/>
      <c r="S109" s="510"/>
      <c r="T109" s="510"/>
      <c r="U109" s="510"/>
      <c r="V109" s="510"/>
      <c r="W109" s="511"/>
      <c r="X109" s="338" t="s">
        <v>55</v>
      </c>
      <c r="Y109" s="382"/>
      <c r="Z109" s="382"/>
      <c r="AA109" s="382"/>
    </row>
    <row r="110" spans="1:27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8">
        <v>10</v>
      </c>
      <c r="L110" s="248">
        <v>11</v>
      </c>
      <c r="M110" s="247">
        <v>1</v>
      </c>
      <c r="N110" s="248">
        <v>2</v>
      </c>
      <c r="O110" s="248">
        <v>3</v>
      </c>
      <c r="P110" s="248">
        <v>4</v>
      </c>
      <c r="Q110" s="248">
        <v>5</v>
      </c>
      <c r="R110" s="248">
        <v>6</v>
      </c>
      <c r="S110" s="248">
        <v>7</v>
      </c>
      <c r="T110" s="248">
        <v>8</v>
      </c>
      <c r="U110" s="248">
        <v>9</v>
      </c>
      <c r="V110" s="248">
        <v>10</v>
      </c>
      <c r="W110" s="249">
        <v>11</v>
      </c>
      <c r="X110" s="339"/>
      <c r="Y110" s="382"/>
      <c r="Z110" s="382"/>
      <c r="AA110" s="382"/>
    </row>
    <row r="111" spans="1:27" x14ac:dyDescent="0.2">
      <c r="A111" s="226" t="s">
        <v>2</v>
      </c>
      <c r="B111" s="383">
        <v>1</v>
      </c>
      <c r="C111" s="384">
        <v>2</v>
      </c>
      <c r="D111" s="385">
        <v>3</v>
      </c>
      <c r="E111" s="385">
        <v>3</v>
      </c>
      <c r="F111" s="386">
        <v>4</v>
      </c>
      <c r="G111" s="386">
        <v>4</v>
      </c>
      <c r="H111" s="387">
        <v>5</v>
      </c>
      <c r="I111" s="387">
        <v>5</v>
      </c>
      <c r="J111" s="388">
        <v>6</v>
      </c>
      <c r="K111" s="389">
        <v>7</v>
      </c>
      <c r="L111" s="390">
        <v>8</v>
      </c>
      <c r="M111" s="383">
        <v>1</v>
      </c>
      <c r="N111" s="384">
        <v>2</v>
      </c>
      <c r="O111" s="385">
        <v>3</v>
      </c>
      <c r="P111" s="386">
        <v>4</v>
      </c>
      <c r="Q111" s="386">
        <v>4</v>
      </c>
      <c r="R111" s="387">
        <v>5</v>
      </c>
      <c r="S111" s="387">
        <v>5</v>
      </c>
      <c r="T111" s="388">
        <v>6</v>
      </c>
      <c r="U111" s="388">
        <v>6</v>
      </c>
      <c r="V111" s="389">
        <v>7</v>
      </c>
      <c r="W111" s="390">
        <v>8</v>
      </c>
      <c r="X111" s="391" t="s">
        <v>0</v>
      </c>
      <c r="Y111" s="382"/>
      <c r="Z111" s="382"/>
      <c r="AA111" s="382"/>
    </row>
    <row r="112" spans="1:27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4">
        <v>900</v>
      </c>
      <c r="L112" s="254">
        <v>900</v>
      </c>
      <c r="M112" s="253">
        <v>900</v>
      </c>
      <c r="N112" s="254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254">
        <v>900</v>
      </c>
      <c r="V112" s="254">
        <v>900</v>
      </c>
      <c r="W112" s="255">
        <v>900</v>
      </c>
      <c r="X112" s="341">
        <v>900</v>
      </c>
      <c r="Y112" s="382"/>
      <c r="Z112" s="382"/>
      <c r="AA112" s="382"/>
    </row>
    <row r="113" spans="1:28" x14ac:dyDescent="0.2">
      <c r="A113" s="295" t="s">
        <v>6</v>
      </c>
      <c r="B113" s="256">
        <v>884.15094339622647</v>
      </c>
      <c r="C113" s="257">
        <v>883.58490566037733</v>
      </c>
      <c r="D113" s="257">
        <v>907.7611940298508</v>
      </c>
      <c r="E113" s="257">
        <v>900</v>
      </c>
      <c r="F113" s="257">
        <v>914.48979591836735</v>
      </c>
      <c r="G113" s="257">
        <v>910</v>
      </c>
      <c r="H113" s="257">
        <v>910.26315789473688</v>
      </c>
      <c r="I113" s="257">
        <v>944.39024390243901</v>
      </c>
      <c r="J113" s="257">
        <v>911.17647058823525</v>
      </c>
      <c r="K113" s="257">
        <v>924.6875</v>
      </c>
      <c r="L113" s="257">
        <v>960</v>
      </c>
      <c r="M113" s="256">
        <v>943.33333333333337</v>
      </c>
      <c r="N113" s="257">
        <v>889.35483870967744</v>
      </c>
      <c r="O113" s="257">
        <v>905.33333333333337</v>
      </c>
      <c r="P113" s="257">
        <v>895.75757575757575</v>
      </c>
      <c r="Q113" s="257">
        <v>889.6875</v>
      </c>
      <c r="R113" s="257">
        <v>911.11111111111109</v>
      </c>
      <c r="S113" s="257">
        <v>879.11764705882354</v>
      </c>
      <c r="T113" s="257">
        <v>914.41860465116281</v>
      </c>
      <c r="U113" s="257">
        <v>905</v>
      </c>
      <c r="V113" s="257">
        <v>918.62745098039215</v>
      </c>
      <c r="W113" s="258">
        <v>932.58064516129036</v>
      </c>
      <c r="X113" s="342">
        <v>908.38187702265373</v>
      </c>
      <c r="Y113" s="382"/>
      <c r="Z113" s="382"/>
      <c r="AA113" s="382"/>
    </row>
    <row r="114" spans="1:28" x14ac:dyDescent="0.2">
      <c r="A114" s="226" t="s">
        <v>7</v>
      </c>
      <c r="B114" s="260">
        <v>79.245283018867923</v>
      </c>
      <c r="C114" s="261">
        <v>86.79245283018868</v>
      </c>
      <c r="D114" s="261">
        <v>92.537313432835816</v>
      </c>
      <c r="E114" s="261">
        <v>88.059701492537314</v>
      </c>
      <c r="F114" s="261">
        <v>87.755102040816325</v>
      </c>
      <c r="G114" s="261">
        <v>96.078431372549019</v>
      </c>
      <c r="H114" s="261">
        <v>92.10526315789474</v>
      </c>
      <c r="I114" s="261">
        <v>95.121951219512198</v>
      </c>
      <c r="J114" s="261">
        <v>88.235294117647058</v>
      </c>
      <c r="K114" s="261">
        <v>78.125</v>
      </c>
      <c r="L114" s="261">
        <v>90.909090909090907</v>
      </c>
      <c r="M114" s="260">
        <v>76.19047619047619</v>
      </c>
      <c r="N114" s="261">
        <v>80.645161290322577</v>
      </c>
      <c r="O114" s="261">
        <v>84.444444444444443</v>
      </c>
      <c r="P114" s="261">
        <v>87.878787878787875</v>
      </c>
      <c r="Q114" s="261">
        <v>96.875</v>
      </c>
      <c r="R114" s="261">
        <v>97.222222222222229</v>
      </c>
      <c r="S114" s="261">
        <v>88.235294117647058</v>
      </c>
      <c r="T114" s="261">
        <v>81.395348837209298</v>
      </c>
      <c r="U114" s="261">
        <v>95.652173913043484</v>
      </c>
      <c r="V114" s="261">
        <v>90.196078431372555</v>
      </c>
      <c r="W114" s="262">
        <v>87.096774193548384</v>
      </c>
      <c r="X114" s="343">
        <v>85.760517799352755</v>
      </c>
      <c r="Y114" s="382"/>
      <c r="Z114" s="227"/>
      <c r="AA114" s="382"/>
    </row>
    <row r="115" spans="1:28" x14ac:dyDescent="0.2">
      <c r="A115" s="226" t="s">
        <v>8</v>
      </c>
      <c r="B115" s="263">
        <v>8.5501910429786943E-2</v>
      </c>
      <c r="C115" s="264">
        <v>6.7085029962301354E-2</v>
      </c>
      <c r="D115" s="264">
        <v>5.7219910237266504E-2</v>
      </c>
      <c r="E115" s="264">
        <v>6.4674490758946518E-2</v>
      </c>
      <c r="F115" s="264">
        <v>6.6315529931205999E-2</v>
      </c>
      <c r="G115" s="264">
        <v>6.3333023647817815E-2</v>
      </c>
      <c r="H115" s="264">
        <v>6.0460806123397971E-2</v>
      </c>
      <c r="I115" s="264">
        <v>5.2817450542001314E-2</v>
      </c>
      <c r="J115" s="264">
        <v>6.8577258747008027E-2</v>
      </c>
      <c r="K115" s="264">
        <v>6.7101135560365746E-2</v>
      </c>
      <c r="L115" s="264">
        <v>5.3021847269581132E-2</v>
      </c>
      <c r="M115" s="263">
        <v>8.2654010575451506E-2</v>
      </c>
      <c r="N115" s="264">
        <v>6.0983279428152661E-2</v>
      </c>
      <c r="O115" s="264">
        <v>7.1493070191575664E-2</v>
      </c>
      <c r="P115" s="264">
        <v>6.2552564685006182E-2</v>
      </c>
      <c r="Q115" s="264">
        <v>4.8952027925162289E-2</v>
      </c>
      <c r="R115" s="264">
        <v>5.5531341805012187E-2</v>
      </c>
      <c r="S115" s="264">
        <v>6.5830163570861355E-2</v>
      </c>
      <c r="T115" s="264">
        <v>7.8481776026354408E-2</v>
      </c>
      <c r="U115" s="264">
        <v>5.1351890980752678E-2</v>
      </c>
      <c r="V115" s="264">
        <v>5.5129731217636563E-2</v>
      </c>
      <c r="W115" s="265">
        <v>6.4795313049183401E-2</v>
      </c>
      <c r="X115" s="344">
        <v>6.7501945752813958E-2</v>
      </c>
      <c r="Y115" s="382"/>
      <c r="Z115" s="227"/>
      <c r="AA115" s="382"/>
    </row>
    <row r="116" spans="1:28" x14ac:dyDescent="0.2">
      <c r="A116" s="295" t="s">
        <v>1</v>
      </c>
      <c r="B116" s="266">
        <f>B113/B112*100-100</f>
        <v>-1.7610062893081704</v>
      </c>
      <c r="C116" s="267">
        <f t="shared" ref="C116:E116" si="44">C113/C112*100-100</f>
        <v>-1.8238993710691886</v>
      </c>
      <c r="D116" s="267">
        <f t="shared" si="44"/>
        <v>0.86235489220565853</v>
      </c>
      <c r="E116" s="267">
        <f t="shared" si="44"/>
        <v>0</v>
      </c>
      <c r="F116" s="267">
        <f>F113/F112*100-100</f>
        <v>1.609977324263042</v>
      </c>
      <c r="G116" s="267">
        <f t="shared" ref="G116:L116" si="45">G113/G112*100-100</f>
        <v>1.1111111111111143</v>
      </c>
      <c r="H116" s="267">
        <f t="shared" si="45"/>
        <v>1.1403508771930007</v>
      </c>
      <c r="I116" s="267">
        <f t="shared" si="45"/>
        <v>4.9322493224932344</v>
      </c>
      <c r="J116" s="267">
        <f t="shared" si="45"/>
        <v>1.2418300653594656</v>
      </c>
      <c r="K116" s="267">
        <f t="shared" si="45"/>
        <v>2.7430555555555571</v>
      </c>
      <c r="L116" s="267">
        <f t="shared" si="45"/>
        <v>6.6666666666666714</v>
      </c>
      <c r="M116" s="266">
        <f>M113/M112*100-100</f>
        <v>4.8148148148148238</v>
      </c>
      <c r="N116" s="267">
        <f t="shared" ref="N116:X116" si="46">N113/N112*100-100</f>
        <v>-1.1827956989247355</v>
      </c>
      <c r="O116" s="267">
        <f t="shared" si="46"/>
        <v>0.59259259259259522</v>
      </c>
      <c r="P116" s="267">
        <f t="shared" si="46"/>
        <v>-0.47138047138047057</v>
      </c>
      <c r="Q116" s="267">
        <f t="shared" si="46"/>
        <v>-1.1458333333333286</v>
      </c>
      <c r="R116" s="267">
        <f t="shared" si="46"/>
        <v>1.2345679012345698</v>
      </c>
      <c r="S116" s="267">
        <f t="shared" si="46"/>
        <v>-2.3202614379084991</v>
      </c>
      <c r="T116" s="267">
        <f t="shared" si="46"/>
        <v>1.6020671834625375</v>
      </c>
      <c r="U116" s="267">
        <f t="shared" si="46"/>
        <v>0.55555555555555713</v>
      </c>
      <c r="V116" s="267">
        <f t="shared" si="46"/>
        <v>2.069716775599133</v>
      </c>
      <c r="W116" s="268">
        <f t="shared" si="46"/>
        <v>3.6200716845878276</v>
      </c>
      <c r="X116" s="345">
        <f t="shared" si="46"/>
        <v>0.93131966918373621</v>
      </c>
      <c r="Y116" s="382"/>
      <c r="Z116" s="227"/>
      <c r="AA116" s="382"/>
    </row>
    <row r="117" spans="1:28" ht="13.5" thickBot="1" x14ac:dyDescent="0.25">
      <c r="A117" s="349" t="s">
        <v>27</v>
      </c>
      <c r="B117" s="270">
        <f t="shared" ref="B117:X117" si="47">B113-B99</f>
        <v>86.607083747103616</v>
      </c>
      <c r="C117" s="271">
        <f t="shared" si="47"/>
        <v>78.412491867273843</v>
      </c>
      <c r="D117" s="271">
        <f t="shared" si="47"/>
        <v>93.453501722158535</v>
      </c>
      <c r="E117" s="271">
        <f t="shared" si="47"/>
        <v>70.151515151515127</v>
      </c>
      <c r="F117" s="271">
        <f t="shared" si="47"/>
        <v>79.195678271308566</v>
      </c>
      <c r="G117" s="271">
        <f t="shared" si="47"/>
        <v>73.148148148148152</v>
      </c>
      <c r="H117" s="271">
        <f t="shared" si="47"/>
        <v>51.315789473684276</v>
      </c>
      <c r="I117" s="271">
        <f t="shared" si="47"/>
        <v>77.390243902439011</v>
      </c>
      <c r="J117" s="271">
        <f t="shared" si="47"/>
        <v>74.033613445378137</v>
      </c>
      <c r="K117" s="271">
        <f t="shared" si="47"/>
        <v>86.300403225806463</v>
      </c>
      <c r="L117" s="271">
        <f t="shared" si="47"/>
        <v>70.476190476190482</v>
      </c>
      <c r="M117" s="270">
        <f t="shared" si="47"/>
        <v>123.33333333333337</v>
      </c>
      <c r="N117" s="271">
        <f t="shared" si="47"/>
        <v>87.640552995391772</v>
      </c>
      <c r="O117" s="271">
        <f t="shared" si="47"/>
        <v>74.708333333333371</v>
      </c>
      <c r="P117" s="271">
        <f t="shared" si="47"/>
        <v>67.108927108927105</v>
      </c>
      <c r="Q117" s="271">
        <f t="shared" si="47"/>
        <v>51.746323529411711</v>
      </c>
      <c r="R117" s="271">
        <f t="shared" si="47"/>
        <v>44.70085470085462</v>
      </c>
      <c r="S117" s="271">
        <f t="shared" si="47"/>
        <v>47.450980392156907</v>
      </c>
      <c r="T117" s="271">
        <f t="shared" si="47"/>
        <v>68.372093023255843</v>
      </c>
      <c r="U117" s="271">
        <f t="shared" si="47"/>
        <v>53.979591836734699</v>
      </c>
      <c r="V117" s="271">
        <f t="shared" si="47"/>
        <v>53.516339869281069</v>
      </c>
      <c r="W117" s="272">
        <f t="shared" si="47"/>
        <v>72.580645161290363</v>
      </c>
      <c r="X117" s="346">
        <f t="shared" si="47"/>
        <v>72.735189325492797</v>
      </c>
      <c r="Y117" s="382"/>
      <c r="Z117" s="227"/>
      <c r="AA117" s="382"/>
    </row>
    <row r="118" spans="1:28" x14ac:dyDescent="0.2">
      <c r="A118" s="370" t="s">
        <v>51</v>
      </c>
      <c r="B118" s="274">
        <v>686</v>
      </c>
      <c r="C118" s="275">
        <v>719</v>
      </c>
      <c r="D118" s="275">
        <v>900</v>
      </c>
      <c r="E118" s="275">
        <v>901</v>
      </c>
      <c r="F118" s="275">
        <v>663</v>
      </c>
      <c r="G118" s="275">
        <v>663</v>
      </c>
      <c r="H118" s="275">
        <v>503</v>
      </c>
      <c r="I118" s="275">
        <v>503</v>
      </c>
      <c r="J118" s="275">
        <v>707</v>
      </c>
      <c r="K118" s="275">
        <v>396</v>
      </c>
      <c r="L118" s="276">
        <v>301</v>
      </c>
      <c r="M118" s="373">
        <v>278</v>
      </c>
      <c r="N118" s="275">
        <v>474</v>
      </c>
      <c r="O118" s="275">
        <v>617</v>
      </c>
      <c r="P118" s="275">
        <v>452</v>
      </c>
      <c r="Q118" s="275">
        <v>452</v>
      </c>
      <c r="R118" s="275">
        <v>464</v>
      </c>
      <c r="S118" s="275">
        <v>464</v>
      </c>
      <c r="T118" s="275">
        <v>604</v>
      </c>
      <c r="U118" s="275">
        <v>604</v>
      </c>
      <c r="V118" s="275">
        <v>678</v>
      </c>
      <c r="W118" s="276">
        <v>410</v>
      </c>
      <c r="X118" s="347">
        <f>SUM(B118:W118)</f>
        <v>12439</v>
      </c>
      <c r="Y118" s="227" t="s">
        <v>56</v>
      </c>
      <c r="Z118" s="278">
        <f>X104-X118</f>
        <v>8</v>
      </c>
      <c r="AA118" s="279">
        <f>Z118/X104</f>
        <v>6.4272515465574039E-4</v>
      </c>
      <c r="AB118" s="353" t="s">
        <v>83</v>
      </c>
    </row>
    <row r="119" spans="1:28" x14ac:dyDescent="0.2">
      <c r="A119" s="371" t="s">
        <v>28</v>
      </c>
      <c r="B119" s="242">
        <v>46</v>
      </c>
      <c r="C119" s="240">
        <v>46</v>
      </c>
      <c r="D119" s="240">
        <v>45</v>
      </c>
      <c r="E119" s="240">
        <v>45</v>
      </c>
      <c r="F119" s="240">
        <v>45</v>
      </c>
      <c r="G119" s="240">
        <v>45</v>
      </c>
      <c r="H119" s="240">
        <v>44</v>
      </c>
      <c r="I119" s="240">
        <v>44</v>
      </c>
      <c r="J119" s="240">
        <v>44</v>
      </c>
      <c r="K119" s="240">
        <v>44</v>
      </c>
      <c r="L119" s="243">
        <v>43.5</v>
      </c>
      <c r="M119" s="374">
        <v>47</v>
      </c>
      <c r="N119" s="240">
        <v>47.5</v>
      </c>
      <c r="O119" s="240">
        <v>46.5</v>
      </c>
      <c r="P119" s="240">
        <v>46</v>
      </c>
      <c r="Q119" s="240">
        <v>46</v>
      </c>
      <c r="R119" s="240">
        <v>44.5</v>
      </c>
      <c r="S119" s="240">
        <v>45</v>
      </c>
      <c r="T119" s="240">
        <v>44.5</v>
      </c>
      <c r="U119" s="240">
        <v>44.5</v>
      </c>
      <c r="V119" s="240">
        <v>44</v>
      </c>
      <c r="W119" s="243">
        <v>44</v>
      </c>
      <c r="X119" s="339"/>
      <c r="Y119" s="227" t="s">
        <v>57</v>
      </c>
      <c r="Z119" s="362">
        <v>43.14</v>
      </c>
      <c r="AA119" s="382"/>
    </row>
    <row r="120" spans="1:28" ht="13.5" thickBot="1" x14ac:dyDescent="0.25">
      <c r="A120" s="372" t="s">
        <v>26</v>
      </c>
      <c r="B120" s="244">
        <f t="shared" ref="B120:W120" si="48">B119-B105</f>
        <v>1.5</v>
      </c>
      <c r="C120" s="241">
        <f t="shared" si="48"/>
        <v>2</v>
      </c>
      <c r="D120" s="241">
        <f t="shared" si="48"/>
        <v>1.5</v>
      </c>
      <c r="E120" s="241">
        <f t="shared" si="48"/>
        <v>2</v>
      </c>
      <c r="F120" s="241">
        <f t="shared" si="48"/>
        <v>2</v>
      </c>
      <c r="G120" s="241">
        <f t="shared" si="48"/>
        <v>2</v>
      </c>
      <c r="H120" s="241">
        <f t="shared" si="48"/>
        <v>2</v>
      </c>
      <c r="I120" s="241">
        <f t="shared" si="48"/>
        <v>2</v>
      </c>
      <c r="J120" s="241">
        <f t="shared" si="48"/>
        <v>2</v>
      </c>
      <c r="K120" s="241">
        <f t="shared" si="48"/>
        <v>2</v>
      </c>
      <c r="L120" s="245">
        <f t="shared" si="48"/>
        <v>2</v>
      </c>
      <c r="M120" s="375">
        <f t="shared" si="48"/>
        <v>1.5</v>
      </c>
      <c r="N120" s="241">
        <f t="shared" si="48"/>
        <v>2</v>
      </c>
      <c r="O120" s="241">
        <f t="shared" si="48"/>
        <v>2</v>
      </c>
      <c r="P120" s="241">
        <f t="shared" si="48"/>
        <v>2</v>
      </c>
      <c r="Q120" s="241">
        <f t="shared" si="48"/>
        <v>2</v>
      </c>
      <c r="R120" s="241">
        <f t="shared" si="48"/>
        <v>2</v>
      </c>
      <c r="S120" s="241">
        <f t="shared" si="48"/>
        <v>2</v>
      </c>
      <c r="T120" s="241">
        <f t="shared" si="48"/>
        <v>2</v>
      </c>
      <c r="U120" s="241">
        <f t="shared" si="48"/>
        <v>2</v>
      </c>
      <c r="V120" s="241">
        <f t="shared" si="48"/>
        <v>2</v>
      </c>
      <c r="W120" s="245">
        <f t="shared" si="48"/>
        <v>2</v>
      </c>
      <c r="X120" s="348"/>
      <c r="Y120" s="227" t="s">
        <v>26</v>
      </c>
      <c r="Z120" s="227">
        <f>Z119-Z105</f>
        <v>1.4100000000000037</v>
      </c>
      <c r="AA120" s="382"/>
    </row>
    <row r="121" spans="1:28" x14ac:dyDescent="0.2">
      <c r="A121" s="382"/>
      <c r="B121" s="382"/>
      <c r="C121" s="382"/>
      <c r="D121" s="382"/>
      <c r="E121" s="382"/>
      <c r="F121" s="382"/>
      <c r="G121" s="382"/>
      <c r="H121" s="382" t="s">
        <v>68</v>
      </c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82"/>
    </row>
    <row r="122" spans="1:28" s="394" customFormat="1" ht="13.5" thickBot="1" x14ac:dyDescent="0.25">
      <c r="B122" s="239">
        <v>44.5</v>
      </c>
      <c r="C122" s="239">
        <v>44.5</v>
      </c>
      <c r="D122" s="239">
        <v>44.5</v>
      </c>
      <c r="E122" s="239">
        <v>44.5</v>
      </c>
      <c r="F122" s="239">
        <v>44.5</v>
      </c>
      <c r="G122" s="239">
        <v>44.5</v>
      </c>
      <c r="H122" s="239">
        <v>44.5</v>
      </c>
      <c r="I122" s="239">
        <v>44.5</v>
      </c>
      <c r="J122" s="239">
        <v>46</v>
      </c>
      <c r="K122" s="239">
        <v>46</v>
      </c>
      <c r="L122" s="239">
        <v>46</v>
      </c>
      <c r="M122" s="239">
        <v>46</v>
      </c>
      <c r="N122" s="239">
        <v>45.5</v>
      </c>
      <c r="O122" s="239">
        <v>45.5</v>
      </c>
      <c r="P122" s="239">
        <v>45.5</v>
      </c>
      <c r="Q122" s="239">
        <v>45.5</v>
      </c>
      <c r="R122" s="239">
        <v>45.5</v>
      </c>
      <c r="S122" s="239">
        <v>45.5</v>
      </c>
      <c r="T122" s="239">
        <v>45.5</v>
      </c>
      <c r="U122" s="239">
        <v>45.5</v>
      </c>
      <c r="V122" s="239">
        <v>45.5</v>
      </c>
      <c r="W122" s="239">
        <v>45.5</v>
      </c>
    </row>
    <row r="123" spans="1:28" s="394" customFormat="1" ht="13.5" thickBot="1" x14ac:dyDescent="0.25">
      <c r="A123" s="285" t="s">
        <v>85</v>
      </c>
      <c r="B123" s="509" t="s">
        <v>53</v>
      </c>
      <c r="C123" s="510"/>
      <c r="D123" s="510"/>
      <c r="E123" s="510"/>
      <c r="F123" s="510"/>
      <c r="G123" s="510"/>
      <c r="H123" s="510"/>
      <c r="I123" s="510"/>
      <c r="J123" s="518" t="s">
        <v>72</v>
      </c>
      <c r="K123" s="519"/>
      <c r="L123" s="519"/>
      <c r="M123" s="520"/>
      <c r="N123" s="509" t="s">
        <v>63</v>
      </c>
      <c r="O123" s="510"/>
      <c r="P123" s="510"/>
      <c r="Q123" s="510"/>
      <c r="R123" s="510"/>
      <c r="S123" s="510"/>
      <c r="T123" s="510"/>
      <c r="U123" s="510"/>
      <c r="V123" s="510"/>
      <c r="W123" s="511"/>
      <c r="X123" s="338" t="s">
        <v>55</v>
      </c>
    </row>
    <row r="124" spans="1:28" s="394" customFormat="1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403">
        <v>8</v>
      </c>
      <c r="J124" s="229">
        <v>1</v>
      </c>
      <c r="K124" s="281">
        <v>2</v>
      </c>
      <c r="L124" s="281">
        <v>3</v>
      </c>
      <c r="M124" s="230">
        <v>4</v>
      </c>
      <c r="N124" s="396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248">
        <v>8</v>
      </c>
      <c r="V124" s="248">
        <v>9</v>
      </c>
      <c r="W124" s="249">
        <v>10</v>
      </c>
      <c r="X124" s="339"/>
    </row>
    <row r="125" spans="1:28" s="394" customFormat="1" x14ac:dyDescent="0.2">
      <c r="A125" s="226" t="s">
        <v>2</v>
      </c>
      <c r="B125" s="383">
        <v>1</v>
      </c>
      <c r="C125" s="384">
        <v>2</v>
      </c>
      <c r="D125" s="385">
        <v>3</v>
      </c>
      <c r="E125" s="386">
        <v>4</v>
      </c>
      <c r="F125" s="387">
        <v>5</v>
      </c>
      <c r="G125" s="388">
        <v>6</v>
      </c>
      <c r="H125" s="389">
        <v>7</v>
      </c>
      <c r="I125" s="390">
        <v>8</v>
      </c>
      <c r="J125" s="383">
        <v>1</v>
      </c>
      <c r="K125" s="384">
        <v>2</v>
      </c>
      <c r="L125" s="385">
        <v>3</v>
      </c>
      <c r="M125" s="386">
        <v>4</v>
      </c>
      <c r="N125" s="383">
        <v>1</v>
      </c>
      <c r="O125" s="384">
        <v>2</v>
      </c>
      <c r="P125" s="385">
        <v>3</v>
      </c>
      <c r="Q125" s="386">
        <v>4</v>
      </c>
      <c r="R125" s="386">
        <v>4</v>
      </c>
      <c r="S125" s="387">
        <v>5</v>
      </c>
      <c r="T125" s="387">
        <v>5</v>
      </c>
      <c r="U125" s="388">
        <v>6</v>
      </c>
      <c r="V125" s="389">
        <v>7</v>
      </c>
      <c r="W125" s="390">
        <v>8</v>
      </c>
      <c r="X125" s="391" t="s">
        <v>0</v>
      </c>
    </row>
    <row r="126" spans="1:28" s="394" customFormat="1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404">
        <v>990</v>
      </c>
      <c r="J126" s="253">
        <v>990</v>
      </c>
      <c r="K126" s="254">
        <v>990</v>
      </c>
      <c r="L126" s="254">
        <v>990</v>
      </c>
      <c r="M126" s="255">
        <v>990</v>
      </c>
      <c r="N126" s="397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254">
        <v>990</v>
      </c>
      <c r="V126" s="254">
        <v>990</v>
      </c>
      <c r="W126" s="255">
        <v>990</v>
      </c>
      <c r="X126" s="341">
        <v>990</v>
      </c>
    </row>
    <row r="127" spans="1:28" s="394" customFormat="1" x14ac:dyDescent="0.2">
      <c r="A127" s="295" t="s">
        <v>6</v>
      </c>
      <c r="B127" s="256">
        <v>902.77777777777783</v>
      </c>
      <c r="C127" s="257">
        <v>946.90909090909088</v>
      </c>
      <c r="D127" s="257">
        <v>985.84615384615381</v>
      </c>
      <c r="E127" s="257">
        <v>1009.0666666666667</v>
      </c>
      <c r="F127" s="257">
        <v>1020</v>
      </c>
      <c r="G127" s="257">
        <v>1062.3529411764705</v>
      </c>
      <c r="H127" s="257">
        <v>1089.2982456140351</v>
      </c>
      <c r="I127" s="296">
        <v>1117.0454545454545</v>
      </c>
      <c r="J127" s="256">
        <v>896.07142857142856</v>
      </c>
      <c r="K127" s="257">
        <v>911.0526315789474</v>
      </c>
      <c r="L127" s="257">
        <v>982.42424242424238</v>
      </c>
      <c r="M127" s="258">
        <v>1034.8076923076924</v>
      </c>
      <c r="N127" s="398">
        <v>926.57894736842104</v>
      </c>
      <c r="O127" s="257">
        <v>954.10256410256409</v>
      </c>
      <c r="P127" s="257">
        <v>960.25641025641028</v>
      </c>
      <c r="Q127" s="257">
        <v>1006.8888888888889</v>
      </c>
      <c r="R127" s="257">
        <v>995.34883720930236</v>
      </c>
      <c r="S127" s="257">
        <v>1004.4444444444445</v>
      </c>
      <c r="T127" s="257">
        <v>1013.25</v>
      </c>
      <c r="U127" s="257">
        <v>1031.1111111111111</v>
      </c>
      <c r="V127" s="257">
        <v>1061.7073170731708</v>
      </c>
      <c r="W127" s="258">
        <v>1107</v>
      </c>
      <c r="X127" s="342">
        <v>1008.1844106463878</v>
      </c>
    </row>
    <row r="128" spans="1:28" s="394" customFormat="1" x14ac:dyDescent="0.2">
      <c r="A128" s="226" t="s">
        <v>7</v>
      </c>
      <c r="B128" s="260">
        <v>88.888888888888886</v>
      </c>
      <c r="C128" s="261">
        <v>100</v>
      </c>
      <c r="D128" s="261">
        <v>98.461538461538467</v>
      </c>
      <c r="E128" s="261">
        <v>100</v>
      </c>
      <c r="F128" s="261">
        <v>100</v>
      </c>
      <c r="G128" s="261">
        <v>98.529411764705884</v>
      </c>
      <c r="H128" s="261">
        <v>100</v>
      </c>
      <c r="I128" s="299">
        <v>100</v>
      </c>
      <c r="J128" s="260">
        <v>92.857142857142861</v>
      </c>
      <c r="K128" s="261">
        <v>100</v>
      </c>
      <c r="L128" s="261">
        <v>100</v>
      </c>
      <c r="M128" s="262">
        <v>94.230769230769226</v>
      </c>
      <c r="N128" s="399">
        <v>97.368421052631575</v>
      </c>
      <c r="O128" s="261">
        <v>100</v>
      </c>
      <c r="P128" s="261">
        <v>100</v>
      </c>
      <c r="Q128" s="261">
        <v>100</v>
      </c>
      <c r="R128" s="261">
        <v>100</v>
      </c>
      <c r="S128" s="261">
        <v>97.222222222222229</v>
      </c>
      <c r="T128" s="261">
        <v>100</v>
      </c>
      <c r="U128" s="261">
        <v>100</v>
      </c>
      <c r="V128" s="261">
        <v>100</v>
      </c>
      <c r="W128" s="262">
        <v>100</v>
      </c>
      <c r="X128" s="343">
        <v>85.361216730038024</v>
      </c>
      <c r="Z128" s="227"/>
    </row>
    <row r="129" spans="1:28" s="394" customFormat="1" x14ac:dyDescent="0.2">
      <c r="A129" s="226" t="s">
        <v>8</v>
      </c>
      <c r="B129" s="263">
        <v>5.7296901410483443E-2</v>
      </c>
      <c r="C129" s="264">
        <v>3.7289953171090642E-2</v>
      </c>
      <c r="D129" s="264">
        <v>4.1304765917814623E-2</v>
      </c>
      <c r="E129" s="264">
        <v>3.4978689038454344E-2</v>
      </c>
      <c r="F129" s="264">
        <v>3.0089183788150023E-2</v>
      </c>
      <c r="G129" s="264">
        <v>3.5519526998824984E-2</v>
      </c>
      <c r="H129" s="264">
        <v>3.531951728234678E-2</v>
      </c>
      <c r="I129" s="302">
        <v>4.3000140058500454E-2</v>
      </c>
      <c r="J129" s="263">
        <v>5.510442688549283E-2</v>
      </c>
      <c r="K129" s="264">
        <v>3.9878093253430801E-2</v>
      </c>
      <c r="L129" s="264">
        <v>3.9265533915259859E-2</v>
      </c>
      <c r="M129" s="265">
        <v>4.1972895169855709E-2</v>
      </c>
      <c r="N129" s="400">
        <v>3.7816044028639313E-2</v>
      </c>
      <c r="O129" s="264">
        <v>3.1373024772938303E-2</v>
      </c>
      <c r="P129" s="264">
        <v>3.6949612429520461E-2</v>
      </c>
      <c r="Q129" s="264">
        <v>3.4709880305976333E-2</v>
      </c>
      <c r="R129" s="264">
        <v>2.8773438003860275E-2</v>
      </c>
      <c r="S129" s="264">
        <v>3.7724320586238494E-2</v>
      </c>
      <c r="T129" s="264">
        <v>3.3641455064547118E-2</v>
      </c>
      <c r="U129" s="264">
        <v>3.6782531225615346E-2</v>
      </c>
      <c r="V129" s="264">
        <v>3.2220745954121097E-2</v>
      </c>
      <c r="W129" s="265">
        <v>3.9230443993872564E-2</v>
      </c>
      <c r="X129" s="344">
        <v>6.7335464329252151E-2</v>
      </c>
      <c r="Z129" s="227"/>
    </row>
    <row r="130" spans="1:28" s="394" customFormat="1" x14ac:dyDescent="0.2">
      <c r="A130" s="295" t="s">
        <v>1</v>
      </c>
      <c r="B130" s="266">
        <f>B127/B126*100-100</f>
        <v>-8.8103254769921477</v>
      </c>
      <c r="C130" s="267">
        <f t="shared" ref="C130:E130" si="49">C127/C126*100-100</f>
        <v>-4.3526170798898107</v>
      </c>
      <c r="D130" s="267">
        <f t="shared" si="49"/>
        <v>-0.41958041958042713</v>
      </c>
      <c r="E130" s="267">
        <f t="shared" si="49"/>
        <v>1.9259259259259238</v>
      </c>
      <c r="F130" s="267">
        <f>F127/F126*100-100</f>
        <v>3.0303030303030312</v>
      </c>
      <c r="G130" s="267">
        <f t="shared" ref="G130:L130" si="50">G127/G126*100-100</f>
        <v>7.3083778966131803</v>
      </c>
      <c r="H130" s="267">
        <f t="shared" si="50"/>
        <v>10.030125819599505</v>
      </c>
      <c r="I130" s="405">
        <f t="shared" si="50"/>
        <v>12.832874196510559</v>
      </c>
      <c r="J130" s="266">
        <f t="shared" si="50"/>
        <v>-9.4877344877344854</v>
      </c>
      <c r="K130" s="267">
        <f t="shared" si="50"/>
        <v>-7.9744816586921843</v>
      </c>
      <c r="L130" s="267">
        <f t="shared" si="50"/>
        <v>-0.76522803795531047</v>
      </c>
      <c r="M130" s="268">
        <f>M127/M126*100-100</f>
        <v>4.5260295260295464</v>
      </c>
      <c r="N130" s="401">
        <f t="shared" ref="N130:X130" si="51">N127/N126*100-100</f>
        <v>-6.4061669324827335</v>
      </c>
      <c r="O130" s="267">
        <f t="shared" si="51"/>
        <v>-3.626003626003623</v>
      </c>
      <c r="P130" s="267">
        <f t="shared" si="51"/>
        <v>-3.0044030044030023</v>
      </c>
      <c r="Q130" s="267">
        <f t="shared" si="51"/>
        <v>1.7059483726150404</v>
      </c>
      <c r="R130" s="267">
        <f t="shared" si="51"/>
        <v>0.54028658679821717</v>
      </c>
      <c r="S130" s="267">
        <f t="shared" si="51"/>
        <v>1.4590347923681293</v>
      </c>
      <c r="T130" s="267">
        <f t="shared" si="51"/>
        <v>2.3484848484848442</v>
      </c>
      <c r="U130" s="267">
        <f t="shared" si="51"/>
        <v>4.1526374859708142</v>
      </c>
      <c r="V130" s="267">
        <f t="shared" si="51"/>
        <v>7.2431633407243226</v>
      </c>
      <c r="W130" s="268">
        <f t="shared" si="51"/>
        <v>11.818181818181813</v>
      </c>
      <c r="X130" s="345">
        <f t="shared" si="51"/>
        <v>1.8368091562007862</v>
      </c>
      <c r="Z130" s="227"/>
    </row>
    <row r="131" spans="1:28" s="394" customFormat="1" ht="13.5" thickBot="1" x14ac:dyDescent="0.25">
      <c r="A131" s="349" t="s">
        <v>27</v>
      </c>
      <c r="B131" s="270">
        <f t="shared" ref="B131:X131" si="52">B127-B113</f>
        <v>18.626834381551362</v>
      </c>
      <c r="C131" s="271">
        <f t="shared" si="52"/>
        <v>63.324185248713547</v>
      </c>
      <c r="D131" s="271">
        <f t="shared" si="52"/>
        <v>78.084959816303012</v>
      </c>
      <c r="E131" s="271">
        <f t="shared" si="52"/>
        <v>109.06666666666672</v>
      </c>
      <c r="F131" s="271">
        <f t="shared" si="52"/>
        <v>105.51020408163265</v>
      </c>
      <c r="G131" s="271">
        <f t="shared" si="52"/>
        <v>152.35294117647049</v>
      </c>
      <c r="H131" s="271">
        <f t="shared" si="52"/>
        <v>179.03508771929819</v>
      </c>
      <c r="I131" s="406">
        <f t="shared" si="52"/>
        <v>172.65521064301549</v>
      </c>
      <c r="J131" s="270">
        <f t="shared" si="52"/>
        <v>-15.105042016806692</v>
      </c>
      <c r="K131" s="271">
        <f t="shared" si="52"/>
        <v>-13.634868421052602</v>
      </c>
      <c r="L131" s="271">
        <f t="shared" si="52"/>
        <v>22.424242424242379</v>
      </c>
      <c r="M131" s="272">
        <f t="shared" si="52"/>
        <v>91.474358974359006</v>
      </c>
      <c r="N131" s="402">
        <f t="shared" si="52"/>
        <v>37.224108658743603</v>
      </c>
      <c r="O131" s="271">
        <f t="shared" si="52"/>
        <v>48.769230769230717</v>
      </c>
      <c r="P131" s="271">
        <f t="shared" si="52"/>
        <v>64.498834498834526</v>
      </c>
      <c r="Q131" s="271">
        <f t="shared" si="52"/>
        <v>117.20138888888891</v>
      </c>
      <c r="R131" s="271">
        <f t="shared" si="52"/>
        <v>84.237726098191274</v>
      </c>
      <c r="S131" s="271">
        <f t="shared" si="52"/>
        <v>125.32679738562092</v>
      </c>
      <c r="T131" s="271">
        <f t="shared" si="52"/>
        <v>98.831395348837191</v>
      </c>
      <c r="U131" s="271">
        <f t="shared" si="52"/>
        <v>126.11111111111109</v>
      </c>
      <c r="V131" s="271">
        <f t="shared" si="52"/>
        <v>143.07986609277862</v>
      </c>
      <c r="W131" s="272">
        <f t="shared" si="52"/>
        <v>174.41935483870964</v>
      </c>
      <c r="X131" s="346">
        <f t="shared" si="52"/>
        <v>99.802533623734121</v>
      </c>
      <c r="Z131" s="227"/>
    </row>
    <row r="132" spans="1:28" s="394" customFormat="1" x14ac:dyDescent="0.2">
      <c r="A132" s="370" t="s">
        <v>51</v>
      </c>
      <c r="B132" s="274">
        <v>211</v>
      </c>
      <c r="C132" s="275">
        <v>616</v>
      </c>
      <c r="D132" s="275">
        <v>769</v>
      </c>
      <c r="E132" s="275">
        <v>891</v>
      </c>
      <c r="F132" s="275">
        <v>701</v>
      </c>
      <c r="G132" s="275">
        <v>758</v>
      </c>
      <c r="H132" s="275">
        <v>672</v>
      </c>
      <c r="I132" s="407">
        <v>515</v>
      </c>
      <c r="J132" s="274">
        <v>339</v>
      </c>
      <c r="K132" s="275">
        <v>473</v>
      </c>
      <c r="L132" s="275">
        <v>800</v>
      </c>
      <c r="M132" s="276">
        <v>657</v>
      </c>
      <c r="N132" s="373">
        <v>479</v>
      </c>
      <c r="O132" s="275">
        <v>499</v>
      </c>
      <c r="P132" s="275">
        <v>500</v>
      </c>
      <c r="Q132" s="275">
        <v>523</v>
      </c>
      <c r="R132" s="275">
        <v>523</v>
      </c>
      <c r="S132" s="275">
        <v>459</v>
      </c>
      <c r="T132" s="275">
        <v>459</v>
      </c>
      <c r="U132" s="275">
        <v>683</v>
      </c>
      <c r="V132" s="275">
        <v>478</v>
      </c>
      <c r="W132" s="276">
        <v>420</v>
      </c>
      <c r="X132" s="347">
        <f>SUM(B132:W132)</f>
        <v>12425</v>
      </c>
      <c r="Y132" s="227" t="s">
        <v>56</v>
      </c>
      <c r="Z132" s="278">
        <f>X118-X132</f>
        <v>14</v>
      </c>
      <c r="AA132" s="279">
        <f>Z132/X118</f>
        <v>1.1254924029262803E-3</v>
      </c>
    </row>
    <row r="133" spans="1:28" s="394" customFormat="1" x14ac:dyDescent="0.2">
      <c r="A133" s="371" t="s">
        <v>28</v>
      </c>
      <c r="B133" s="323">
        <v>49</v>
      </c>
      <c r="C133" s="240">
        <v>47.5</v>
      </c>
      <c r="D133" s="240">
        <v>47</v>
      </c>
      <c r="E133" s="240">
        <v>46.5</v>
      </c>
      <c r="F133" s="240">
        <v>46</v>
      </c>
      <c r="G133" s="240">
        <v>45.5</v>
      </c>
      <c r="H133" s="240">
        <v>45</v>
      </c>
      <c r="I133" s="408">
        <v>45</v>
      </c>
      <c r="J133" s="242">
        <v>49.5</v>
      </c>
      <c r="K133" s="240">
        <v>49</v>
      </c>
      <c r="L133" s="240">
        <v>48.5</v>
      </c>
      <c r="M133" s="243">
        <v>47</v>
      </c>
      <c r="N133" s="374">
        <v>49.5</v>
      </c>
      <c r="O133" s="240">
        <v>48.5</v>
      </c>
      <c r="P133" s="240">
        <v>48</v>
      </c>
      <c r="Q133" s="240">
        <v>47.5</v>
      </c>
      <c r="R133" s="240">
        <v>47.5</v>
      </c>
      <c r="S133" s="240">
        <v>47</v>
      </c>
      <c r="T133" s="240">
        <v>47</v>
      </c>
      <c r="U133" s="240">
        <v>47</v>
      </c>
      <c r="V133" s="240">
        <v>46.5</v>
      </c>
      <c r="W133" s="243">
        <v>46</v>
      </c>
      <c r="X133" s="339"/>
      <c r="Y133" s="227" t="s">
        <v>57</v>
      </c>
      <c r="Z133" s="362">
        <v>45.09</v>
      </c>
    </row>
    <row r="134" spans="1:28" s="394" customFormat="1" ht="13.5" thickBot="1" x14ac:dyDescent="0.25">
      <c r="A134" s="372" t="s">
        <v>26</v>
      </c>
      <c r="B134" s="410">
        <f>B133-B122</f>
        <v>4.5</v>
      </c>
      <c r="C134" s="241">
        <f t="shared" ref="C134:W134" si="53">C133-C122</f>
        <v>3</v>
      </c>
      <c r="D134" s="241">
        <f t="shared" si="53"/>
        <v>2.5</v>
      </c>
      <c r="E134" s="241">
        <f t="shared" si="53"/>
        <v>2</v>
      </c>
      <c r="F134" s="241">
        <f t="shared" si="53"/>
        <v>1.5</v>
      </c>
      <c r="G134" s="241">
        <f t="shared" si="53"/>
        <v>1</v>
      </c>
      <c r="H134" s="241">
        <f t="shared" si="53"/>
        <v>0.5</v>
      </c>
      <c r="I134" s="409">
        <f t="shared" si="53"/>
        <v>0.5</v>
      </c>
      <c r="J134" s="244">
        <f t="shared" si="53"/>
        <v>3.5</v>
      </c>
      <c r="K134" s="241">
        <f t="shared" si="53"/>
        <v>3</v>
      </c>
      <c r="L134" s="241">
        <f t="shared" si="53"/>
        <v>2.5</v>
      </c>
      <c r="M134" s="245">
        <f t="shared" si="53"/>
        <v>1</v>
      </c>
      <c r="N134" s="375">
        <f t="shared" si="53"/>
        <v>4</v>
      </c>
      <c r="O134" s="241">
        <f t="shared" si="53"/>
        <v>3</v>
      </c>
      <c r="P134" s="241">
        <f t="shared" si="53"/>
        <v>2.5</v>
      </c>
      <c r="Q134" s="241">
        <f t="shared" si="53"/>
        <v>2</v>
      </c>
      <c r="R134" s="241">
        <f t="shared" si="53"/>
        <v>2</v>
      </c>
      <c r="S134" s="241">
        <f t="shared" si="53"/>
        <v>1.5</v>
      </c>
      <c r="T134" s="241">
        <f t="shared" si="53"/>
        <v>1.5</v>
      </c>
      <c r="U134" s="241">
        <f t="shared" si="53"/>
        <v>1.5</v>
      </c>
      <c r="V134" s="241">
        <f t="shared" si="53"/>
        <v>1</v>
      </c>
      <c r="W134" s="245">
        <f t="shared" si="53"/>
        <v>0.5</v>
      </c>
      <c r="X134" s="348"/>
      <c r="Y134" s="227" t="s">
        <v>26</v>
      </c>
      <c r="Z134" s="227">
        <f>Z133-Z119</f>
        <v>1.9500000000000028</v>
      </c>
    </row>
    <row r="135" spans="1:28" x14ac:dyDescent="0.2">
      <c r="J135" s="237">
        <v>49.5</v>
      </c>
      <c r="K135" s="237">
        <v>49</v>
      </c>
      <c r="AB135" s="394"/>
    </row>
    <row r="136" spans="1:28" ht="13.5" thickBot="1" x14ac:dyDescent="0.25"/>
    <row r="137" spans="1:28" s="411" customFormat="1" ht="13.5" thickBot="1" x14ac:dyDescent="0.25">
      <c r="A137" s="285" t="s">
        <v>86</v>
      </c>
      <c r="B137" s="509" t="s">
        <v>53</v>
      </c>
      <c r="C137" s="510"/>
      <c r="D137" s="510"/>
      <c r="E137" s="510"/>
      <c r="F137" s="510"/>
      <c r="G137" s="510"/>
      <c r="H137" s="510"/>
      <c r="I137" s="510"/>
      <c r="J137" s="515" t="s">
        <v>72</v>
      </c>
      <c r="K137" s="516"/>
      <c r="L137" s="516"/>
      <c r="M137" s="517"/>
      <c r="N137" s="510" t="s">
        <v>63</v>
      </c>
      <c r="O137" s="510"/>
      <c r="P137" s="510"/>
      <c r="Q137" s="510"/>
      <c r="R137" s="510"/>
      <c r="S137" s="510"/>
      <c r="T137" s="510"/>
      <c r="U137" s="510"/>
      <c r="V137" s="510"/>
      <c r="W137" s="511"/>
      <c r="X137" s="338" t="s">
        <v>55</v>
      </c>
    </row>
    <row r="138" spans="1:28" s="411" customFormat="1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403">
        <v>8</v>
      </c>
      <c r="J138" s="247">
        <v>1</v>
      </c>
      <c r="K138" s="248">
        <v>2</v>
      </c>
      <c r="L138" s="248">
        <v>3</v>
      </c>
      <c r="M138" s="249">
        <v>4</v>
      </c>
      <c r="N138" s="396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8">
        <v>8</v>
      </c>
      <c r="V138" s="248">
        <v>9</v>
      </c>
      <c r="W138" s="249">
        <v>10</v>
      </c>
      <c r="X138" s="339"/>
    </row>
    <row r="139" spans="1:28" s="411" customFormat="1" x14ac:dyDescent="0.2">
      <c r="A139" s="226" t="s">
        <v>2</v>
      </c>
      <c r="B139" s="383">
        <v>1</v>
      </c>
      <c r="C139" s="384">
        <v>2</v>
      </c>
      <c r="D139" s="385">
        <v>3</v>
      </c>
      <c r="E139" s="386">
        <v>4</v>
      </c>
      <c r="F139" s="387">
        <v>5</v>
      </c>
      <c r="G139" s="388">
        <v>6</v>
      </c>
      <c r="H139" s="389">
        <v>7</v>
      </c>
      <c r="I139" s="390">
        <v>8</v>
      </c>
      <c r="J139" s="383">
        <v>1</v>
      </c>
      <c r="K139" s="384">
        <v>2</v>
      </c>
      <c r="L139" s="385">
        <v>3</v>
      </c>
      <c r="M139" s="386">
        <v>4</v>
      </c>
      <c r="N139" s="383">
        <v>1</v>
      </c>
      <c r="O139" s="384">
        <v>2</v>
      </c>
      <c r="P139" s="385">
        <v>3</v>
      </c>
      <c r="Q139" s="386">
        <v>4</v>
      </c>
      <c r="R139" s="386">
        <v>4</v>
      </c>
      <c r="S139" s="387">
        <v>5</v>
      </c>
      <c r="T139" s="387">
        <v>5</v>
      </c>
      <c r="U139" s="388">
        <v>6</v>
      </c>
      <c r="V139" s="389">
        <v>7</v>
      </c>
      <c r="W139" s="390">
        <v>8</v>
      </c>
      <c r="X139" s="391" t="s">
        <v>0</v>
      </c>
    </row>
    <row r="140" spans="1:28" s="411" customFormat="1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404">
        <v>1080</v>
      </c>
      <c r="J140" s="253">
        <v>1080</v>
      </c>
      <c r="K140" s="254">
        <v>1080</v>
      </c>
      <c r="L140" s="254">
        <v>1080</v>
      </c>
      <c r="M140" s="255">
        <v>1080</v>
      </c>
      <c r="N140" s="397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4">
        <v>1080</v>
      </c>
      <c r="V140" s="254">
        <v>1080</v>
      </c>
      <c r="W140" s="255">
        <v>1080</v>
      </c>
      <c r="X140" s="341">
        <v>1080</v>
      </c>
    </row>
    <row r="141" spans="1:28" s="411" customFormat="1" x14ac:dyDescent="0.2">
      <c r="A141" s="295" t="s">
        <v>6</v>
      </c>
      <c r="B141" s="256">
        <v>940.52631578947364</v>
      </c>
      <c r="C141" s="257">
        <v>1003.1914893617021</v>
      </c>
      <c r="D141" s="257">
        <v>1030.6349206349207</v>
      </c>
      <c r="E141" s="257">
        <v>1051.5999999999999</v>
      </c>
      <c r="F141" s="257">
        <v>1082.3214285714287</v>
      </c>
      <c r="G141" s="257">
        <v>1072</v>
      </c>
      <c r="H141" s="257">
        <v>1098.2142857142858</v>
      </c>
      <c r="I141" s="296">
        <v>1150</v>
      </c>
      <c r="J141" s="256">
        <v>1013.125</v>
      </c>
      <c r="K141" s="257">
        <v>986.41025641025647</v>
      </c>
      <c r="L141" s="257">
        <v>1065.2941176470588</v>
      </c>
      <c r="M141" s="258">
        <v>1120.9259259259259</v>
      </c>
      <c r="N141" s="398">
        <v>1036.8</v>
      </c>
      <c r="O141" s="257">
        <v>1056.5116279069769</v>
      </c>
      <c r="P141" s="257">
        <v>1063.4883720930231</v>
      </c>
      <c r="Q141" s="257">
        <v>1073.695652173913</v>
      </c>
      <c r="R141" s="257">
        <v>1080.2222222222222</v>
      </c>
      <c r="S141" s="257">
        <v>1093.5897435897436</v>
      </c>
      <c r="T141" s="257">
        <v>1109</v>
      </c>
      <c r="U141" s="257">
        <v>1107.5862068965516</v>
      </c>
      <c r="V141" s="257">
        <v>1125.6097560975609</v>
      </c>
      <c r="W141" s="258">
        <v>1144.75</v>
      </c>
      <c r="X141" s="342">
        <v>1071.7391304347825</v>
      </c>
    </row>
    <row r="142" spans="1:28" s="411" customFormat="1" x14ac:dyDescent="0.2">
      <c r="A142" s="226" t="s">
        <v>7</v>
      </c>
      <c r="B142" s="260">
        <v>89.473684210526315</v>
      </c>
      <c r="C142" s="261">
        <v>97.872340425531917</v>
      </c>
      <c r="D142" s="261">
        <v>100</v>
      </c>
      <c r="E142" s="261">
        <v>100</v>
      </c>
      <c r="F142" s="261">
        <v>98.214285714285708</v>
      </c>
      <c r="G142" s="261">
        <v>98.333333333333329</v>
      </c>
      <c r="H142" s="261">
        <v>100</v>
      </c>
      <c r="I142" s="299">
        <v>100</v>
      </c>
      <c r="J142" s="260">
        <v>87.5</v>
      </c>
      <c r="K142" s="261">
        <v>89.743589743589737</v>
      </c>
      <c r="L142" s="261">
        <v>100</v>
      </c>
      <c r="M142" s="262">
        <v>98.148148148148152</v>
      </c>
      <c r="N142" s="399">
        <v>100</v>
      </c>
      <c r="O142" s="261">
        <v>100</v>
      </c>
      <c r="P142" s="261">
        <v>97.674418604651166</v>
      </c>
      <c r="Q142" s="261">
        <v>100</v>
      </c>
      <c r="R142" s="261">
        <v>100</v>
      </c>
      <c r="S142" s="261">
        <v>100</v>
      </c>
      <c r="T142" s="261">
        <v>100</v>
      </c>
      <c r="U142" s="261">
        <v>100</v>
      </c>
      <c r="V142" s="261">
        <v>100</v>
      </c>
      <c r="W142" s="262">
        <v>92.5</v>
      </c>
      <c r="X142" s="343">
        <v>91.965973534971639</v>
      </c>
      <c r="Z142" s="227"/>
    </row>
    <row r="143" spans="1:28" s="411" customFormat="1" x14ac:dyDescent="0.2">
      <c r="A143" s="226" t="s">
        <v>8</v>
      </c>
      <c r="B143" s="263">
        <v>6.4579540826716658E-2</v>
      </c>
      <c r="C143" s="264">
        <v>4.1844481620278366E-2</v>
      </c>
      <c r="D143" s="264">
        <v>3.0333720632337122E-2</v>
      </c>
      <c r="E143" s="264">
        <v>3.6352971630187497E-2</v>
      </c>
      <c r="F143" s="264">
        <v>4.1576970114701725E-2</v>
      </c>
      <c r="G143" s="264">
        <v>3.8529620201610784E-2</v>
      </c>
      <c r="H143" s="264">
        <v>2.8645588956649846E-2</v>
      </c>
      <c r="I143" s="302">
        <v>4.5863429895210396E-2</v>
      </c>
      <c r="J143" s="263">
        <v>5.5586362571366489E-2</v>
      </c>
      <c r="K143" s="264">
        <v>6.2850280344696405E-2</v>
      </c>
      <c r="L143" s="264">
        <v>3.3748612312501786E-2</v>
      </c>
      <c r="M143" s="265">
        <v>4.6332632053273655E-2</v>
      </c>
      <c r="N143" s="400">
        <v>3.040505318500613E-2</v>
      </c>
      <c r="O143" s="264">
        <v>3.4755088796672995E-2</v>
      </c>
      <c r="P143" s="264">
        <v>3.9054124818203216E-2</v>
      </c>
      <c r="Q143" s="264">
        <v>3.6814505102836487E-2</v>
      </c>
      <c r="R143" s="264">
        <v>3.2274942488263757E-2</v>
      </c>
      <c r="S143" s="264">
        <v>4.3657401751701255E-2</v>
      </c>
      <c r="T143" s="264">
        <v>3.5374292598616831E-2</v>
      </c>
      <c r="U143" s="264">
        <v>4.0178783361696481E-2</v>
      </c>
      <c r="V143" s="264">
        <v>3.2004854496445578E-2</v>
      </c>
      <c r="W143" s="265">
        <v>4.851907724457389E-2</v>
      </c>
      <c r="X143" s="344">
        <v>5.7646473568621868E-2</v>
      </c>
      <c r="Z143" s="227"/>
    </row>
    <row r="144" spans="1:28" s="411" customFormat="1" x14ac:dyDescent="0.2">
      <c r="A144" s="295" t="s">
        <v>1</v>
      </c>
      <c r="B144" s="266">
        <f>B141/B140*100-100</f>
        <v>-12.914230019493175</v>
      </c>
      <c r="C144" s="267">
        <f t="shared" ref="C144:E144" si="54">C141/C140*100-100</f>
        <v>-7.1118991331757258</v>
      </c>
      <c r="D144" s="267">
        <f t="shared" si="54"/>
        <v>-4.5708406819517791</v>
      </c>
      <c r="E144" s="267">
        <f t="shared" si="54"/>
        <v>-2.6296296296296333</v>
      </c>
      <c r="F144" s="267">
        <f>F141/F140*100-100</f>
        <v>0.21494708994708844</v>
      </c>
      <c r="G144" s="267">
        <f t="shared" ref="G144:L144" si="55">G141/G140*100-100</f>
        <v>-0.74074074074074758</v>
      </c>
      <c r="H144" s="267">
        <f t="shared" si="55"/>
        <v>1.6865079365079509</v>
      </c>
      <c r="I144" s="405">
        <f t="shared" si="55"/>
        <v>6.4814814814814952</v>
      </c>
      <c r="J144" s="266">
        <f t="shared" si="55"/>
        <v>-6.1921296296296333</v>
      </c>
      <c r="K144" s="267">
        <f t="shared" si="55"/>
        <v>-8.665716999050332</v>
      </c>
      <c r="L144" s="267">
        <f t="shared" si="55"/>
        <v>-1.3616557734204804</v>
      </c>
      <c r="M144" s="268">
        <f>M141/M140*100-100</f>
        <v>3.7894375857338645</v>
      </c>
      <c r="N144" s="401">
        <f t="shared" ref="N144:X144" si="56">N141/N140*100-100</f>
        <v>-4</v>
      </c>
      <c r="O144" s="267">
        <f t="shared" si="56"/>
        <v>-2.1748492678725171</v>
      </c>
      <c r="P144" s="267">
        <f t="shared" si="56"/>
        <v>-1.5288544358311924</v>
      </c>
      <c r="Q144" s="267">
        <f t="shared" si="56"/>
        <v>-0.58373590982286316</v>
      </c>
      <c r="R144" s="267">
        <f t="shared" si="56"/>
        <v>2.0576131687249699E-2</v>
      </c>
      <c r="S144" s="267">
        <f t="shared" si="56"/>
        <v>1.2583095916429272</v>
      </c>
      <c r="T144" s="267">
        <f t="shared" si="56"/>
        <v>2.6851851851851904</v>
      </c>
      <c r="U144" s="267">
        <f t="shared" si="56"/>
        <v>2.5542784163473726</v>
      </c>
      <c r="V144" s="267">
        <f t="shared" si="56"/>
        <v>4.2231255645889689</v>
      </c>
      <c r="W144" s="268">
        <f t="shared" si="56"/>
        <v>5.9953703703703667</v>
      </c>
      <c r="X144" s="345">
        <f t="shared" si="56"/>
        <v>-0.76489533011273636</v>
      </c>
      <c r="Z144" s="227"/>
    </row>
    <row r="145" spans="1:28" s="411" customFormat="1" ht="13.5" thickBot="1" x14ac:dyDescent="0.25">
      <c r="A145" s="349" t="s">
        <v>27</v>
      </c>
      <c r="B145" s="270">
        <f t="shared" ref="B145:X145" si="57">B141-B127</f>
        <v>37.748538011695814</v>
      </c>
      <c r="C145" s="271">
        <f t="shared" si="57"/>
        <v>56.282398452611233</v>
      </c>
      <c r="D145" s="271">
        <f t="shared" si="57"/>
        <v>44.788766788766907</v>
      </c>
      <c r="E145" s="271">
        <f t="shared" si="57"/>
        <v>42.533333333333189</v>
      </c>
      <c r="F145" s="271">
        <f t="shared" si="57"/>
        <v>62.321428571428669</v>
      </c>
      <c r="G145" s="271">
        <f t="shared" si="57"/>
        <v>9.6470588235295054</v>
      </c>
      <c r="H145" s="271">
        <f t="shared" si="57"/>
        <v>8.9160401002507115</v>
      </c>
      <c r="I145" s="406">
        <f t="shared" si="57"/>
        <v>32.954545454545496</v>
      </c>
      <c r="J145" s="270">
        <f t="shared" si="57"/>
        <v>117.05357142857144</v>
      </c>
      <c r="K145" s="271">
        <f t="shared" si="57"/>
        <v>75.357624831309067</v>
      </c>
      <c r="L145" s="271">
        <f t="shared" si="57"/>
        <v>82.869875222816404</v>
      </c>
      <c r="M145" s="272">
        <f t="shared" si="57"/>
        <v>86.118233618233489</v>
      </c>
      <c r="N145" s="402">
        <f t="shared" si="57"/>
        <v>110.22105263157891</v>
      </c>
      <c r="O145" s="271">
        <f t="shared" si="57"/>
        <v>102.40906380441277</v>
      </c>
      <c r="P145" s="271">
        <f t="shared" si="57"/>
        <v>103.23196183661287</v>
      </c>
      <c r="Q145" s="271">
        <f t="shared" si="57"/>
        <v>66.80676328502409</v>
      </c>
      <c r="R145" s="271">
        <f t="shared" si="57"/>
        <v>84.873385012919812</v>
      </c>
      <c r="S145" s="271">
        <f t="shared" si="57"/>
        <v>89.145299145299191</v>
      </c>
      <c r="T145" s="271">
        <f t="shared" si="57"/>
        <v>95.75</v>
      </c>
      <c r="U145" s="271">
        <f t="shared" si="57"/>
        <v>76.475095785440544</v>
      </c>
      <c r="V145" s="271">
        <f t="shared" si="57"/>
        <v>63.902439024390105</v>
      </c>
      <c r="W145" s="272">
        <f t="shared" si="57"/>
        <v>37.75</v>
      </c>
      <c r="X145" s="346">
        <f t="shared" si="57"/>
        <v>63.554719788394664</v>
      </c>
      <c r="Z145" s="227"/>
    </row>
    <row r="146" spans="1:28" s="411" customFormat="1" x14ac:dyDescent="0.2">
      <c r="A146" s="370" t="s">
        <v>51</v>
      </c>
      <c r="B146" s="274">
        <v>211</v>
      </c>
      <c r="C146" s="275">
        <v>616</v>
      </c>
      <c r="D146" s="275">
        <v>767</v>
      </c>
      <c r="E146" s="275">
        <v>891</v>
      </c>
      <c r="F146" s="275">
        <v>701</v>
      </c>
      <c r="G146" s="275">
        <v>758</v>
      </c>
      <c r="H146" s="275">
        <v>672</v>
      </c>
      <c r="I146" s="407">
        <v>515</v>
      </c>
      <c r="J146" s="274">
        <v>339</v>
      </c>
      <c r="K146" s="275">
        <v>472</v>
      </c>
      <c r="L146" s="275">
        <v>800</v>
      </c>
      <c r="M146" s="276">
        <v>657</v>
      </c>
      <c r="N146" s="373">
        <v>479</v>
      </c>
      <c r="O146" s="275">
        <v>499</v>
      </c>
      <c r="P146" s="275">
        <v>500</v>
      </c>
      <c r="Q146" s="275">
        <v>523</v>
      </c>
      <c r="R146" s="275">
        <v>523</v>
      </c>
      <c r="S146" s="275">
        <v>459</v>
      </c>
      <c r="T146" s="275">
        <v>459</v>
      </c>
      <c r="U146" s="275">
        <v>681</v>
      </c>
      <c r="V146" s="275">
        <v>478</v>
      </c>
      <c r="W146" s="276">
        <v>420</v>
      </c>
      <c r="X146" s="347">
        <f>SUM(B146:W146)</f>
        <v>12420</v>
      </c>
      <c r="Y146" s="227" t="s">
        <v>56</v>
      </c>
      <c r="Z146" s="278">
        <f>X132-X146</f>
        <v>5</v>
      </c>
      <c r="AA146" s="279">
        <f>Z146/X132</f>
        <v>4.0241448692152917E-4</v>
      </c>
      <c r="AB146" s="414" t="s">
        <v>90</v>
      </c>
    </row>
    <row r="147" spans="1:28" s="411" customFormat="1" x14ac:dyDescent="0.2">
      <c r="A147" s="371" t="s">
        <v>28</v>
      </c>
      <c r="B147" s="323">
        <v>51.5</v>
      </c>
      <c r="C147" s="240">
        <v>50</v>
      </c>
      <c r="D147" s="240">
        <v>49.5</v>
      </c>
      <c r="E147" s="240">
        <v>49</v>
      </c>
      <c r="F147" s="240">
        <v>48.5</v>
      </c>
      <c r="G147" s="240">
        <v>48</v>
      </c>
      <c r="H147" s="240">
        <v>47.5</v>
      </c>
      <c r="I147" s="408">
        <v>47.5</v>
      </c>
      <c r="J147" s="242">
        <v>52</v>
      </c>
      <c r="K147" s="240">
        <v>51.5</v>
      </c>
      <c r="L147" s="240">
        <v>51</v>
      </c>
      <c r="M147" s="243">
        <v>49</v>
      </c>
      <c r="N147" s="374">
        <v>52</v>
      </c>
      <c r="O147" s="240">
        <v>51</v>
      </c>
      <c r="P147" s="240">
        <v>50.5</v>
      </c>
      <c r="Q147" s="240">
        <v>50</v>
      </c>
      <c r="R147" s="240">
        <v>50</v>
      </c>
      <c r="S147" s="240">
        <v>49</v>
      </c>
      <c r="T147" s="240">
        <v>49</v>
      </c>
      <c r="U147" s="240">
        <v>49.5</v>
      </c>
      <c r="V147" s="240">
        <v>49</v>
      </c>
      <c r="W147" s="243">
        <v>48.5</v>
      </c>
      <c r="X147" s="339"/>
      <c r="Y147" s="227" t="s">
        <v>57</v>
      </c>
      <c r="Z147" s="362">
        <v>47.13</v>
      </c>
    </row>
    <row r="148" spans="1:28" s="411" customFormat="1" ht="13.5" thickBot="1" x14ac:dyDescent="0.25">
      <c r="A148" s="372" t="s">
        <v>26</v>
      </c>
      <c r="B148" s="410">
        <f>B147-B133</f>
        <v>2.5</v>
      </c>
      <c r="C148" s="241">
        <f t="shared" ref="C148:W148" si="58">C147-C133</f>
        <v>2.5</v>
      </c>
      <c r="D148" s="241">
        <f t="shared" si="58"/>
        <v>2.5</v>
      </c>
      <c r="E148" s="241">
        <f t="shared" si="58"/>
        <v>2.5</v>
      </c>
      <c r="F148" s="241">
        <f t="shared" si="58"/>
        <v>2.5</v>
      </c>
      <c r="G148" s="241">
        <f t="shared" si="58"/>
        <v>2.5</v>
      </c>
      <c r="H148" s="241">
        <f t="shared" si="58"/>
        <v>2.5</v>
      </c>
      <c r="I148" s="409">
        <f t="shared" si="58"/>
        <v>2.5</v>
      </c>
      <c r="J148" s="244">
        <f t="shared" si="58"/>
        <v>2.5</v>
      </c>
      <c r="K148" s="241">
        <f t="shared" si="58"/>
        <v>2.5</v>
      </c>
      <c r="L148" s="241">
        <f t="shared" si="58"/>
        <v>2.5</v>
      </c>
      <c r="M148" s="245">
        <f t="shared" si="58"/>
        <v>2</v>
      </c>
      <c r="N148" s="375">
        <f t="shared" si="58"/>
        <v>2.5</v>
      </c>
      <c r="O148" s="241">
        <f t="shared" si="58"/>
        <v>2.5</v>
      </c>
      <c r="P148" s="241">
        <f t="shared" si="58"/>
        <v>2.5</v>
      </c>
      <c r="Q148" s="241">
        <f t="shared" si="58"/>
        <v>2.5</v>
      </c>
      <c r="R148" s="241">
        <f t="shared" si="58"/>
        <v>2.5</v>
      </c>
      <c r="S148" s="241">
        <f t="shared" si="58"/>
        <v>2</v>
      </c>
      <c r="T148" s="241">
        <f t="shared" si="58"/>
        <v>2</v>
      </c>
      <c r="U148" s="241">
        <f t="shared" si="58"/>
        <v>2.5</v>
      </c>
      <c r="V148" s="241">
        <f t="shared" si="58"/>
        <v>2.5</v>
      </c>
      <c r="W148" s="245">
        <f t="shared" si="58"/>
        <v>2.5</v>
      </c>
      <c r="X148" s="348"/>
      <c r="Y148" s="227" t="s">
        <v>26</v>
      </c>
      <c r="Z148" s="227">
        <f>Z147-Z133</f>
        <v>2.0399999999999991</v>
      </c>
    </row>
    <row r="149" spans="1:28" x14ac:dyDescent="0.2">
      <c r="I149" s="237">
        <v>47.5</v>
      </c>
      <c r="K149" s="237" t="s">
        <v>68</v>
      </c>
    </row>
    <row r="150" spans="1:28" ht="13.5" thickBot="1" x14ac:dyDescent="0.25"/>
    <row r="151" spans="1:28" s="413" customFormat="1" ht="13.5" thickBot="1" x14ac:dyDescent="0.25">
      <c r="A151" s="285" t="s">
        <v>88</v>
      </c>
      <c r="B151" s="509" t="s">
        <v>53</v>
      </c>
      <c r="C151" s="510"/>
      <c r="D151" s="510"/>
      <c r="E151" s="510"/>
      <c r="F151" s="510"/>
      <c r="G151" s="510"/>
      <c r="H151" s="510"/>
      <c r="I151" s="510"/>
      <c r="J151" s="515" t="s">
        <v>72</v>
      </c>
      <c r="K151" s="516"/>
      <c r="L151" s="516"/>
      <c r="M151" s="517"/>
      <c r="N151" s="510" t="s">
        <v>63</v>
      </c>
      <c r="O151" s="510"/>
      <c r="P151" s="510"/>
      <c r="Q151" s="510"/>
      <c r="R151" s="510"/>
      <c r="S151" s="510"/>
      <c r="T151" s="510"/>
      <c r="U151" s="510"/>
      <c r="V151" s="510"/>
      <c r="W151" s="511"/>
      <c r="X151" s="338" t="s">
        <v>55</v>
      </c>
    </row>
    <row r="152" spans="1:28" s="413" customFormat="1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403">
        <v>8</v>
      </c>
      <c r="J152" s="247">
        <v>1</v>
      </c>
      <c r="K152" s="248">
        <v>2</v>
      </c>
      <c r="L152" s="248">
        <v>3</v>
      </c>
      <c r="M152" s="249">
        <v>4</v>
      </c>
      <c r="N152" s="396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8">
        <v>8</v>
      </c>
      <c r="V152" s="248">
        <v>9</v>
      </c>
      <c r="W152" s="249">
        <v>10</v>
      </c>
      <c r="X152" s="339"/>
    </row>
    <row r="153" spans="1:28" s="413" customFormat="1" x14ac:dyDescent="0.2">
      <c r="A153" s="226" t="s">
        <v>2</v>
      </c>
      <c r="B153" s="383">
        <v>1</v>
      </c>
      <c r="C153" s="384">
        <v>2</v>
      </c>
      <c r="D153" s="385">
        <v>3</v>
      </c>
      <c r="E153" s="386">
        <v>4</v>
      </c>
      <c r="F153" s="387">
        <v>5</v>
      </c>
      <c r="G153" s="388">
        <v>6</v>
      </c>
      <c r="H153" s="389">
        <v>7</v>
      </c>
      <c r="I153" s="390">
        <v>8</v>
      </c>
      <c r="J153" s="383">
        <v>1</v>
      </c>
      <c r="K153" s="384">
        <v>2</v>
      </c>
      <c r="L153" s="385">
        <v>3</v>
      </c>
      <c r="M153" s="386">
        <v>4</v>
      </c>
      <c r="N153" s="383">
        <v>1</v>
      </c>
      <c r="O153" s="384">
        <v>2</v>
      </c>
      <c r="P153" s="385">
        <v>3</v>
      </c>
      <c r="Q153" s="386">
        <v>4</v>
      </c>
      <c r="R153" s="386">
        <v>4</v>
      </c>
      <c r="S153" s="387">
        <v>5</v>
      </c>
      <c r="T153" s="387">
        <v>5</v>
      </c>
      <c r="U153" s="388">
        <v>6</v>
      </c>
      <c r="V153" s="389">
        <v>7</v>
      </c>
      <c r="W153" s="390">
        <v>8</v>
      </c>
      <c r="X153" s="391" t="s">
        <v>0</v>
      </c>
    </row>
    <row r="154" spans="1:28" s="413" customFormat="1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404">
        <v>1170</v>
      </c>
      <c r="J154" s="253">
        <v>1170</v>
      </c>
      <c r="K154" s="254">
        <v>1170</v>
      </c>
      <c r="L154" s="254">
        <v>1170</v>
      </c>
      <c r="M154" s="255">
        <v>1170</v>
      </c>
      <c r="N154" s="397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4">
        <v>1170</v>
      </c>
      <c r="V154" s="254">
        <v>1170</v>
      </c>
      <c r="W154" s="255">
        <v>1170</v>
      </c>
      <c r="X154" s="341">
        <v>1170</v>
      </c>
    </row>
    <row r="155" spans="1:28" s="413" customFormat="1" x14ac:dyDescent="0.2">
      <c r="A155" s="295" t="s">
        <v>6</v>
      </c>
      <c r="B155" s="256">
        <v>1103.8888888888889</v>
      </c>
      <c r="C155" s="257">
        <v>1123.4782608695652</v>
      </c>
      <c r="D155" s="257">
        <v>1129.6153846153845</v>
      </c>
      <c r="E155" s="257">
        <v>1147.8260869565217</v>
      </c>
      <c r="F155" s="257">
        <v>1148.8888888888889</v>
      </c>
      <c r="G155" s="257">
        <v>1145.9322033898304</v>
      </c>
      <c r="H155" s="257">
        <v>1183.9215686274511</v>
      </c>
      <c r="I155" s="296">
        <v>1211.219512195122</v>
      </c>
      <c r="J155" s="256">
        <v>1124.1666666666667</v>
      </c>
      <c r="K155" s="257">
        <v>1116.3636363636363</v>
      </c>
      <c r="L155" s="257">
        <v>1135.1666666666667</v>
      </c>
      <c r="M155" s="258">
        <v>1168.4313725490197</v>
      </c>
      <c r="N155" s="398">
        <v>1123.2432432432433</v>
      </c>
      <c r="O155" s="257">
        <v>1133.2258064516129</v>
      </c>
      <c r="P155" s="257">
        <v>1158.2352941176471</v>
      </c>
      <c r="Q155" s="257">
        <v>1134.8648648648648</v>
      </c>
      <c r="R155" s="257">
        <v>1160.2631578947369</v>
      </c>
      <c r="S155" s="257">
        <v>1162.4242424242425</v>
      </c>
      <c r="T155" s="257">
        <v>1179.1666666666667</v>
      </c>
      <c r="U155" s="257">
        <v>1185.9574468085107</v>
      </c>
      <c r="V155" s="257">
        <v>1218.6111111111111</v>
      </c>
      <c r="W155" s="258">
        <v>1219.6969696969697</v>
      </c>
      <c r="X155" s="342">
        <v>1156</v>
      </c>
    </row>
    <row r="156" spans="1:28" s="413" customFormat="1" x14ac:dyDescent="0.2">
      <c r="A156" s="226" t="s">
        <v>7</v>
      </c>
      <c r="B156" s="260">
        <v>100</v>
      </c>
      <c r="C156" s="261">
        <v>100</v>
      </c>
      <c r="D156" s="261">
        <v>98.07692307692308</v>
      </c>
      <c r="E156" s="261">
        <v>100</v>
      </c>
      <c r="F156" s="261">
        <v>100</v>
      </c>
      <c r="G156" s="261">
        <v>98.305084745762713</v>
      </c>
      <c r="H156" s="261">
        <v>100</v>
      </c>
      <c r="I156" s="299">
        <v>100</v>
      </c>
      <c r="J156" s="260">
        <v>95.833333333333329</v>
      </c>
      <c r="K156" s="261">
        <v>100</v>
      </c>
      <c r="L156" s="261">
        <v>98.333333333333329</v>
      </c>
      <c r="M156" s="262">
        <v>98.039215686274517</v>
      </c>
      <c r="N156" s="399">
        <v>97.297297297297291</v>
      </c>
      <c r="O156" s="261">
        <v>100</v>
      </c>
      <c r="P156" s="261">
        <v>100</v>
      </c>
      <c r="Q156" s="261">
        <v>100</v>
      </c>
      <c r="R156" s="261">
        <v>100</v>
      </c>
      <c r="S156" s="261">
        <v>100</v>
      </c>
      <c r="T156" s="261">
        <v>100</v>
      </c>
      <c r="U156" s="261">
        <v>100</v>
      </c>
      <c r="V156" s="261">
        <v>100</v>
      </c>
      <c r="W156" s="262">
        <v>96.969696969696969</v>
      </c>
      <c r="X156" s="343">
        <v>96.630434782608702</v>
      </c>
      <c r="Z156" s="227"/>
    </row>
    <row r="157" spans="1:28" s="413" customFormat="1" x14ac:dyDescent="0.2">
      <c r="A157" s="226" t="s">
        <v>8</v>
      </c>
      <c r="B157" s="263">
        <v>3.0666527904542554E-2</v>
      </c>
      <c r="C157" s="264">
        <v>4.0966871510277295E-2</v>
      </c>
      <c r="D157" s="264">
        <v>3.9512224755571285E-2</v>
      </c>
      <c r="E157" s="264">
        <v>3.6629656168874383E-2</v>
      </c>
      <c r="F157" s="264">
        <v>3.5796432346849601E-2</v>
      </c>
      <c r="G157" s="264">
        <v>4.3857390007468043E-2</v>
      </c>
      <c r="H157" s="264">
        <v>3.6188142520696763E-2</v>
      </c>
      <c r="I157" s="302">
        <v>3.5037102855144331E-2</v>
      </c>
      <c r="J157" s="263">
        <v>4.6429841852600288E-2</v>
      </c>
      <c r="K157" s="264">
        <v>3.5953790857324475E-2</v>
      </c>
      <c r="L157" s="264">
        <v>4.4236607836961747E-2</v>
      </c>
      <c r="M157" s="265">
        <v>3.7339139545144534E-2</v>
      </c>
      <c r="N157" s="400">
        <v>3.788765791839005E-2</v>
      </c>
      <c r="O157" s="264">
        <v>4.0986652559423034E-2</v>
      </c>
      <c r="P157" s="264">
        <v>3.5131383657737589E-2</v>
      </c>
      <c r="Q157" s="264">
        <v>3.5990108810092063E-2</v>
      </c>
      <c r="R157" s="264">
        <v>3.2459025714120314E-2</v>
      </c>
      <c r="S157" s="264">
        <v>3.010243497215594E-2</v>
      </c>
      <c r="T157" s="264">
        <v>4.0344630321391052E-2</v>
      </c>
      <c r="U157" s="264">
        <v>3.8880699466046512E-2</v>
      </c>
      <c r="V157" s="264">
        <v>4.207259607672769E-2</v>
      </c>
      <c r="W157" s="265">
        <v>4.3359554010174599E-2</v>
      </c>
      <c r="X157" s="344">
        <v>4.6565958898802967E-2</v>
      </c>
      <c r="Z157" s="227"/>
    </row>
    <row r="158" spans="1:28" s="413" customFormat="1" x14ac:dyDescent="0.2">
      <c r="A158" s="295" t="s">
        <v>1</v>
      </c>
      <c r="B158" s="266">
        <f>B155/B154*100-100</f>
        <v>-5.6505223171889725</v>
      </c>
      <c r="C158" s="267">
        <f t="shared" ref="C158:E158" si="59">C155/C154*100-100</f>
        <v>-3.9762170196952837</v>
      </c>
      <c r="D158" s="267">
        <f t="shared" si="59"/>
        <v>-3.4516765285996058</v>
      </c>
      <c r="E158" s="267">
        <f t="shared" si="59"/>
        <v>-1.8952062430323338</v>
      </c>
      <c r="F158" s="267">
        <f>F155/F154*100-100</f>
        <v>-1.8043684710351329</v>
      </c>
      <c r="G158" s="267">
        <f t="shared" ref="G158:L158" si="60">G155/G154*100-100</f>
        <v>-2.0570766333478332</v>
      </c>
      <c r="H158" s="267">
        <f t="shared" si="60"/>
        <v>1.1898776604658963</v>
      </c>
      <c r="I158" s="405">
        <f t="shared" si="60"/>
        <v>3.5230352303523063</v>
      </c>
      <c r="J158" s="266">
        <f t="shared" si="60"/>
        <v>-3.9173789173789118</v>
      </c>
      <c r="K158" s="267">
        <f t="shared" si="60"/>
        <v>-4.58430458430459</v>
      </c>
      <c r="L158" s="267">
        <f t="shared" si="60"/>
        <v>-2.9772079772079678</v>
      </c>
      <c r="M158" s="268">
        <f>M155/M154*100-100</f>
        <v>-0.13407072230600647</v>
      </c>
      <c r="N158" s="401">
        <f t="shared" ref="N158:X158" si="61">N155/N154*100-100</f>
        <v>-3.996303996303979</v>
      </c>
      <c r="O158" s="267">
        <f t="shared" si="61"/>
        <v>-3.143093465674113</v>
      </c>
      <c r="P158" s="267">
        <f t="shared" si="61"/>
        <v>-1.0055304172951196</v>
      </c>
      <c r="Q158" s="267">
        <f t="shared" si="61"/>
        <v>-3.0030030030030161</v>
      </c>
      <c r="R158" s="267">
        <f t="shared" si="61"/>
        <v>-0.83220872694556647</v>
      </c>
      <c r="S158" s="267">
        <f t="shared" si="61"/>
        <v>-0.64750064750064951</v>
      </c>
      <c r="T158" s="267">
        <f t="shared" si="61"/>
        <v>0.78347578347579372</v>
      </c>
      <c r="U158" s="267">
        <f t="shared" si="61"/>
        <v>1.3638843426077472</v>
      </c>
      <c r="V158" s="267">
        <f t="shared" si="61"/>
        <v>4.1547958214624714</v>
      </c>
      <c r="W158" s="268">
        <f t="shared" si="61"/>
        <v>4.2476042476042437</v>
      </c>
      <c r="X158" s="345">
        <f t="shared" si="61"/>
        <v>-1.1965811965811923</v>
      </c>
      <c r="Z158" s="227"/>
    </row>
    <row r="159" spans="1:28" s="413" customFormat="1" ht="13.5" thickBot="1" x14ac:dyDescent="0.25">
      <c r="A159" s="349" t="s">
        <v>27</v>
      </c>
      <c r="B159" s="270">
        <f t="shared" ref="B159:X159" si="62">B155-B141</f>
        <v>163.36257309941527</v>
      </c>
      <c r="C159" s="271">
        <f t="shared" si="62"/>
        <v>120.28677150786314</v>
      </c>
      <c r="D159" s="271">
        <f t="shared" si="62"/>
        <v>98.98046398046381</v>
      </c>
      <c r="E159" s="271">
        <f t="shared" si="62"/>
        <v>96.22608695652184</v>
      </c>
      <c r="F159" s="271">
        <f t="shared" si="62"/>
        <v>66.567460317460245</v>
      </c>
      <c r="G159" s="271">
        <f t="shared" si="62"/>
        <v>73.93220338983042</v>
      </c>
      <c r="H159" s="271">
        <f t="shared" si="62"/>
        <v>85.707282913165272</v>
      </c>
      <c r="I159" s="406">
        <f t="shared" si="62"/>
        <v>61.219512195121979</v>
      </c>
      <c r="J159" s="270">
        <f t="shared" si="62"/>
        <v>111.04166666666674</v>
      </c>
      <c r="K159" s="271">
        <f t="shared" si="62"/>
        <v>129.95337995337979</v>
      </c>
      <c r="L159" s="271">
        <f t="shared" si="62"/>
        <v>69.872549019607959</v>
      </c>
      <c r="M159" s="272">
        <f t="shared" si="62"/>
        <v>47.505446623093803</v>
      </c>
      <c r="N159" s="402">
        <f t="shared" si="62"/>
        <v>86.443243243243387</v>
      </c>
      <c r="O159" s="271">
        <f t="shared" si="62"/>
        <v>76.71417854463607</v>
      </c>
      <c r="P159" s="271">
        <f t="shared" si="62"/>
        <v>94.746922024623927</v>
      </c>
      <c r="Q159" s="271">
        <f t="shared" si="62"/>
        <v>61.169212690951781</v>
      </c>
      <c r="R159" s="271">
        <f t="shared" si="62"/>
        <v>80.040935672514706</v>
      </c>
      <c r="S159" s="271">
        <f t="shared" si="62"/>
        <v>68.834498834498845</v>
      </c>
      <c r="T159" s="271">
        <f t="shared" si="62"/>
        <v>70.166666666666742</v>
      </c>
      <c r="U159" s="271">
        <f t="shared" si="62"/>
        <v>78.371239911959037</v>
      </c>
      <c r="V159" s="271">
        <f t="shared" si="62"/>
        <v>93.00135501355021</v>
      </c>
      <c r="W159" s="272">
        <f t="shared" si="62"/>
        <v>74.946969696969745</v>
      </c>
      <c r="X159" s="346">
        <f t="shared" si="62"/>
        <v>84.26086956521749</v>
      </c>
      <c r="Z159" s="227"/>
    </row>
    <row r="160" spans="1:28" s="413" customFormat="1" x14ac:dyDescent="0.2">
      <c r="A160" s="370" t="s">
        <v>51</v>
      </c>
      <c r="B160" s="274">
        <v>210</v>
      </c>
      <c r="C160" s="275">
        <v>616</v>
      </c>
      <c r="D160" s="275">
        <v>767</v>
      </c>
      <c r="E160" s="275">
        <v>891</v>
      </c>
      <c r="F160" s="275">
        <v>701</v>
      </c>
      <c r="G160" s="275">
        <v>758</v>
      </c>
      <c r="H160" s="275">
        <v>672</v>
      </c>
      <c r="I160" s="407">
        <v>515</v>
      </c>
      <c r="J160" s="274">
        <v>338</v>
      </c>
      <c r="K160" s="275">
        <v>472</v>
      </c>
      <c r="L160" s="275">
        <v>800</v>
      </c>
      <c r="M160" s="276">
        <v>657</v>
      </c>
      <c r="N160" s="373">
        <v>479</v>
      </c>
      <c r="O160" s="275">
        <v>499</v>
      </c>
      <c r="P160" s="275">
        <v>500</v>
      </c>
      <c r="Q160" s="275">
        <v>523</v>
      </c>
      <c r="R160" s="275">
        <v>523</v>
      </c>
      <c r="S160" s="275">
        <v>459</v>
      </c>
      <c r="T160" s="275">
        <v>459</v>
      </c>
      <c r="U160" s="275">
        <v>681</v>
      </c>
      <c r="V160" s="275">
        <v>478</v>
      </c>
      <c r="W160" s="276">
        <v>420</v>
      </c>
      <c r="X160" s="347">
        <f>SUM(B160:W160)</f>
        <v>12418</v>
      </c>
      <c r="Y160" s="227" t="s">
        <v>56</v>
      </c>
      <c r="Z160" s="278">
        <f>X146-X160</f>
        <v>2</v>
      </c>
      <c r="AA160" s="279">
        <f>Z160/X146</f>
        <v>1.6103059581320451E-4</v>
      </c>
    </row>
    <row r="161" spans="1:28" s="413" customFormat="1" x14ac:dyDescent="0.2">
      <c r="A161" s="371" t="s">
        <v>28</v>
      </c>
      <c r="B161" s="323">
        <f>B147+2</f>
        <v>53.5</v>
      </c>
      <c r="C161" s="240">
        <f t="shared" ref="C161:V161" si="63">C147+2</f>
        <v>52</v>
      </c>
      <c r="D161" s="240">
        <f t="shared" si="63"/>
        <v>51.5</v>
      </c>
      <c r="E161" s="240">
        <f t="shared" si="63"/>
        <v>51</v>
      </c>
      <c r="F161" s="240">
        <v>51</v>
      </c>
      <c r="G161" s="240">
        <v>50.5</v>
      </c>
      <c r="H161" s="240">
        <v>50</v>
      </c>
      <c r="I161" s="408">
        <v>50</v>
      </c>
      <c r="J161" s="242">
        <f t="shared" si="63"/>
        <v>54</v>
      </c>
      <c r="K161" s="240">
        <f t="shared" si="63"/>
        <v>53.5</v>
      </c>
      <c r="L161" s="240">
        <v>53.5</v>
      </c>
      <c r="M161" s="243">
        <v>51.5</v>
      </c>
      <c r="N161" s="374">
        <v>54.5</v>
      </c>
      <c r="O161" s="240">
        <v>53.5</v>
      </c>
      <c r="P161" s="240">
        <f t="shared" si="63"/>
        <v>52.5</v>
      </c>
      <c r="Q161" s="240">
        <v>52.5</v>
      </c>
      <c r="R161" s="240">
        <v>52.5</v>
      </c>
      <c r="S161" s="240">
        <v>51.5</v>
      </c>
      <c r="T161" s="240">
        <v>51.5</v>
      </c>
      <c r="U161" s="240">
        <v>52</v>
      </c>
      <c r="V161" s="240">
        <f t="shared" si="63"/>
        <v>51</v>
      </c>
      <c r="W161" s="243">
        <v>51</v>
      </c>
      <c r="X161" s="339"/>
      <c r="Y161" s="227" t="s">
        <v>57</v>
      </c>
      <c r="Z161" s="362">
        <v>49.56</v>
      </c>
    </row>
    <row r="162" spans="1:28" s="413" customFormat="1" ht="13.5" thickBot="1" x14ac:dyDescent="0.25">
      <c r="A162" s="372" t="s">
        <v>26</v>
      </c>
      <c r="B162" s="410">
        <f>B161-B147</f>
        <v>2</v>
      </c>
      <c r="C162" s="415">
        <f t="shared" ref="C162:W162" si="64">C161-C147</f>
        <v>2</v>
      </c>
      <c r="D162" s="415">
        <f t="shared" si="64"/>
        <v>2</v>
      </c>
      <c r="E162" s="415">
        <f t="shared" si="64"/>
        <v>2</v>
      </c>
      <c r="F162" s="415">
        <f t="shared" si="64"/>
        <v>2.5</v>
      </c>
      <c r="G162" s="415">
        <f t="shared" si="64"/>
        <v>2.5</v>
      </c>
      <c r="H162" s="415">
        <f t="shared" si="64"/>
        <v>2.5</v>
      </c>
      <c r="I162" s="416">
        <f t="shared" si="64"/>
        <v>2.5</v>
      </c>
      <c r="J162" s="410">
        <f t="shared" si="64"/>
        <v>2</v>
      </c>
      <c r="K162" s="415">
        <f t="shared" si="64"/>
        <v>2</v>
      </c>
      <c r="L162" s="415">
        <f t="shared" si="64"/>
        <v>2.5</v>
      </c>
      <c r="M162" s="417">
        <f t="shared" si="64"/>
        <v>2.5</v>
      </c>
      <c r="N162" s="418">
        <f t="shared" si="64"/>
        <v>2.5</v>
      </c>
      <c r="O162" s="415">
        <f t="shared" si="64"/>
        <v>2.5</v>
      </c>
      <c r="P162" s="415">
        <f t="shared" si="64"/>
        <v>2</v>
      </c>
      <c r="Q162" s="415">
        <f t="shared" si="64"/>
        <v>2.5</v>
      </c>
      <c r="R162" s="415">
        <f t="shared" si="64"/>
        <v>2.5</v>
      </c>
      <c r="S162" s="415">
        <f t="shared" si="64"/>
        <v>2.5</v>
      </c>
      <c r="T162" s="415">
        <f t="shared" si="64"/>
        <v>2.5</v>
      </c>
      <c r="U162" s="415">
        <f t="shared" si="64"/>
        <v>2.5</v>
      </c>
      <c r="V162" s="415">
        <f t="shared" si="64"/>
        <v>2</v>
      </c>
      <c r="W162" s="417">
        <f t="shared" si="64"/>
        <v>2.5</v>
      </c>
      <c r="X162" s="348"/>
      <c r="Y162" s="227" t="s">
        <v>26</v>
      </c>
      <c r="Z162" s="227">
        <f>Z161-Z147</f>
        <v>2.4299999999999997</v>
      </c>
    </row>
    <row r="163" spans="1:28" x14ac:dyDescent="0.2">
      <c r="Q163" s="237" t="s">
        <v>68</v>
      </c>
    </row>
    <row r="164" spans="1:28" ht="13.5" thickBot="1" x14ac:dyDescent="0.25">
      <c r="J164" s="237">
        <v>53.1</v>
      </c>
      <c r="K164" s="419">
        <v>53.1</v>
      </c>
      <c r="L164" s="419">
        <v>53.1</v>
      </c>
      <c r="M164" s="419">
        <v>53.1</v>
      </c>
    </row>
    <row r="165" spans="1:28" s="419" customFormat="1" ht="13.5" thickBot="1" x14ac:dyDescent="0.25">
      <c r="A165" s="285" t="s">
        <v>91</v>
      </c>
      <c r="B165" s="509" t="s">
        <v>53</v>
      </c>
      <c r="C165" s="510"/>
      <c r="D165" s="510"/>
      <c r="E165" s="510"/>
      <c r="F165" s="510"/>
      <c r="G165" s="510"/>
      <c r="H165" s="510"/>
      <c r="I165" s="510"/>
      <c r="J165" s="515" t="s">
        <v>72</v>
      </c>
      <c r="K165" s="516"/>
      <c r="L165" s="516"/>
      <c r="M165" s="517"/>
      <c r="N165" s="510" t="s">
        <v>63</v>
      </c>
      <c r="O165" s="510"/>
      <c r="P165" s="510"/>
      <c r="Q165" s="510"/>
      <c r="R165" s="510"/>
      <c r="S165" s="510"/>
      <c r="T165" s="510"/>
      <c r="U165" s="510"/>
      <c r="V165" s="510"/>
      <c r="W165" s="511"/>
      <c r="X165" s="338" t="s">
        <v>55</v>
      </c>
    </row>
    <row r="166" spans="1:28" s="419" customFormat="1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403">
        <v>8</v>
      </c>
      <c r="J166" s="247">
        <v>1</v>
      </c>
      <c r="K166" s="248">
        <v>2</v>
      </c>
      <c r="L166" s="248">
        <v>3</v>
      </c>
      <c r="M166" s="249">
        <v>4</v>
      </c>
      <c r="N166" s="396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8">
        <v>8</v>
      </c>
      <c r="V166" s="248">
        <v>9</v>
      </c>
      <c r="W166" s="249">
        <v>10</v>
      </c>
      <c r="X166" s="339"/>
    </row>
    <row r="167" spans="1:28" s="419" customFormat="1" x14ac:dyDescent="0.2">
      <c r="A167" s="226" t="s">
        <v>2</v>
      </c>
      <c r="B167" s="383">
        <v>1</v>
      </c>
      <c r="C167" s="384">
        <v>2</v>
      </c>
      <c r="D167" s="385">
        <v>3</v>
      </c>
      <c r="E167" s="386">
        <v>4</v>
      </c>
      <c r="F167" s="387">
        <v>5</v>
      </c>
      <c r="G167" s="388">
        <v>6</v>
      </c>
      <c r="H167" s="389">
        <v>7</v>
      </c>
      <c r="I167" s="390">
        <v>8</v>
      </c>
      <c r="J167" s="383">
        <v>1</v>
      </c>
      <c r="K167" s="384">
        <v>2</v>
      </c>
      <c r="L167" s="385">
        <v>3</v>
      </c>
      <c r="M167" s="386">
        <v>4</v>
      </c>
      <c r="N167" s="383">
        <v>1</v>
      </c>
      <c r="O167" s="384">
        <v>2</v>
      </c>
      <c r="P167" s="385">
        <v>3</v>
      </c>
      <c r="Q167" s="386">
        <v>4</v>
      </c>
      <c r="R167" s="386">
        <v>4</v>
      </c>
      <c r="S167" s="387">
        <v>5</v>
      </c>
      <c r="T167" s="387">
        <v>5</v>
      </c>
      <c r="U167" s="388">
        <v>6</v>
      </c>
      <c r="V167" s="389">
        <v>7</v>
      </c>
      <c r="W167" s="390">
        <v>8</v>
      </c>
      <c r="X167" s="391" t="s">
        <v>0</v>
      </c>
    </row>
    <row r="168" spans="1:28" s="419" customFormat="1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404">
        <v>1270</v>
      </c>
      <c r="J168" s="253">
        <v>1270</v>
      </c>
      <c r="K168" s="254">
        <v>1270</v>
      </c>
      <c r="L168" s="254">
        <v>1270</v>
      </c>
      <c r="M168" s="255">
        <v>1270</v>
      </c>
      <c r="N168" s="397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4">
        <v>1270</v>
      </c>
      <c r="V168" s="254">
        <v>1270</v>
      </c>
      <c r="W168" s="255">
        <v>1270</v>
      </c>
      <c r="X168" s="341">
        <v>1270</v>
      </c>
    </row>
    <row r="169" spans="1:28" s="419" customFormat="1" x14ac:dyDescent="0.2">
      <c r="A169" s="295" t="s">
        <v>6</v>
      </c>
      <c r="B169" s="256">
        <v>1223.33</v>
      </c>
      <c r="C169" s="257">
        <v>1204.69</v>
      </c>
      <c r="D169" s="257">
        <v>1197.29</v>
      </c>
      <c r="E169" s="257">
        <v>1240.43</v>
      </c>
      <c r="F169" s="257">
        <v>1242.45</v>
      </c>
      <c r="G169" s="257">
        <v>1267</v>
      </c>
      <c r="H169" s="257">
        <v>1283.1400000000001</v>
      </c>
      <c r="I169" s="296">
        <v>1297.32</v>
      </c>
      <c r="J169" s="256">
        <v>1079.3900000000001</v>
      </c>
      <c r="K169" s="257">
        <v>1167.0999999999999</v>
      </c>
      <c r="L169" s="257">
        <v>1250.71</v>
      </c>
      <c r="M169" s="258">
        <v>1319.49</v>
      </c>
      <c r="N169" s="398">
        <v>1216.29</v>
      </c>
      <c r="O169" s="257">
        <v>1238.25</v>
      </c>
      <c r="P169" s="257">
        <v>1224.3900000000001</v>
      </c>
      <c r="Q169" s="257">
        <v>1243.51</v>
      </c>
      <c r="R169" s="257">
        <v>1233.24</v>
      </c>
      <c r="S169" s="257">
        <v>1237.94</v>
      </c>
      <c r="T169" s="257">
        <v>1267.3499999999999</v>
      </c>
      <c r="U169" s="257">
        <v>1278.33</v>
      </c>
      <c r="V169" s="257">
        <v>1299.43</v>
      </c>
      <c r="W169" s="258">
        <v>1308.44</v>
      </c>
      <c r="X169" s="342">
        <v>1239</v>
      </c>
    </row>
    <row r="170" spans="1:28" s="419" customFormat="1" x14ac:dyDescent="0.2">
      <c r="A170" s="226" t="s">
        <v>7</v>
      </c>
      <c r="B170" s="260">
        <v>80</v>
      </c>
      <c r="C170" s="261">
        <v>89.8</v>
      </c>
      <c r="D170" s="261">
        <v>88.14</v>
      </c>
      <c r="E170" s="261">
        <v>97.1</v>
      </c>
      <c r="F170" s="261">
        <v>100</v>
      </c>
      <c r="G170" s="261">
        <v>96.67</v>
      </c>
      <c r="H170" s="261">
        <v>98.04</v>
      </c>
      <c r="I170" s="299">
        <v>90.24</v>
      </c>
      <c r="J170" s="260">
        <v>81.819999999999993</v>
      </c>
      <c r="K170" s="261">
        <v>98.92</v>
      </c>
      <c r="L170" s="261">
        <v>98.21</v>
      </c>
      <c r="M170" s="262">
        <v>100</v>
      </c>
      <c r="N170" s="399">
        <v>97.14</v>
      </c>
      <c r="O170" s="261">
        <v>100</v>
      </c>
      <c r="P170" s="261">
        <v>95.12</v>
      </c>
      <c r="Q170" s="261">
        <v>94.59</v>
      </c>
      <c r="R170" s="261">
        <v>97.06</v>
      </c>
      <c r="S170" s="261">
        <v>100</v>
      </c>
      <c r="T170" s="261">
        <v>97.06</v>
      </c>
      <c r="U170" s="261">
        <v>92.59</v>
      </c>
      <c r="V170" s="261">
        <v>94.29</v>
      </c>
      <c r="W170" s="262">
        <v>81.25</v>
      </c>
      <c r="X170" s="343">
        <v>90.74</v>
      </c>
      <c r="Z170" s="227"/>
    </row>
    <row r="171" spans="1:28" s="419" customFormat="1" x14ac:dyDescent="0.2">
      <c r="A171" s="226" t="s">
        <v>8</v>
      </c>
      <c r="B171" s="263">
        <v>6.6100000000000006E-2</v>
      </c>
      <c r="C171" s="264">
        <v>6.0400000000000002E-2</v>
      </c>
      <c r="D171" s="264">
        <v>6.3E-2</v>
      </c>
      <c r="E171" s="264">
        <v>4.5999999999999999E-2</v>
      </c>
      <c r="F171" s="264">
        <v>4.1500000000000002E-2</v>
      </c>
      <c r="G171" s="264">
        <v>4.9799999999999997E-2</v>
      </c>
      <c r="H171" s="264">
        <v>4.6600000000000003E-2</v>
      </c>
      <c r="I171" s="302">
        <v>6.0900000000000003E-2</v>
      </c>
      <c r="J171" s="263">
        <v>7.0900000000000005E-2</v>
      </c>
      <c r="K171" s="264">
        <v>2.9600000000000001E-2</v>
      </c>
      <c r="L171" s="264">
        <v>3.5299999999999998E-2</v>
      </c>
      <c r="M171" s="265">
        <v>0.04</v>
      </c>
      <c r="N171" s="400">
        <v>4.8500000000000001E-2</v>
      </c>
      <c r="O171" s="264">
        <v>4.9500000000000002E-2</v>
      </c>
      <c r="P171" s="264">
        <v>4.4999999999999998E-2</v>
      </c>
      <c r="Q171" s="264">
        <v>4.7199999999999999E-2</v>
      </c>
      <c r="R171" s="264">
        <v>3.9899999999999998E-2</v>
      </c>
      <c r="S171" s="264">
        <v>5.1200000000000002E-2</v>
      </c>
      <c r="T171" s="264">
        <v>4.2799999999999998E-2</v>
      </c>
      <c r="U171" s="264">
        <v>5.8599999999999999E-2</v>
      </c>
      <c r="V171" s="264">
        <v>4.3499999999999997E-2</v>
      </c>
      <c r="W171" s="265">
        <v>6.9000000000000006E-2</v>
      </c>
      <c r="X171" s="344">
        <v>6.3899999999999998E-2</v>
      </c>
      <c r="Z171" s="227"/>
    </row>
    <row r="172" spans="1:28" s="419" customFormat="1" x14ac:dyDescent="0.2">
      <c r="A172" s="295" t="s">
        <v>1</v>
      </c>
      <c r="B172" s="266">
        <f>B169/B168*100-100</f>
        <v>-3.6748031496063049</v>
      </c>
      <c r="C172" s="267">
        <f t="shared" ref="C172:E172" si="65">C169/C168*100-100</f>
        <v>-5.1425196850393746</v>
      </c>
      <c r="D172" s="267">
        <f t="shared" si="65"/>
        <v>-5.7251968503937007</v>
      </c>
      <c r="E172" s="267">
        <f t="shared" si="65"/>
        <v>-2.3283464566929126</v>
      </c>
      <c r="F172" s="267">
        <f>F169/F168*100-100</f>
        <v>-2.1692913385826671</v>
      </c>
      <c r="G172" s="267">
        <f t="shared" ref="G172:L172" si="66">G169/G168*100-100</f>
        <v>-0.2362204724409338</v>
      </c>
      <c r="H172" s="267">
        <f t="shared" si="66"/>
        <v>1.0346456692913506</v>
      </c>
      <c r="I172" s="405">
        <f t="shared" si="66"/>
        <v>2.1511811023622158</v>
      </c>
      <c r="J172" s="266">
        <f t="shared" si="66"/>
        <v>-15.008661417322827</v>
      </c>
      <c r="K172" s="267">
        <f t="shared" si="66"/>
        <v>-8.1023622047244146</v>
      </c>
      <c r="L172" s="267">
        <f t="shared" si="66"/>
        <v>-1.5188976377952628</v>
      </c>
      <c r="M172" s="268">
        <f>M169/M168*100-100</f>
        <v>3.8968503937007739</v>
      </c>
      <c r="N172" s="401">
        <f t="shared" ref="N172:X172" si="67">N169/N168*100-100</f>
        <v>-4.2291338582677156</v>
      </c>
      <c r="O172" s="267">
        <f t="shared" si="67"/>
        <v>-2.5</v>
      </c>
      <c r="P172" s="267">
        <f t="shared" si="67"/>
        <v>-3.5913385826771673</v>
      </c>
      <c r="Q172" s="267">
        <f t="shared" si="67"/>
        <v>-2.0858267716535437</v>
      </c>
      <c r="R172" s="267">
        <f t="shared" si="67"/>
        <v>-2.8944881889763678</v>
      </c>
      <c r="S172" s="267">
        <f t="shared" si="67"/>
        <v>-2.5244094488189006</v>
      </c>
      <c r="T172" s="267">
        <f t="shared" si="67"/>
        <v>-0.20866141732284404</v>
      </c>
      <c r="U172" s="267">
        <f t="shared" si="67"/>
        <v>0.65590551181102796</v>
      </c>
      <c r="V172" s="267">
        <f t="shared" si="67"/>
        <v>2.3173228346456796</v>
      </c>
      <c r="W172" s="268">
        <f t="shared" si="67"/>
        <v>3.0267716535433067</v>
      </c>
      <c r="X172" s="345">
        <f t="shared" si="67"/>
        <v>-2.440944881889763</v>
      </c>
      <c r="Z172" s="227"/>
    </row>
    <row r="173" spans="1:28" s="419" customFormat="1" ht="13.5" thickBot="1" x14ac:dyDescent="0.25">
      <c r="A173" s="349" t="s">
        <v>27</v>
      </c>
      <c r="B173" s="270">
        <f t="shared" ref="B173:X173" si="68">B169-B155</f>
        <v>119.44111111111101</v>
      </c>
      <c r="C173" s="271">
        <f t="shared" si="68"/>
        <v>81.211739130434808</v>
      </c>
      <c r="D173" s="271">
        <f t="shared" si="68"/>
        <v>67.674615384615436</v>
      </c>
      <c r="E173" s="271">
        <f t="shared" si="68"/>
        <v>92.603913043478315</v>
      </c>
      <c r="F173" s="271">
        <f t="shared" si="68"/>
        <v>93.561111111111131</v>
      </c>
      <c r="G173" s="271">
        <f t="shared" si="68"/>
        <v>121.06779661016958</v>
      </c>
      <c r="H173" s="271">
        <f t="shared" si="68"/>
        <v>99.218431372549048</v>
      </c>
      <c r="I173" s="406">
        <f t="shared" si="68"/>
        <v>86.100487804877957</v>
      </c>
      <c r="J173" s="270">
        <f t="shared" si="68"/>
        <v>-44.776666666666642</v>
      </c>
      <c r="K173" s="271">
        <f t="shared" si="68"/>
        <v>50.736363636363649</v>
      </c>
      <c r="L173" s="271">
        <f t="shared" si="68"/>
        <v>115.54333333333329</v>
      </c>
      <c r="M173" s="272">
        <f t="shared" si="68"/>
        <v>151.05862745098034</v>
      </c>
      <c r="N173" s="402">
        <f t="shared" si="68"/>
        <v>93.046756756756622</v>
      </c>
      <c r="O173" s="271">
        <f t="shared" si="68"/>
        <v>105.02419354838707</v>
      </c>
      <c r="P173" s="271">
        <f t="shared" si="68"/>
        <v>66.154705882353028</v>
      </c>
      <c r="Q173" s="271">
        <f t="shared" si="68"/>
        <v>108.64513513513521</v>
      </c>
      <c r="R173" s="271">
        <f t="shared" si="68"/>
        <v>72.976842105263131</v>
      </c>
      <c r="S173" s="271">
        <f t="shared" si="68"/>
        <v>75.515757575757561</v>
      </c>
      <c r="T173" s="271">
        <f t="shared" si="68"/>
        <v>88.183333333333167</v>
      </c>
      <c r="U173" s="271">
        <f t="shared" si="68"/>
        <v>92.37255319148926</v>
      </c>
      <c r="V173" s="271">
        <f t="shared" si="68"/>
        <v>80.818888888888978</v>
      </c>
      <c r="W173" s="272">
        <f t="shared" si="68"/>
        <v>88.743030303030309</v>
      </c>
      <c r="X173" s="346">
        <f t="shared" si="68"/>
        <v>83</v>
      </c>
      <c r="Z173" s="227"/>
    </row>
    <row r="174" spans="1:28" s="419" customFormat="1" x14ac:dyDescent="0.2">
      <c r="A174" s="370" t="s">
        <v>51</v>
      </c>
      <c r="B174" s="274">
        <v>209</v>
      </c>
      <c r="C174" s="275">
        <v>616</v>
      </c>
      <c r="D174" s="275">
        <v>767</v>
      </c>
      <c r="E174" s="275">
        <v>891</v>
      </c>
      <c r="F174" s="275">
        <v>701</v>
      </c>
      <c r="G174" s="275">
        <v>758</v>
      </c>
      <c r="H174" s="275">
        <v>672</v>
      </c>
      <c r="I174" s="407">
        <v>515</v>
      </c>
      <c r="J174" s="274">
        <v>386</v>
      </c>
      <c r="K174" s="275">
        <v>566</v>
      </c>
      <c r="L174" s="275">
        <v>785</v>
      </c>
      <c r="M174" s="276">
        <v>526</v>
      </c>
      <c r="N174" s="373">
        <v>479</v>
      </c>
      <c r="O174" s="275">
        <v>499</v>
      </c>
      <c r="P174" s="275">
        <v>500</v>
      </c>
      <c r="Q174" s="275">
        <v>523</v>
      </c>
      <c r="R174" s="275">
        <v>523</v>
      </c>
      <c r="S174" s="275">
        <v>459</v>
      </c>
      <c r="T174" s="275">
        <v>459</v>
      </c>
      <c r="U174" s="275">
        <v>681</v>
      </c>
      <c r="V174" s="275">
        <v>478</v>
      </c>
      <c r="W174" s="276">
        <v>420</v>
      </c>
      <c r="X174" s="347">
        <f>SUM(B174:W174)</f>
        <v>12413</v>
      </c>
      <c r="Y174" s="227" t="s">
        <v>56</v>
      </c>
      <c r="Z174" s="278">
        <f>X160-X174</f>
        <v>5</v>
      </c>
      <c r="AA174" s="279">
        <f>Z174/X160</f>
        <v>4.0264132710581414E-4</v>
      </c>
      <c r="AB174" s="414" t="s">
        <v>93</v>
      </c>
    </row>
    <row r="175" spans="1:28" s="419" customFormat="1" x14ac:dyDescent="0.2">
      <c r="A175" s="371" t="s">
        <v>28</v>
      </c>
      <c r="B175" s="323">
        <v>56.5</v>
      </c>
      <c r="C175" s="240">
        <v>55.5</v>
      </c>
      <c r="D175" s="240">
        <v>55</v>
      </c>
      <c r="E175" s="240">
        <v>54.5</v>
      </c>
      <c r="F175" s="240">
        <v>54.5</v>
      </c>
      <c r="G175" s="240">
        <v>53.5</v>
      </c>
      <c r="H175" s="240">
        <v>53</v>
      </c>
      <c r="I175" s="408">
        <v>53</v>
      </c>
      <c r="J175" s="242">
        <v>58</v>
      </c>
      <c r="K175" s="240">
        <v>57</v>
      </c>
      <c r="L175" s="240">
        <v>56</v>
      </c>
      <c r="M175" s="243">
        <v>54.5</v>
      </c>
      <c r="N175" s="374">
        <v>58</v>
      </c>
      <c r="O175" s="240">
        <v>56.5</v>
      </c>
      <c r="P175" s="240">
        <v>56</v>
      </c>
      <c r="Q175" s="240">
        <v>55.5</v>
      </c>
      <c r="R175" s="240">
        <v>56</v>
      </c>
      <c r="S175" s="240">
        <v>55</v>
      </c>
      <c r="T175" s="240">
        <v>54.5</v>
      </c>
      <c r="U175" s="240">
        <v>55.5</v>
      </c>
      <c r="V175" s="240">
        <v>54.5</v>
      </c>
      <c r="W175" s="243">
        <v>54.5</v>
      </c>
      <c r="X175" s="339"/>
      <c r="Y175" s="227" t="s">
        <v>57</v>
      </c>
      <c r="Z175" s="362">
        <v>51.9</v>
      </c>
      <c r="AB175" s="420" t="s">
        <v>94</v>
      </c>
    </row>
    <row r="176" spans="1:28" s="419" customFormat="1" ht="13.5" thickBot="1" x14ac:dyDescent="0.25">
      <c r="A176" s="372" t="s">
        <v>26</v>
      </c>
      <c r="B176" s="410">
        <f t="shared" ref="B176:I176" si="69">B175-B161</f>
        <v>3</v>
      </c>
      <c r="C176" s="415">
        <f t="shared" si="69"/>
        <v>3.5</v>
      </c>
      <c r="D176" s="415">
        <f t="shared" si="69"/>
        <v>3.5</v>
      </c>
      <c r="E176" s="415">
        <f t="shared" si="69"/>
        <v>3.5</v>
      </c>
      <c r="F176" s="415">
        <f t="shared" si="69"/>
        <v>3.5</v>
      </c>
      <c r="G176" s="415">
        <f t="shared" si="69"/>
        <v>3</v>
      </c>
      <c r="H176" s="415">
        <f t="shared" si="69"/>
        <v>3</v>
      </c>
      <c r="I176" s="416">
        <f t="shared" si="69"/>
        <v>3</v>
      </c>
      <c r="J176" s="410">
        <f>J175-J164</f>
        <v>4.8999999999999986</v>
      </c>
      <c r="K176" s="415">
        <f>K175-K164</f>
        <v>3.8999999999999986</v>
      </c>
      <c r="L176" s="415">
        <f>L175-L164</f>
        <v>2.8999999999999986</v>
      </c>
      <c r="M176" s="417">
        <f>M175-M164</f>
        <v>1.3999999999999986</v>
      </c>
      <c r="N176" s="418">
        <f t="shared" ref="N176:W176" si="70">N175-N161</f>
        <v>3.5</v>
      </c>
      <c r="O176" s="415">
        <f t="shared" si="70"/>
        <v>3</v>
      </c>
      <c r="P176" s="415">
        <f t="shared" si="70"/>
        <v>3.5</v>
      </c>
      <c r="Q176" s="415">
        <f t="shared" si="70"/>
        <v>3</v>
      </c>
      <c r="R176" s="415">
        <f t="shared" si="70"/>
        <v>3.5</v>
      </c>
      <c r="S176" s="415">
        <f t="shared" si="70"/>
        <v>3.5</v>
      </c>
      <c r="T176" s="415">
        <f t="shared" si="70"/>
        <v>3</v>
      </c>
      <c r="U176" s="415">
        <f t="shared" si="70"/>
        <v>3.5</v>
      </c>
      <c r="V176" s="415">
        <f t="shared" si="70"/>
        <v>3.5</v>
      </c>
      <c r="W176" s="417">
        <f t="shared" si="70"/>
        <v>3.5</v>
      </c>
      <c r="X176" s="348"/>
      <c r="Y176" s="227" t="s">
        <v>26</v>
      </c>
      <c r="Z176" s="227">
        <f>Z175-Z161</f>
        <v>2.3399999999999963</v>
      </c>
    </row>
    <row r="177" spans="1:28" s="421" customFormat="1" x14ac:dyDescent="0.2">
      <c r="A177" s="246"/>
      <c r="B177" s="422"/>
      <c r="C177" s="422"/>
      <c r="D177" s="422"/>
      <c r="E177" s="422"/>
      <c r="F177" s="422"/>
      <c r="G177" s="422"/>
      <c r="H177" s="422"/>
      <c r="I177" s="422"/>
      <c r="J177" s="422"/>
      <c r="K177" s="422"/>
      <c r="L177" s="422"/>
      <c r="M177" s="422"/>
      <c r="N177" s="422"/>
      <c r="O177" s="422"/>
      <c r="P177" s="422"/>
      <c r="Q177" s="422"/>
      <c r="R177" s="422"/>
      <c r="S177" s="422"/>
      <c r="T177" s="422"/>
      <c r="U177" s="421">
        <v>55.5</v>
      </c>
      <c r="V177" s="422"/>
      <c r="W177" s="422"/>
      <c r="X177" s="227"/>
      <c r="Y177" s="227"/>
      <c r="Z177" s="227"/>
    </row>
    <row r="178" spans="1:28" s="425" customFormat="1" x14ac:dyDescent="0.2">
      <c r="A178" s="246"/>
      <c r="B178" s="422"/>
      <c r="C178" s="422"/>
      <c r="D178" s="422"/>
      <c r="E178" s="422"/>
      <c r="F178" s="422"/>
      <c r="G178" s="422"/>
      <c r="H178" s="422"/>
      <c r="I178" s="422"/>
      <c r="J178" s="422"/>
      <c r="K178" s="422"/>
      <c r="L178" s="422"/>
      <c r="M178" s="422"/>
      <c r="N178" s="422"/>
      <c r="O178" s="422"/>
      <c r="P178" s="422"/>
      <c r="Q178" s="422"/>
      <c r="R178" s="422"/>
      <c r="S178" s="422"/>
      <c r="T178" s="422"/>
      <c r="V178" s="422"/>
      <c r="W178" s="422"/>
      <c r="X178" s="227"/>
      <c r="Y178" s="227"/>
      <c r="Z178" s="227"/>
    </row>
    <row r="179" spans="1:28" x14ac:dyDescent="0.2">
      <c r="B179" s="237">
        <v>54.4</v>
      </c>
      <c r="C179" s="421">
        <v>54.4</v>
      </c>
      <c r="D179" s="421">
        <v>54.4</v>
      </c>
      <c r="E179" s="421">
        <v>54.4</v>
      </c>
      <c r="F179" s="421">
        <v>54.4</v>
      </c>
      <c r="G179" s="421">
        <v>54.4</v>
      </c>
      <c r="H179" s="421">
        <v>54.4</v>
      </c>
      <c r="I179" s="421">
        <v>54.4</v>
      </c>
      <c r="N179" s="334">
        <v>55.6</v>
      </c>
      <c r="O179" s="237">
        <v>55.6</v>
      </c>
      <c r="P179" s="237">
        <v>55.6</v>
      </c>
      <c r="Q179" s="237">
        <v>55.6</v>
      </c>
      <c r="R179" s="237">
        <v>55.6</v>
      </c>
      <c r="S179" s="237">
        <v>55.6</v>
      </c>
      <c r="T179" s="237">
        <v>55.6</v>
      </c>
      <c r="U179" s="237">
        <v>55.6</v>
      </c>
      <c r="V179" s="237">
        <v>55.6</v>
      </c>
      <c r="W179" s="237">
        <v>55.6</v>
      </c>
      <c r="X179" s="237">
        <v>55.6</v>
      </c>
    </row>
    <row r="180" spans="1:28" ht="13.5" thickBot="1" x14ac:dyDescent="0.25">
      <c r="B180" s="237">
        <v>1244</v>
      </c>
      <c r="C180" s="237">
        <v>1244</v>
      </c>
      <c r="D180" s="237">
        <v>1244</v>
      </c>
      <c r="E180" s="237">
        <v>1244</v>
      </c>
      <c r="F180" s="237">
        <v>1244</v>
      </c>
      <c r="G180" s="237">
        <v>1244</v>
      </c>
      <c r="H180" s="237">
        <v>1244</v>
      </c>
      <c r="I180" s="237">
        <v>1244</v>
      </c>
      <c r="N180" s="334">
        <v>1254</v>
      </c>
      <c r="O180" s="237">
        <v>1254</v>
      </c>
      <c r="P180" s="237">
        <v>1254</v>
      </c>
      <c r="Q180" s="237">
        <v>1254</v>
      </c>
      <c r="R180" s="237">
        <v>1254</v>
      </c>
      <c r="S180" s="237">
        <v>1254</v>
      </c>
      <c r="T180" s="237">
        <v>1254</v>
      </c>
      <c r="U180" s="237">
        <v>1254</v>
      </c>
      <c r="V180" s="237">
        <v>1254</v>
      </c>
      <c r="W180" s="237">
        <v>1254</v>
      </c>
      <c r="X180" s="237">
        <v>1254</v>
      </c>
    </row>
    <row r="181" spans="1:28" ht="13.5" thickBot="1" x14ac:dyDescent="0.25">
      <c r="A181" s="285" t="s">
        <v>96</v>
      </c>
      <c r="B181" s="509" t="s">
        <v>53</v>
      </c>
      <c r="C181" s="510"/>
      <c r="D181" s="510"/>
      <c r="E181" s="510"/>
      <c r="F181" s="510"/>
      <c r="G181" s="510"/>
      <c r="H181" s="510"/>
      <c r="I181" s="510"/>
      <c r="J181" s="515" t="s">
        <v>72</v>
      </c>
      <c r="K181" s="516"/>
      <c r="L181" s="516"/>
      <c r="M181" s="517"/>
      <c r="N181" s="509" t="s">
        <v>63</v>
      </c>
      <c r="O181" s="510"/>
      <c r="P181" s="510"/>
      <c r="Q181" s="510"/>
      <c r="R181" s="510"/>
      <c r="S181" s="510"/>
      <c r="T181" s="510"/>
      <c r="U181" s="510"/>
      <c r="V181" s="510"/>
      <c r="W181" s="510"/>
      <c r="X181" s="511"/>
      <c r="Y181" s="338" t="s">
        <v>55</v>
      </c>
      <c r="Z181" s="421"/>
      <c r="AA181" s="421"/>
      <c r="AB181" s="421"/>
    </row>
    <row r="182" spans="1:28" x14ac:dyDescent="0.2">
      <c r="A182" s="226" t="s">
        <v>54</v>
      </c>
      <c r="B182" s="247">
        <v>1</v>
      </c>
      <c r="C182" s="248">
        <v>2</v>
      </c>
      <c r="D182" s="248">
        <v>3</v>
      </c>
      <c r="E182" s="248">
        <v>4</v>
      </c>
      <c r="F182" s="248">
        <v>5</v>
      </c>
      <c r="G182" s="248">
        <v>6</v>
      </c>
      <c r="H182" s="248">
        <v>7</v>
      </c>
      <c r="I182" s="403">
        <v>8</v>
      </c>
      <c r="J182" s="247">
        <v>1</v>
      </c>
      <c r="K182" s="248">
        <v>2</v>
      </c>
      <c r="L182" s="248">
        <v>3</v>
      </c>
      <c r="M182" s="249">
        <v>4</v>
      </c>
      <c r="N182" s="396">
        <v>1</v>
      </c>
      <c r="O182" s="248">
        <v>2</v>
      </c>
      <c r="P182" s="248">
        <v>3</v>
      </c>
      <c r="Q182" s="248">
        <v>4</v>
      </c>
      <c r="R182" s="248">
        <v>5</v>
      </c>
      <c r="S182" s="248">
        <v>6</v>
      </c>
      <c r="T182" s="248">
        <v>7</v>
      </c>
      <c r="U182" s="248">
        <v>8</v>
      </c>
      <c r="V182" s="248">
        <v>9</v>
      </c>
      <c r="W182" s="248">
        <v>10</v>
      </c>
      <c r="X182" s="249">
        <v>11</v>
      </c>
      <c r="Y182" s="339"/>
      <c r="Z182" s="421"/>
      <c r="AA182" s="421"/>
      <c r="AB182" s="421"/>
    </row>
    <row r="183" spans="1:28" x14ac:dyDescent="0.2">
      <c r="A183" s="226" t="s">
        <v>2</v>
      </c>
      <c r="B183" s="383">
        <v>1</v>
      </c>
      <c r="C183" s="384">
        <v>2</v>
      </c>
      <c r="D183" s="385">
        <v>3</v>
      </c>
      <c r="E183" s="386">
        <v>4</v>
      </c>
      <c r="F183" s="387">
        <v>5</v>
      </c>
      <c r="G183" s="388">
        <v>6</v>
      </c>
      <c r="H183" s="389">
        <v>7</v>
      </c>
      <c r="I183" s="390">
        <v>8</v>
      </c>
      <c r="J183" s="383">
        <v>1</v>
      </c>
      <c r="K183" s="384">
        <v>2</v>
      </c>
      <c r="L183" s="385">
        <v>3</v>
      </c>
      <c r="M183" s="386">
        <v>4</v>
      </c>
      <c r="N183" s="383">
        <v>1</v>
      </c>
      <c r="O183" s="384">
        <v>2</v>
      </c>
      <c r="P183" s="385">
        <v>3</v>
      </c>
      <c r="Q183" s="386">
        <v>4</v>
      </c>
      <c r="R183" s="386">
        <v>4</v>
      </c>
      <c r="S183" s="387">
        <v>5</v>
      </c>
      <c r="T183" s="387">
        <v>5</v>
      </c>
      <c r="U183" s="388">
        <v>6</v>
      </c>
      <c r="V183" s="388">
        <v>6</v>
      </c>
      <c r="W183" s="389">
        <v>7</v>
      </c>
      <c r="X183" s="390">
        <v>8</v>
      </c>
      <c r="Y183" s="391" t="s">
        <v>0</v>
      </c>
      <c r="Z183" s="421"/>
      <c r="AA183" s="421"/>
      <c r="AB183" s="421"/>
    </row>
    <row r="184" spans="1:28" x14ac:dyDescent="0.2">
      <c r="A184" s="292" t="s">
        <v>3</v>
      </c>
      <c r="B184" s="253">
        <v>1370</v>
      </c>
      <c r="C184" s="254">
        <v>1370</v>
      </c>
      <c r="D184" s="254">
        <v>1370</v>
      </c>
      <c r="E184" s="254">
        <v>1370</v>
      </c>
      <c r="F184" s="254">
        <v>1370</v>
      </c>
      <c r="G184" s="254">
        <v>1370</v>
      </c>
      <c r="H184" s="254">
        <v>1370</v>
      </c>
      <c r="I184" s="404">
        <v>1370</v>
      </c>
      <c r="J184" s="253">
        <v>1370</v>
      </c>
      <c r="K184" s="254">
        <v>1370</v>
      </c>
      <c r="L184" s="254">
        <v>1370</v>
      </c>
      <c r="M184" s="255">
        <v>1370</v>
      </c>
      <c r="N184" s="397">
        <v>1370</v>
      </c>
      <c r="O184" s="254">
        <v>1370</v>
      </c>
      <c r="P184" s="254">
        <v>1370</v>
      </c>
      <c r="Q184" s="254">
        <v>1370</v>
      </c>
      <c r="R184" s="254">
        <v>1370</v>
      </c>
      <c r="S184" s="254">
        <v>1370</v>
      </c>
      <c r="T184" s="254">
        <v>1370</v>
      </c>
      <c r="U184" s="254">
        <v>1370</v>
      </c>
      <c r="V184" s="254">
        <v>1370</v>
      </c>
      <c r="W184" s="254">
        <v>1370</v>
      </c>
      <c r="X184" s="255">
        <v>1370</v>
      </c>
      <c r="Y184" s="341">
        <v>1370</v>
      </c>
      <c r="Z184" s="421"/>
      <c r="AA184" s="421"/>
      <c r="AB184" s="421"/>
    </row>
    <row r="185" spans="1:28" x14ac:dyDescent="0.2">
      <c r="A185" s="295" t="s">
        <v>6</v>
      </c>
      <c r="B185" s="256">
        <v>1264.2105263157894</v>
      </c>
      <c r="C185" s="257">
        <v>1279.0697674418604</v>
      </c>
      <c r="D185" s="257">
        <v>1315.9259259259259</v>
      </c>
      <c r="E185" s="257">
        <v>1332.6666666666667</v>
      </c>
      <c r="F185" s="257">
        <v>1363.5185185185185</v>
      </c>
      <c r="G185" s="257">
        <v>1389.2307692307693</v>
      </c>
      <c r="H185" s="257">
        <v>1416.7272727272727</v>
      </c>
      <c r="I185" s="296">
        <v>1456.1764705882354</v>
      </c>
      <c r="J185" s="256">
        <v>1237.2727272727273</v>
      </c>
      <c r="K185" s="257">
        <v>1318.8235294117646</v>
      </c>
      <c r="L185" s="257">
        <v>1366.1666666666667</v>
      </c>
      <c r="M185" s="258">
        <v>1390</v>
      </c>
      <c r="N185" s="398">
        <v>1274.5454545454545</v>
      </c>
      <c r="O185" s="257">
        <v>1293.8888888888889</v>
      </c>
      <c r="P185" s="257">
        <v>1329.655172413793</v>
      </c>
      <c r="Q185" s="257">
        <v>1369.3548387096773</v>
      </c>
      <c r="R185" s="257">
        <v>1362.9032258064517</v>
      </c>
      <c r="S185" s="257">
        <v>1386.3636363636363</v>
      </c>
      <c r="T185" s="257">
        <v>1376.5714285714287</v>
      </c>
      <c r="U185" s="257">
        <v>1389.375</v>
      </c>
      <c r="V185" s="257">
        <v>1402.1875</v>
      </c>
      <c r="W185" s="257">
        <v>1455.2631578947369</v>
      </c>
      <c r="X185" s="258">
        <v>1484.6153846153845</v>
      </c>
      <c r="Y185" s="342">
        <v>1364.5337620578778</v>
      </c>
      <c r="Z185" s="421"/>
      <c r="AA185" s="421"/>
      <c r="AB185" s="421"/>
    </row>
    <row r="186" spans="1:28" x14ac:dyDescent="0.2">
      <c r="A186" s="226" t="s">
        <v>7</v>
      </c>
      <c r="B186" s="260">
        <v>89.473684210526315</v>
      </c>
      <c r="C186" s="261">
        <v>100</v>
      </c>
      <c r="D186" s="261">
        <v>100</v>
      </c>
      <c r="E186" s="261">
        <v>100</v>
      </c>
      <c r="F186" s="261">
        <v>100</v>
      </c>
      <c r="G186" s="261">
        <v>100</v>
      </c>
      <c r="H186" s="261">
        <v>100</v>
      </c>
      <c r="I186" s="299">
        <v>97.058823529411768</v>
      </c>
      <c r="J186" s="260">
        <v>93.939393939393938</v>
      </c>
      <c r="K186" s="261">
        <v>100</v>
      </c>
      <c r="L186" s="261">
        <v>100</v>
      </c>
      <c r="M186" s="262">
        <v>100</v>
      </c>
      <c r="N186" s="399">
        <v>90.909090909090907</v>
      </c>
      <c r="O186" s="261">
        <v>97.222222222222229</v>
      </c>
      <c r="P186" s="261">
        <v>100</v>
      </c>
      <c r="Q186" s="261">
        <v>100</v>
      </c>
      <c r="R186" s="261">
        <v>100</v>
      </c>
      <c r="S186" s="261">
        <v>100</v>
      </c>
      <c r="T186" s="261">
        <v>100</v>
      </c>
      <c r="U186" s="261">
        <v>100</v>
      </c>
      <c r="V186" s="261">
        <v>100</v>
      </c>
      <c r="W186" s="261">
        <v>100</v>
      </c>
      <c r="X186" s="262">
        <v>100</v>
      </c>
      <c r="Y186" s="343">
        <v>93.9978563772776</v>
      </c>
      <c r="Z186" s="421"/>
      <c r="AA186" s="227"/>
      <c r="AB186" s="421"/>
    </row>
    <row r="187" spans="1:28" x14ac:dyDescent="0.2">
      <c r="A187" s="226" t="s">
        <v>8</v>
      </c>
      <c r="B187" s="263">
        <v>6.1341855507383823E-2</v>
      </c>
      <c r="C187" s="264">
        <v>3.1805192153702644E-2</v>
      </c>
      <c r="D187" s="264">
        <v>2.3740630282612904E-2</v>
      </c>
      <c r="E187" s="264">
        <v>2.2296232814472745E-2</v>
      </c>
      <c r="F187" s="264">
        <v>2.9102610863203489E-2</v>
      </c>
      <c r="G187" s="264">
        <v>2.3950751665428999E-2</v>
      </c>
      <c r="H187" s="264">
        <v>2.7123116347792367E-2</v>
      </c>
      <c r="I187" s="302">
        <v>4.2431540443412359E-2</v>
      </c>
      <c r="J187" s="263">
        <v>6.181837799704773E-2</v>
      </c>
      <c r="K187" s="264">
        <v>4.0112983329023244E-2</v>
      </c>
      <c r="L187" s="264">
        <v>3.7989712074355045E-2</v>
      </c>
      <c r="M187" s="265">
        <v>3.8775576915717598E-2</v>
      </c>
      <c r="N187" s="400">
        <v>6.5333055050239286E-2</v>
      </c>
      <c r="O187" s="264">
        <v>4.0046556382208824E-2</v>
      </c>
      <c r="P187" s="264">
        <v>2.6423027106307832E-2</v>
      </c>
      <c r="Q187" s="264">
        <v>2.3749508902008023E-2</v>
      </c>
      <c r="R187" s="264">
        <v>2.1829107313929622E-2</v>
      </c>
      <c r="S187" s="264">
        <v>2.5905097645589719E-2</v>
      </c>
      <c r="T187" s="264">
        <v>2.8898633588723854E-2</v>
      </c>
      <c r="U187" s="264">
        <v>2.9453525029007385E-2</v>
      </c>
      <c r="V187" s="264">
        <v>2.5448727601067068E-2</v>
      </c>
      <c r="W187" s="264">
        <v>3.1001980458207866E-2</v>
      </c>
      <c r="X187" s="265">
        <v>3.9122888109893839E-2</v>
      </c>
      <c r="Y187" s="344">
        <v>5.4740283632685599E-2</v>
      </c>
      <c r="Z187" s="421"/>
      <c r="AA187" s="227"/>
      <c r="AB187" s="421"/>
    </row>
    <row r="188" spans="1:28" x14ac:dyDescent="0.2">
      <c r="A188" s="295" t="s">
        <v>1</v>
      </c>
      <c r="B188" s="266">
        <f>B185/B184*100-100</f>
        <v>-7.7218593930080743</v>
      </c>
      <c r="C188" s="267">
        <f t="shared" ref="C188:E188" si="71">C185/C184*100-100</f>
        <v>-6.6372432524189406</v>
      </c>
      <c r="D188" s="267">
        <f t="shared" si="71"/>
        <v>-3.9470127061368032</v>
      </c>
      <c r="E188" s="267">
        <f t="shared" si="71"/>
        <v>-2.7250608272506014</v>
      </c>
      <c r="F188" s="267">
        <f>F185/F184*100-100</f>
        <v>-0.47310083806434022</v>
      </c>
      <c r="G188" s="267">
        <f t="shared" ref="G188:L188" si="72">G185/G184*100-100</f>
        <v>1.4037057832678244</v>
      </c>
      <c r="H188" s="267">
        <f t="shared" si="72"/>
        <v>3.4107498341074916</v>
      </c>
      <c r="I188" s="405">
        <f t="shared" si="72"/>
        <v>6.2902533276084256</v>
      </c>
      <c r="J188" s="266">
        <f t="shared" si="72"/>
        <v>-9.68812209688123</v>
      </c>
      <c r="K188" s="267">
        <f t="shared" si="72"/>
        <v>-3.735508802060977</v>
      </c>
      <c r="L188" s="267">
        <f t="shared" si="72"/>
        <v>-0.27980535279804997</v>
      </c>
      <c r="M188" s="268">
        <f>M185/M184*100-100</f>
        <v>1.4598540145985339</v>
      </c>
      <c r="N188" s="401">
        <f t="shared" ref="N188:Y188" si="73">N185/N184*100-100</f>
        <v>-6.9674850696748507</v>
      </c>
      <c r="O188" s="267">
        <f t="shared" si="73"/>
        <v>-5.5555555555555571</v>
      </c>
      <c r="P188" s="267">
        <f t="shared" si="73"/>
        <v>-2.9448779260005153</v>
      </c>
      <c r="Q188" s="267">
        <f t="shared" si="73"/>
        <v>-4.7092064987054982E-2</v>
      </c>
      <c r="R188" s="267">
        <f t="shared" si="73"/>
        <v>-0.51801271485754796</v>
      </c>
      <c r="S188" s="267">
        <f t="shared" si="73"/>
        <v>1.1944260119442589</v>
      </c>
      <c r="T188" s="267">
        <f t="shared" si="73"/>
        <v>0.47966631908238355</v>
      </c>
      <c r="U188" s="267">
        <f t="shared" si="73"/>
        <v>1.4142335766423457</v>
      </c>
      <c r="V188" s="267">
        <f t="shared" ref="V188" si="74">V185/V184*100-100</f>
        <v>2.3494525547445306</v>
      </c>
      <c r="W188" s="267">
        <f t="shared" si="73"/>
        <v>6.2235881674990452</v>
      </c>
      <c r="X188" s="268">
        <f t="shared" si="73"/>
        <v>8.3660864682762366</v>
      </c>
      <c r="Y188" s="345">
        <f t="shared" si="73"/>
        <v>-0.39899547022790216</v>
      </c>
      <c r="Z188" s="421"/>
      <c r="AA188" s="227"/>
      <c r="AB188" s="421"/>
    </row>
    <row r="189" spans="1:28" ht="13.5" thickBot="1" x14ac:dyDescent="0.25">
      <c r="A189" s="349" t="s">
        <v>27</v>
      </c>
      <c r="B189" s="270">
        <f>B185-B180</f>
        <v>20.210526315789366</v>
      </c>
      <c r="C189" s="271">
        <f t="shared" ref="C189:I189" si="75">C185-C180</f>
        <v>35.069767441860449</v>
      </c>
      <c r="D189" s="271">
        <f t="shared" si="75"/>
        <v>71.925925925925867</v>
      </c>
      <c r="E189" s="271">
        <f t="shared" si="75"/>
        <v>88.666666666666742</v>
      </c>
      <c r="F189" s="271">
        <f t="shared" si="75"/>
        <v>119.51851851851848</v>
      </c>
      <c r="G189" s="271">
        <f t="shared" si="75"/>
        <v>145.23076923076928</v>
      </c>
      <c r="H189" s="271">
        <f t="shared" si="75"/>
        <v>172.72727272727275</v>
      </c>
      <c r="I189" s="406">
        <f t="shared" si="75"/>
        <v>212.17647058823536</v>
      </c>
      <c r="J189" s="270">
        <f>J185-J169</f>
        <v>157.88272727272715</v>
      </c>
      <c r="K189" s="271">
        <f>K185-K169</f>
        <v>151.72352941176473</v>
      </c>
      <c r="L189" s="271">
        <f>L185-L169</f>
        <v>115.45666666666671</v>
      </c>
      <c r="M189" s="272">
        <f>M185-M169</f>
        <v>70.509999999999991</v>
      </c>
      <c r="N189" s="402">
        <f>N185-N180</f>
        <v>20.545454545454504</v>
      </c>
      <c r="O189" s="271">
        <f t="shared" ref="O189:X189" si="76">O185-O180</f>
        <v>39.888888888888914</v>
      </c>
      <c r="P189" s="271">
        <f t="shared" si="76"/>
        <v>75.655172413793025</v>
      </c>
      <c r="Q189" s="271">
        <f t="shared" si="76"/>
        <v>115.35483870967732</v>
      </c>
      <c r="R189" s="271">
        <f t="shared" si="76"/>
        <v>108.9032258064517</v>
      </c>
      <c r="S189" s="271">
        <f t="shared" si="76"/>
        <v>132.36363636363626</v>
      </c>
      <c r="T189" s="271">
        <f t="shared" si="76"/>
        <v>122.57142857142867</v>
      </c>
      <c r="U189" s="271">
        <f t="shared" si="76"/>
        <v>135.375</v>
      </c>
      <c r="V189" s="271">
        <f t="shared" si="76"/>
        <v>148.1875</v>
      </c>
      <c r="W189" s="271">
        <f t="shared" si="76"/>
        <v>201.26315789473688</v>
      </c>
      <c r="X189" s="272">
        <f t="shared" si="76"/>
        <v>230.61538461538453</v>
      </c>
      <c r="Y189" s="346">
        <f>Y185-X169</f>
        <v>125.53376205787777</v>
      </c>
      <c r="Z189" s="421"/>
      <c r="AA189" s="227"/>
      <c r="AB189" s="421"/>
    </row>
    <row r="190" spans="1:28" x14ac:dyDescent="0.2">
      <c r="A190" s="370" t="s">
        <v>51</v>
      </c>
      <c r="B190" s="274">
        <v>255</v>
      </c>
      <c r="C190" s="275">
        <v>556</v>
      </c>
      <c r="D190" s="275">
        <v>813</v>
      </c>
      <c r="E190" s="275">
        <v>786</v>
      </c>
      <c r="F190" s="275">
        <v>785</v>
      </c>
      <c r="G190" s="275">
        <v>696</v>
      </c>
      <c r="H190" s="275">
        <v>756</v>
      </c>
      <c r="I190" s="407">
        <v>471</v>
      </c>
      <c r="J190" s="274">
        <v>384</v>
      </c>
      <c r="K190" s="275">
        <v>566</v>
      </c>
      <c r="L190" s="275">
        <v>785</v>
      </c>
      <c r="M190" s="276">
        <v>526</v>
      </c>
      <c r="N190" s="373">
        <v>165</v>
      </c>
      <c r="O190" s="275">
        <v>421</v>
      </c>
      <c r="P190" s="275">
        <v>740</v>
      </c>
      <c r="Q190" s="275">
        <v>400</v>
      </c>
      <c r="R190" s="275">
        <v>399</v>
      </c>
      <c r="S190" s="275">
        <v>414</v>
      </c>
      <c r="T190" s="275">
        <v>414</v>
      </c>
      <c r="U190" s="275">
        <v>407</v>
      </c>
      <c r="V190" s="275">
        <v>407</v>
      </c>
      <c r="W190" s="275">
        <v>734</v>
      </c>
      <c r="X190" s="276">
        <v>515</v>
      </c>
      <c r="Y190" s="347">
        <f>SUM(B190:X190)</f>
        <v>12395</v>
      </c>
      <c r="Z190" s="227" t="s">
        <v>56</v>
      </c>
      <c r="AA190" s="278">
        <f>X174-Y190</f>
        <v>18</v>
      </c>
      <c r="AB190" s="279">
        <f>AA190/X174</f>
        <v>1.4500926448078628E-3</v>
      </c>
    </row>
    <row r="191" spans="1:28" x14ac:dyDescent="0.2">
      <c r="A191" s="371" t="s">
        <v>28</v>
      </c>
      <c r="B191" s="323">
        <v>60</v>
      </c>
      <c r="C191" s="240">
        <v>59.5</v>
      </c>
      <c r="D191" s="240">
        <v>58.5</v>
      </c>
      <c r="E191" s="240">
        <v>58.5</v>
      </c>
      <c r="F191" s="240">
        <v>58</v>
      </c>
      <c r="G191" s="240">
        <v>57</v>
      </c>
      <c r="H191" s="240">
        <v>56.5</v>
      </c>
      <c r="I191" s="408">
        <v>56</v>
      </c>
      <c r="J191" s="242">
        <v>61.5</v>
      </c>
      <c r="K191" s="240">
        <v>60</v>
      </c>
      <c r="L191" s="240">
        <v>59</v>
      </c>
      <c r="M191" s="243">
        <v>58</v>
      </c>
      <c r="N191" s="374">
        <v>61.5</v>
      </c>
      <c r="O191" s="240">
        <v>61</v>
      </c>
      <c r="P191" s="240">
        <v>60</v>
      </c>
      <c r="Q191" s="240">
        <v>59.5</v>
      </c>
      <c r="R191" s="240">
        <v>59.5</v>
      </c>
      <c r="S191" s="240">
        <v>59</v>
      </c>
      <c r="T191" s="240">
        <v>59</v>
      </c>
      <c r="U191" s="240">
        <v>58.5</v>
      </c>
      <c r="V191" s="240">
        <v>58.5</v>
      </c>
      <c r="W191" s="240">
        <v>57.5</v>
      </c>
      <c r="X191" s="243">
        <v>57</v>
      </c>
      <c r="Y191" s="339"/>
      <c r="Z191" s="227" t="s">
        <v>57</v>
      </c>
      <c r="AA191" s="362">
        <v>55.25</v>
      </c>
      <c r="AB191" s="421"/>
    </row>
    <row r="192" spans="1:28" ht="13.5" thickBot="1" x14ac:dyDescent="0.25">
      <c r="A192" s="372" t="s">
        <v>26</v>
      </c>
      <c r="B192" s="410">
        <f>B191-B179</f>
        <v>5.6000000000000014</v>
      </c>
      <c r="C192" s="415">
        <f t="shared" ref="C192:I192" si="77">C191-C179</f>
        <v>5.1000000000000014</v>
      </c>
      <c r="D192" s="415">
        <f t="shared" si="77"/>
        <v>4.1000000000000014</v>
      </c>
      <c r="E192" s="415">
        <f t="shared" si="77"/>
        <v>4.1000000000000014</v>
      </c>
      <c r="F192" s="415">
        <f t="shared" si="77"/>
        <v>3.6000000000000014</v>
      </c>
      <c r="G192" s="415">
        <f t="shared" si="77"/>
        <v>2.6000000000000014</v>
      </c>
      <c r="H192" s="415">
        <f t="shared" si="77"/>
        <v>2.1000000000000014</v>
      </c>
      <c r="I192" s="416">
        <f t="shared" si="77"/>
        <v>1.6000000000000014</v>
      </c>
      <c r="J192" s="410">
        <f t="shared" ref="J192:M192" si="78">J191-J175</f>
        <v>3.5</v>
      </c>
      <c r="K192" s="415">
        <f t="shared" si="78"/>
        <v>3</v>
      </c>
      <c r="L192" s="415">
        <f t="shared" si="78"/>
        <v>3</v>
      </c>
      <c r="M192" s="417">
        <f t="shared" si="78"/>
        <v>3.5</v>
      </c>
      <c r="N192" s="418">
        <f>N191-N179</f>
        <v>5.8999999999999986</v>
      </c>
      <c r="O192" s="415">
        <f t="shared" ref="O192:X192" si="79">O191-O179</f>
        <v>5.3999999999999986</v>
      </c>
      <c r="P192" s="415">
        <f t="shared" si="79"/>
        <v>4.3999999999999986</v>
      </c>
      <c r="Q192" s="415">
        <f t="shared" si="79"/>
        <v>3.8999999999999986</v>
      </c>
      <c r="R192" s="415">
        <f t="shared" si="79"/>
        <v>3.8999999999999986</v>
      </c>
      <c r="S192" s="415">
        <f t="shared" si="79"/>
        <v>3.3999999999999986</v>
      </c>
      <c r="T192" s="415">
        <f t="shared" si="79"/>
        <v>3.3999999999999986</v>
      </c>
      <c r="U192" s="415">
        <f t="shared" si="79"/>
        <v>2.8999999999999986</v>
      </c>
      <c r="V192" s="415">
        <f t="shared" si="79"/>
        <v>2.8999999999999986</v>
      </c>
      <c r="W192" s="415">
        <f t="shared" si="79"/>
        <v>1.8999999999999986</v>
      </c>
      <c r="X192" s="417">
        <f t="shared" si="79"/>
        <v>1.3999999999999986</v>
      </c>
      <c r="Y192" s="348"/>
      <c r="Z192" s="227" t="s">
        <v>26</v>
      </c>
      <c r="AA192" s="227">
        <f>AA191-Z175</f>
        <v>3.3500000000000014</v>
      </c>
      <c r="AB192" s="421"/>
    </row>
    <row r="193" spans="1:28" x14ac:dyDescent="0.2">
      <c r="B193" s="239"/>
      <c r="C193" s="239"/>
      <c r="D193" s="239"/>
      <c r="E193" s="239"/>
      <c r="F193" s="239"/>
      <c r="G193" s="239"/>
      <c r="H193" s="239"/>
      <c r="I193" s="239"/>
      <c r="J193" s="239"/>
      <c r="K193" s="239"/>
      <c r="L193" s="239"/>
      <c r="M193" s="239"/>
      <c r="N193" s="239"/>
      <c r="O193" s="239"/>
      <c r="P193" s="239"/>
      <c r="Q193" s="239"/>
      <c r="R193" s="239"/>
      <c r="S193" s="239"/>
      <c r="T193" s="239"/>
      <c r="U193" s="239"/>
      <c r="V193" s="239"/>
      <c r="W193" s="239"/>
      <c r="X193" s="239"/>
    </row>
    <row r="194" spans="1:28" ht="13.5" thickBot="1" x14ac:dyDescent="0.25"/>
    <row r="195" spans="1:28" ht="13.5" thickBot="1" x14ac:dyDescent="0.25">
      <c r="A195" s="285" t="s">
        <v>97</v>
      </c>
      <c r="B195" s="509" t="s">
        <v>53</v>
      </c>
      <c r="C195" s="510"/>
      <c r="D195" s="510"/>
      <c r="E195" s="510"/>
      <c r="F195" s="510"/>
      <c r="G195" s="510"/>
      <c r="H195" s="510"/>
      <c r="I195" s="510"/>
      <c r="J195" s="515" t="s">
        <v>72</v>
      </c>
      <c r="K195" s="516"/>
      <c r="L195" s="516"/>
      <c r="M195" s="517"/>
      <c r="N195" s="509" t="s">
        <v>63</v>
      </c>
      <c r="O195" s="510"/>
      <c r="P195" s="510"/>
      <c r="Q195" s="510"/>
      <c r="R195" s="510"/>
      <c r="S195" s="510"/>
      <c r="T195" s="510"/>
      <c r="U195" s="510"/>
      <c r="V195" s="510"/>
      <c r="W195" s="510"/>
      <c r="X195" s="511"/>
      <c r="Y195" s="338" t="s">
        <v>55</v>
      </c>
      <c r="Z195" s="426"/>
      <c r="AA195" s="426"/>
      <c r="AB195" s="426"/>
    </row>
    <row r="196" spans="1:28" x14ac:dyDescent="0.2">
      <c r="A196" s="226" t="s">
        <v>54</v>
      </c>
      <c r="B196" s="247">
        <v>1</v>
      </c>
      <c r="C196" s="248">
        <v>2</v>
      </c>
      <c r="D196" s="248">
        <v>3</v>
      </c>
      <c r="E196" s="248">
        <v>4</v>
      </c>
      <c r="F196" s="248">
        <v>5</v>
      </c>
      <c r="G196" s="248">
        <v>6</v>
      </c>
      <c r="H196" s="248">
        <v>7</v>
      </c>
      <c r="I196" s="403">
        <v>8</v>
      </c>
      <c r="J196" s="247">
        <v>1</v>
      </c>
      <c r="K196" s="248">
        <v>2</v>
      </c>
      <c r="L196" s="248">
        <v>3</v>
      </c>
      <c r="M196" s="249">
        <v>4</v>
      </c>
      <c r="N196" s="396">
        <v>1</v>
      </c>
      <c r="O196" s="248">
        <v>2</v>
      </c>
      <c r="P196" s="248">
        <v>3</v>
      </c>
      <c r="Q196" s="248">
        <v>4</v>
      </c>
      <c r="R196" s="248">
        <v>5</v>
      </c>
      <c r="S196" s="248">
        <v>6</v>
      </c>
      <c r="T196" s="248">
        <v>7</v>
      </c>
      <c r="U196" s="248">
        <v>8</v>
      </c>
      <c r="V196" s="248">
        <v>9</v>
      </c>
      <c r="W196" s="248">
        <v>10</v>
      </c>
      <c r="X196" s="249">
        <v>11</v>
      </c>
      <c r="Y196" s="339"/>
      <c r="Z196" s="426"/>
      <c r="AA196" s="426"/>
      <c r="AB196" s="426"/>
    </row>
    <row r="197" spans="1:28" x14ac:dyDescent="0.2">
      <c r="A197" s="226" t="s">
        <v>2</v>
      </c>
      <c r="B197" s="383">
        <v>1</v>
      </c>
      <c r="C197" s="384">
        <v>2</v>
      </c>
      <c r="D197" s="385">
        <v>3</v>
      </c>
      <c r="E197" s="386">
        <v>4</v>
      </c>
      <c r="F197" s="387">
        <v>5</v>
      </c>
      <c r="G197" s="388">
        <v>6</v>
      </c>
      <c r="H197" s="389">
        <v>7</v>
      </c>
      <c r="I197" s="390">
        <v>8</v>
      </c>
      <c r="J197" s="383">
        <v>1</v>
      </c>
      <c r="K197" s="384">
        <v>2</v>
      </c>
      <c r="L197" s="385">
        <v>3</v>
      </c>
      <c r="M197" s="386">
        <v>4</v>
      </c>
      <c r="N197" s="383">
        <v>1</v>
      </c>
      <c r="O197" s="384">
        <v>2</v>
      </c>
      <c r="P197" s="385">
        <v>3</v>
      </c>
      <c r="Q197" s="386">
        <v>4</v>
      </c>
      <c r="R197" s="386">
        <v>4</v>
      </c>
      <c r="S197" s="387">
        <v>5</v>
      </c>
      <c r="T197" s="387">
        <v>5</v>
      </c>
      <c r="U197" s="388">
        <v>6</v>
      </c>
      <c r="V197" s="388">
        <v>6</v>
      </c>
      <c r="W197" s="389">
        <v>7</v>
      </c>
      <c r="X197" s="390">
        <v>8</v>
      </c>
      <c r="Y197" s="391" t="s">
        <v>0</v>
      </c>
      <c r="Z197" s="426"/>
      <c r="AA197" s="426"/>
      <c r="AB197" s="426"/>
    </row>
    <row r="198" spans="1:28" x14ac:dyDescent="0.2">
      <c r="A198" s="292" t="s">
        <v>3</v>
      </c>
      <c r="B198" s="253">
        <v>1480</v>
      </c>
      <c r="C198" s="254">
        <v>1480</v>
      </c>
      <c r="D198" s="254">
        <v>1480</v>
      </c>
      <c r="E198" s="254">
        <v>1480</v>
      </c>
      <c r="F198" s="254">
        <v>1480</v>
      </c>
      <c r="G198" s="254">
        <v>1480</v>
      </c>
      <c r="H198" s="254">
        <v>1480</v>
      </c>
      <c r="I198" s="404">
        <v>1480</v>
      </c>
      <c r="J198" s="253">
        <v>1480</v>
      </c>
      <c r="K198" s="254">
        <v>1480</v>
      </c>
      <c r="L198" s="254">
        <v>1480</v>
      </c>
      <c r="M198" s="255">
        <v>1480</v>
      </c>
      <c r="N198" s="397">
        <v>1480</v>
      </c>
      <c r="O198" s="254">
        <v>1480</v>
      </c>
      <c r="P198" s="254">
        <v>1480</v>
      </c>
      <c r="Q198" s="254">
        <v>1480</v>
      </c>
      <c r="R198" s="254">
        <v>1480</v>
      </c>
      <c r="S198" s="254">
        <v>1480</v>
      </c>
      <c r="T198" s="254">
        <v>1480</v>
      </c>
      <c r="U198" s="254">
        <v>1480</v>
      </c>
      <c r="V198" s="254">
        <v>1480</v>
      </c>
      <c r="W198" s="254">
        <v>1480</v>
      </c>
      <c r="X198" s="255">
        <v>1480</v>
      </c>
      <c r="Y198" s="341">
        <v>1480</v>
      </c>
      <c r="Z198" s="426"/>
      <c r="AA198" s="426"/>
      <c r="AB198" s="426"/>
    </row>
    <row r="199" spans="1:28" x14ac:dyDescent="0.2">
      <c r="A199" s="295" t="s">
        <v>6</v>
      </c>
      <c r="B199" s="256">
        <v>1356.1111111111111</v>
      </c>
      <c r="C199" s="257">
        <v>1388.2352941176471</v>
      </c>
      <c r="D199" s="257">
        <v>1421.0169491525423</v>
      </c>
      <c r="E199" s="257">
        <v>1442.0338983050847</v>
      </c>
      <c r="F199" s="257">
        <v>1446.5</v>
      </c>
      <c r="G199" s="257">
        <v>1454.3636363636363</v>
      </c>
      <c r="H199" s="257">
        <v>1492</v>
      </c>
      <c r="I199" s="296">
        <v>1518.1081081081081</v>
      </c>
      <c r="J199" s="256">
        <v>1382</v>
      </c>
      <c r="K199" s="257">
        <v>1423.7209302325582</v>
      </c>
      <c r="L199" s="257">
        <v>1451.7241379310344</v>
      </c>
      <c r="M199" s="258">
        <v>1480.7692307692307</v>
      </c>
      <c r="N199" s="398">
        <v>1392</v>
      </c>
      <c r="O199" s="257">
        <v>1428.4848484848485</v>
      </c>
      <c r="P199" s="257">
        <v>1431.3793103448277</v>
      </c>
      <c r="Q199" s="257">
        <v>1457.5862068965516</v>
      </c>
      <c r="R199" s="257">
        <v>1454.4117647058824</v>
      </c>
      <c r="S199" s="257">
        <v>1476.969696969697</v>
      </c>
      <c r="T199" s="257">
        <v>1465.3125</v>
      </c>
      <c r="U199" s="257">
        <v>1477.5</v>
      </c>
      <c r="V199" s="257">
        <v>1487.5</v>
      </c>
      <c r="W199" s="257">
        <v>1496.7307692307693</v>
      </c>
      <c r="X199" s="258">
        <v>1537.4358974358975</v>
      </c>
      <c r="Y199" s="342">
        <v>1454.6401718582169</v>
      </c>
      <c r="Z199" s="426"/>
      <c r="AA199" s="426"/>
      <c r="AB199" s="426"/>
    </row>
    <row r="200" spans="1:28" x14ac:dyDescent="0.2">
      <c r="A200" s="226" t="s">
        <v>7</v>
      </c>
      <c r="B200" s="260">
        <v>88.888888888888886</v>
      </c>
      <c r="C200" s="261">
        <v>97.058823529411768</v>
      </c>
      <c r="D200" s="261">
        <v>100</v>
      </c>
      <c r="E200" s="261">
        <v>100</v>
      </c>
      <c r="F200" s="261">
        <v>100</v>
      </c>
      <c r="G200" s="261">
        <v>100</v>
      </c>
      <c r="H200" s="261">
        <v>100</v>
      </c>
      <c r="I200" s="299">
        <v>100</v>
      </c>
      <c r="J200" s="260">
        <v>100</v>
      </c>
      <c r="K200" s="261">
        <v>100</v>
      </c>
      <c r="L200" s="261">
        <v>100</v>
      </c>
      <c r="M200" s="262">
        <v>100</v>
      </c>
      <c r="N200" s="399">
        <v>90</v>
      </c>
      <c r="O200" s="261">
        <v>100</v>
      </c>
      <c r="P200" s="261">
        <v>100</v>
      </c>
      <c r="Q200" s="261">
        <v>100</v>
      </c>
      <c r="R200" s="261">
        <v>100</v>
      </c>
      <c r="S200" s="261">
        <v>100</v>
      </c>
      <c r="T200" s="261">
        <v>100</v>
      </c>
      <c r="U200" s="261">
        <v>100</v>
      </c>
      <c r="V200" s="261">
        <v>100</v>
      </c>
      <c r="W200" s="261">
        <v>100</v>
      </c>
      <c r="X200" s="262">
        <v>100</v>
      </c>
      <c r="Y200" s="343">
        <v>97.744360902255636</v>
      </c>
      <c r="Z200" s="426"/>
      <c r="AA200" s="227"/>
      <c r="AB200" s="426"/>
    </row>
    <row r="201" spans="1:28" x14ac:dyDescent="0.2">
      <c r="A201" s="226" t="s">
        <v>8</v>
      </c>
      <c r="B201" s="263">
        <v>5.6220146605543739E-2</v>
      </c>
      <c r="C201" s="264">
        <v>3.8691800731395068E-2</v>
      </c>
      <c r="D201" s="264">
        <v>3.1808156371723413E-2</v>
      </c>
      <c r="E201" s="264">
        <v>3.0423098112955609E-2</v>
      </c>
      <c r="F201" s="264">
        <v>3.3006040005767429E-2</v>
      </c>
      <c r="G201" s="264">
        <v>2.9516398676582973E-2</v>
      </c>
      <c r="H201" s="264">
        <v>3.3043272396861306E-2</v>
      </c>
      <c r="I201" s="302">
        <v>4.5504244183598344E-2</v>
      </c>
      <c r="J201" s="263">
        <v>3.7894699813782608E-2</v>
      </c>
      <c r="K201" s="264">
        <v>3.0896885583694963E-2</v>
      </c>
      <c r="L201" s="264">
        <v>3.4681775204546531E-2</v>
      </c>
      <c r="M201" s="265">
        <v>4.2170812971641991E-2</v>
      </c>
      <c r="N201" s="400">
        <v>5.4880543835587006E-2</v>
      </c>
      <c r="O201" s="264">
        <v>3.0103610770824209E-2</v>
      </c>
      <c r="P201" s="264">
        <v>3.0630109815831013E-2</v>
      </c>
      <c r="Q201" s="264">
        <v>2.5137073970456791E-2</v>
      </c>
      <c r="R201" s="264">
        <v>2.7309289611910044E-2</v>
      </c>
      <c r="S201" s="264">
        <v>2.3482813176568459E-2</v>
      </c>
      <c r="T201" s="264">
        <v>2.9302809417715875E-2</v>
      </c>
      <c r="U201" s="264">
        <v>2.4810284769230424E-2</v>
      </c>
      <c r="V201" s="264">
        <v>2.8620817421725044E-2</v>
      </c>
      <c r="W201" s="264">
        <v>3.0157358404045889E-2</v>
      </c>
      <c r="X201" s="265">
        <v>3.6251075737821291E-2</v>
      </c>
      <c r="Y201" s="344">
        <v>4.2637647594525555E-2</v>
      </c>
      <c r="Z201" s="426"/>
      <c r="AA201" s="227"/>
      <c r="AB201" s="426"/>
    </row>
    <row r="202" spans="1:28" x14ac:dyDescent="0.2">
      <c r="A202" s="295" t="s">
        <v>1</v>
      </c>
      <c r="B202" s="266">
        <f>B199/B198*100-100</f>
        <v>-8.3708708708708741</v>
      </c>
      <c r="C202" s="267">
        <f t="shared" ref="C202:E202" si="80">C199/C198*100-100</f>
        <v>-6.2003179650238565</v>
      </c>
      <c r="D202" s="267">
        <f t="shared" si="80"/>
        <v>-3.9853412734768767</v>
      </c>
      <c r="E202" s="267">
        <f t="shared" si="80"/>
        <v>-2.5652771415483215</v>
      </c>
      <c r="F202" s="267">
        <f>F199/F198*100-100</f>
        <v>-2.2635135135135158</v>
      </c>
      <c r="G202" s="267">
        <f t="shared" ref="G202:L202" si="81">G199/G198*100-100</f>
        <v>-1.732186732186733</v>
      </c>
      <c r="H202" s="267">
        <f t="shared" si="81"/>
        <v>0.81081081081080697</v>
      </c>
      <c r="I202" s="405">
        <f t="shared" si="81"/>
        <v>2.5748721694667722</v>
      </c>
      <c r="J202" s="266">
        <f t="shared" si="81"/>
        <v>-6.6216216216216139</v>
      </c>
      <c r="K202" s="267">
        <f t="shared" si="81"/>
        <v>-3.8026398491514612</v>
      </c>
      <c r="L202" s="267">
        <f t="shared" si="81"/>
        <v>-1.9105312208760523</v>
      </c>
      <c r="M202" s="268">
        <f>M199/M198*100-100</f>
        <v>5.1975051975048814E-2</v>
      </c>
      <c r="N202" s="401">
        <f t="shared" ref="N202:Y202" si="82">N199/N198*100-100</f>
        <v>-5.9459459459459367</v>
      </c>
      <c r="O202" s="267">
        <f t="shared" si="82"/>
        <v>-3.4807534807534779</v>
      </c>
      <c r="P202" s="267">
        <f t="shared" si="82"/>
        <v>-3.2851817334575912</v>
      </c>
      <c r="Q202" s="267">
        <f t="shared" si="82"/>
        <v>-1.5144454799627169</v>
      </c>
      <c r="R202" s="267">
        <f t="shared" si="82"/>
        <v>-1.7289348171700993</v>
      </c>
      <c r="S202" s="267">
        <f t="shared" si="82"/>
        <v>-0.2047502047501979</v>
      </c>
      <c r="T202" s="267">
        <f t="shared" si="82"/>
        <v>-0.99239864864864558</v>
      </c>
      <c r="U202" s="267">
        <f t="shared" si="82"/>
        <v>-0.1689189189189193</v>
      </c>
      <c r="V202" s="267">
        <f t="shared" si="82"/>
        <v>0.50675675675675791</v>
      </c>
      <c r="W202" s="267">
        <f t="shared" si="82"/>
        <v>1.1304573804573863</v>
      </c>
      <c r="X202" s="268">
        <f t="shared" si="82"/>
        <v>3.8808038808038674</v>
      </c>
      <c r="Y202" s="345">
        <f t="shared" si="82"/>
        <v>-1.7135019014718296</v>
      </c>
      <c r="Z202" s="426"/>
      <c r="AA202" s="227"/>
      <c r="AB202" s="426"/>
    </row>
    <row r="203" spans="1:28" ht="13.5" thickBot="1" x14ac:dyDescent="0.25">
      <c r="A203" s="349" t="s">
        <v>27</v>
      </c>
      <c r="B203" s="270">
        <f>B199-B185</f>
        <v>91.90058479532172</v>
      </c>
      <c r="C203" s="271">
        <f t="shared" ref="C203:X203" si="83">C199-C185</f>
        <v>109.16552667578662</v>
      </c>
      <c r="D203" s="271">
        <f t="shared" si="83"/>
        <v>105.09102322661647</v>
      </c>
      <c r="E203" s="271">
        <f t="shared" si="83"/>
        <v>109.36723163841793</v>
      </c>
      <c r="F203" s="271">
        <f t="shared" si="83"/>
        <v>82.981481481481524</v>
      </c>
      <c r="G203" s="271">
        <f t="shared" si="83"/>
        <v>65.132867132866977</v>
      </c>
      <c r="H203" s="271">
        <f t="shared" si="83"/>
        <v>75.272727272727252</v>
      </c>
      <c r="I203" s="406">
        <f t="shared" si="83"/>
        <v>61.931637519872766</v>
      </c>
      <c r="J203" s="270">
        <f t="shared" si="83"/>
        <v>144.72727272727275</v>
      </c>
      <c r="K203" s="271">
        <f t="shared" si="83"/>
        <v>104.89740082079356</v>
      </c>
      <c r="L203" s="271">
        <f t="shared" si="83"/>
        <v>85.557471264367678</v>
      </c>
      <c r="M203" s="272">
        <f t="shared" si="83"/>
        <v>90.769230769230717</v>
      </c>
      <c r="N203" s="402">
        <f t="shared" si="83"/>
        <v>117.4545454545455</v>
      </c>
      <c r="O203" s="271">
        <f t="shared" si="83"/>
        <v>134.59595959595958</v>
      </c>
      <c r="P203" s="271">
        <f t="shared" si="83"/>
        <v>101.72413793103465</v>
      </c>
      <c r="Q203" s="271">
        <f t="shared" si="83"/>
        <v>88.231368186874306</v>
      </c>
      <c r="R203" s="271">
        <f t="shared" si="83"/>
        <v>91.508538899430732</v>
      </c>
      <c r="S203" s="271">
        <f t="shared" si="83"/>
        <v>90.606060606060737</v>
      </c>
      <c r="T203" s="271">
        <f t="shared" si="83"/>
        <v>88.741071428571331</v>
      </c>
      <c r="U203" s="271">
        <f t="shared" si="83"/>
        <v>88.125</v>
      </c>
      <c r="V203" s="271">
        <f t="shared" si="83"/>
        <v>85.3125</v>
      </c>
      <c r="W203" s="271">
        <f t="shared" si="83"/>
        <v>41.467611336032405</v>
      </c>
      <c r="X203" s="272">
        <f t="shared" si="83"/>
        <v>52.820512820512931</v>
      </c>
      <c r="Y203" s="346">
        <f>Y199-Y185</f>
        <v>90.106409800339179</v>
      </c>
      <c r="Z203" s="426"/>
      <c r="AA203" s="227"/>
      <c r="AB203" s="426"/>
    </row>
    <row r="204" spans="1:28" x14ac:dyDescent="0.2">
      <c r="A204" s="370" t="s">
        <v>51</v>
      </c>
      <c r="B204" s="274">
        <v>253</v>
      </c>
      <c r="C204" s="275">
        <v>556</v>
      </c>
      <c r="D204" s="275">
        <v>813</v>
      </c>
      <c r="E204" s="275">
        <v>786</v>
      </c>
      <c r="F204" s="275">
        <v>785</v>
      </c>
      <c r="G204" s="275">
        <v>696</v>
      </c>
      <c r="H204" s="275">
        <v>756</v>
      </c>
      <c r="I204" s="407">
        <v>471</v>
      </c>
      <c r="J204" s="274">
        <v>383</v>
      </c>
      <c r="K204" s="275">
        <v>566</v>
      </c>
      <c r="L204" s="275">
        <v>785</v>
      </c>
      <c r="M204" s="276">
        <v>525</v>
      </c>
      <c r="N204" s="373">
        <v>164</v>
      </c>
      <c r="O204" s="275">
        <v>421</v>
      </c>
      <c r="P204" s="275">
        <v>740</v>
      </c>
      <c r="Q204" s="275">
        <v>400</v>
      </c>
      <c r="R204" s="275">
        <v>399</v>
      </c>
      <c r="S204" s="275">
        <v>414</v>
      </c>
      <c r="T204" s="275">
        <v>414</v>
      </c>
      <c r="U204" s="275">
        <v>407</v>
      </c>
      <c r="V204" s="275">
        <v>407</v>
      </c>
      <c r="W204" s="275">
        <v>734</v>
      </c>
      <c r="X204" s="276">
        <v>515</v>
      </c>
      <c r="Y204" s="347">
        <f>SUM(B204:X204)</f>
        <v>12390</v>
      </c>
      <c r="Z204" s="227" t="s">
        <v>56</v>
      </c>
      <c r="AA204" s="278">
        <f>Y190-Y204</f>
        <v>5</v>
      </c>
      <c r="AB204" s="279">
        <f>AA204/Y190</f>
        <v>4.0338846308995562E-4</v>
      </c>
    </row>
    <row r="205" spans="1:28" x14ac:dyDescent="0.2">
      <c r="A205" s="371" t="s">
        <v>28</v>
      </c>
      <c r="B205" s="323">
        <v>66</v>
      </c>
      <c r="C205" s="240">
        <v>65</v>
      </c>
      <c r="D205" s="240">
        <v>64</v>
      </c>
      <c r="E205" s="240">
        <v>64</v>
      </c>
      <c r="F205" s="240">
        <v>64</v>
      </c>
      <c r="G205" s="240">
        <v>62.5</v>
      </c>
      <c r="H205" s="240">
        <v>62</v>
      </c>
      <c r="I205" s="408">
        <v>61.5</v>
      </c>
      <c r="J205" s="242">
        <v>67</v>
      </c>
      <c r="K205" s="240">
        <v>65.5</v>
      </c>
      <c r="L205" s="240">
        <v>64.5</v>
      </c>
      <c r="M205" s="243">
        <v>63.5</v>
      </c>
      <c r="N205" s="374">
        <v>67</v>
      </c>
      <c r="O205" s="240">
        <v>66.5</v>
      </c>
      <c r="P205" s="240">
        <v>65.5</v>
      </c>
      <c r="Q205" s="240">
        <v>65</v>
      </c>
      <c r="R205" s="240">
        <v>65</v>
      </c>
      <c r="S205" s="240">
        <v>64.5</v>
      </c>
      <c r="T205" s="240">
        <v>64.5</v>
      </c>
      <c r="U205" s="240">
        <v>64</v>
      </c>
      <c r="V205" s="240">
        <v>64</v>
      </c>
      <c r="W205" s="240">
        <v>63</v>
      </c>
      <c r="X205" s="243">
        <v>62.5</v>
      </c>
      <c r="Y205" s="339"/>
      <c r="Z205" s="227" t="s">
        <v>57</v>
      </c>
      <c r="AA205" s="362">
        <v>58.63</v>
      </c>
      <c r="AB205" s="426"/>
    </row>
    <row r="206" spans="1:28" ht="13.5" thickBot="1" x14ac:dyDescent="0.25">
      <c r="A206" s="372" t="s">
        <v>26</v>
      </c>
      <c r="B206" s="410">
        <f>B205-B191</f>
        <v>6</v>
      </c>
      <c r="C206" s="415">
        <f t="shared" ref="C206:X206" si="84">C205-C191</f>
        <v>5.5</v>
      </c>
      <c r="D206" s="415">
        <f t="shared" si="84"/>
        <v>5.5</v>
      </c>
      <c r="E206" s="415">
        <f t="shared" si="84"/>
        <v>5.5</v>
      </c>
      <c r="F206" s="415">
        <f t="shared" si="84"/>
        <v>6</v>
      </c>
      <c r="G206" s="415">
        <f t="shared" si="84"/>
        <v>5.5</v>
      </c>
      <c r="H206" s="415">
        <f t="shared" si="84"/>
        <v>5.5</v>
      </c>
      <c r="I206" s="416">
        <f t="shared" si="84"/>
        <v>5.5</v>
      </c>
      <c r="J206" s="410">
        <f t="shared" si="84"/>
        <v>5.5</v>
      </c>
      <c r="K206" s="415">
        <f t="shared" si="84"/>
        <v>5.5</v>
      </c>
      <c r="L206" s="415">
        <f t="shared" si="84"/>
        <v>5.5</v>
      </c>
      <c r="M206" s="417">
        <f t="shared" si="84"/>
        <v>5.5</v>
      </c>
      <c r="N206" s="418">
        <f t="shared" si="84"/>
        <v>5.5</v>
      </c>
      <c r="O206" s="415">
        <f t="shared" si="84"/>
        <v>5.5</v>
      </c>
      <c r="P206" s="415">
        <f t="shared" si="84"/>
        <v>5.5</v>
      </c>
      <c r="Q206" s="415">
        <f t="shared" si="84"/>
        <v>5.5</v>
      </c>
      <c r="R206" s="415">
        <f t="shared" si="84"/>
        <v>5.5</v>
      </c>
      <c r="S206" s="415">
        <f t="shared" si="84"/>
        <v>5.5</v>
      </c>
      <c r="T206" s="415">
        <f t="shared" si="84"/>
        <v>5.5</v>
      </c>
      <c r="U206" s="415">
        <f t="shared" si="84"/>
        <v>5.5</v>
      </c>
      <c r="V206" s="415">
        <f t="shared" si="84"/>
        <v>5.5</v>
      </c>
      <c r="W206" s="415">
        <f t="shared" si="84"/>
        <v>5.5</v>
      </c>
      <c r="X206" s="417">
        <f t="shared" si="84"/>
        <v>5.5</v>
      </c>
      <c r="Y206" s="348"/>
      <c r="Z206" s="227" t="s">
        <v>26</v>
      </c>
      <c r="AA206" s="227">
        <f>AA205-AA191</f>
        <v>3.3800000000000026</v>
      </c>
      <c r="AB206" s="426"/>
    </row>
    <row r="207" spans="1:28" x14ac:dyDescent="0.2">
      <c r="F207" s="237">
        <v>64</v>
      </c>
    </row>
    <row r="208" spans="1:28" ht="13.5" thickBot="1" x14ac:dyDescent="0.25"/>
    <row r="209" spans="1:28" s="428" customFormat="1" ht="13.5" thickBot="1" x14ac:dyDescent="0.25">
      <c r="A209" s="285" t="s">
        <v>98</v>
      </c>
      <c r="B209" s="509" t="s">
        <v>53</v>
      </c>
      <c r="C209" s="510"/>
      <c r="D209" s="510"/>
      <c r="E209" s="510"/>
      <c r="F209" s="510"/>
      <c r="G209" s="510"/>
      <c r="H209" s="510"/>
      <c r="I209" s="510"/>
      <c r="J209" s="515" t="s">
        <v>72</v>
      </c>
      <c r="K209" s="516"/>
      <c r="L209" s="516"/>
      <c r="M209" s="517"/>
      <c r="N209" s="509" t="s">
        <v>63</v>
      </c>
      <c r="O209" s="510"/>
      <c r="P209" s="510"/>
      <c r="Q209" s="510"/>
      <c r="R209" s="510"/>
      <c r="S209" s="510"/>
      <c r="T209" s="510"/>
      <c r="U209" s="510"/>
      <c r="V209" s="510"/>
      <c r="W209" s="510"/>
      <c r="X209" s="511"/>
      <c r="Y209" s="338" t="s">
        <v>55</v>
      </c>
    </row>
    <row r="210" spans="1:28" s="428" customFormat="1" x14ac:dyDescent="0.2">
      <c r="A210" s="226" t="s">
        <v>54</v>
      </c>
      <c r="B210" s="247">
        <v>1</v>
      </c>
      <c r="C210" s="248">
        <v>2</v>
      </c>
      <c r="D210" s="248">
        <v>3</v>
      </c>
      <c r="E210" s="248">
        <v>4</v>
      </c>
      <c r="F210" s="248">
        <v>5</v>
      </c>
      <c r="G210" s="248">
        <v>6</v>
      </c>
      <c r="H210" s="248">
        <v>7</v>
      </c>
      <c r="I210" s="403">
        <v>8</v>
      </c>
      <c r="J210" s="247">
        <v>1</v>
      </c>
      <c r="K210" s="248">
        <v>2</v>
      </c>
      <c r="L210" s="248">
        <v>3</v>
      </c>
      <c r="M210" s="249">
        <v>4</v>
      </c>
      <c r="N210" s="396">
        <v>1</v>
      </c>
      <c r="O210" s="248">
        <v>2</v>
      </c>
      <c r="P210" s="248">
        <v>3</v>
      </c>
      <c r="Q210" s="248">
        <v>4</v>
      </c>
      <c r="R210" s="248">
        <v>5</v>
      </c>
      <c r="S210" s="248">
        <v>6</v>
      </c>
      <c r="T210" s="248">
        <v>7</v>
      </c>
      <c r="U210" s="248">
        <v>8</v>
      </c>
      <c r="V210" s="248">
        <v>9</v>
      </c>
      <c r="W210" s="248">
        <v>10</v>
      </c>
      <c r="X210" s="249">
        <v>11</v>
      </c>
      <c r="Y210" s="339"/>
    </row>
    <row r="211" spans="1:28" s="428" customFormat="1" x14ac:dyDescent="0.2">
      <c r="A211" s="226" t="s">
        <v>2</v>
      </c>
      <c r="B211" s="383">
        <v>1</v>
      </c>
      <c r="C211" s="384">
        <v>2</v>
      </c>
      <c r="D211" s="385">
        <v>3</v>
      </c>
      <c r="E211" s="386">
        <v>4</v>
      </c>
      <c r="F211" s="387">
        <v>5</v>
      </c>
      <c r="G211" s="388">
        <v>6</v>
      </c>
      <c r="H211" s="389">
        <v>7</v>
      </c>
      <c r="I211" s="390">
        <v>8</v>
      </c>
      <c r="J211" s="383">
        <v>1</v>
      </c>
      <c r="K211" s="384">
        <v>2</v>
      </c>
      <c r="L211" s="385">
        <v>3</v>
      </c>
      <c r="M211" s="386">
        <v>4</v>
      </c>
      <c r="N211" s="383">
        <v>1</v>
      </c>
      <c r="O211" s="384">
        <v>2</v>
      </c>
      <c r="P211" s="385">
        <v>3</v>
      </c>
      <c r="Q211" s="386">
        <v>4</v>
      </c>
      <c r="R211" s="386">
        <v>4</v>
      </c>
      <c r="S211" s="387">
        <v>5</v>
      </c>
      <c r="T211" s="387">
        <v>5</v>
      </c>
      <c r="U211" s="388">
        <v>6</v>
      </c>
      <c r="V211" s="388">
        <v>6</v>
      </c>
      <c r="W211" s="389">
        <v>7</v>
      </c>
      <c r="X211" s="390">
        <v>8</v>
      </c>
      <c r="Y211" s="391" t="s">
        <v>0</v>
      </c>
    </row>
    <row r="212" spans="1:28" s="428" customFormat="1" x14ac:dyDescent="0.2">
      <c r="A212" s="292" t="s">
        <v>3</v>
      </c>
      <c r="B212" s="253">
        <v>1590</v>
      </c>
      <c r="C212" s="254">
        <v>1590</v>
      </c>
      <c r="D212" s="254">
        <v>1590</v>
      </c>
      <c r="E212" s="254">
        <v>1590</v>
      </c>
      <c r="F212" s="254">
        <v>1590</v>
      </c>
      <c r="G212" s="254">
        <v>1590</v>
      </c>
      <c r="H212" s="254">
        <v>1590</v>
      </c>
      <c r="I212" s="404">
        <v>1590</v>
      </c>
      <c r="J212" s="253">
        <v>1590</v>
      </c>
      <c r="K212" s="254">
        <v>1590</v>
      </c>
      <c r="L212" s="254">
        <v>1590</v>
      </c>
      <c r="M212" s="255">
        <v>1590</v>
      </c>
      <c r="N212" s="397">
        <v>1590</v>
      </c>
      <c r="O212" s="254">
        <v>1590</v>
      </c>
      <c r="P212" s="254">
        <v>1590</v>
      </c>
      <c r="Q212" s="254">
        <v>1590</v>
      </c>
      <c r="R212" s="254">
        <v>1590</v>
      </c>
      <c r="S212" s="254">
        <v>1590</v>
      </c>
      <c r="T212" s="254">
        <v>1590</v>
      </c>
      <c r="U212" s="254">
        <v>1590</v>
      </c>
      <c r="V212" s="254">
        <v>1590</v>
      </c>
      <c r="W212" s="254">
        <v>1590</v>
      </c>
      <c r="X212" s="255">
        <v>1590</v>
      </c>
      <c r="Y212" s="341">
        <v>1590</v>
      </c>
    </row>
    <row r="213" spans="1:28" s="428" customFormat="1" x14ac:dyDescent="0.2">
      <c r="A213" s="295" t="s">
        <v>6</v>
      </c>
      <c r="B213" s="256">
        <v>1508</v>
      </c>
      <c r="C213" s="257">
        <v>1517.25</v>
      </c>
      <c r="D213" s="257">
        <v>1546.09375</v>
      </c>
      <c r="E213" s="257">
        <v>1594.9350649350649</v>
      </c>
      <c r="F213" s="257">
        <v>1598</v>
      </c>
      <c r="G213" s="257">
        <v>1610.1818181818182</v>
      </c>
      <c r="H213" s="257">
        <v>1622.280701754386</v>
      </c>
      <c r="I213" s="296">
        <v>1643.939393939394</v>
      </c>
      <c r="J213" s="256">
        <v>1480.3571428571429</v>
      </c>
      <c r="K213" s="257">
        <v>1547.8048780487804</v>
      </c>
      <c r="L213" s="257">
        <v>1566.0377358490566</v>
      </c>
      <c r="M213" s="258">
        <v>1668.6842105263158</v>
      </c>
      <c r="N213" s="398">
        <v>1513.5714285714287</v>
      </c>
      <c r="O213" s="257">
        <v>1521.7647058823529</v>
      </c>
      <c r="P213" s="257">
        <v>1547.5471698113208</v>
      </c>
      <c r="Q213" s="257">
        <v>1574.8387096774193</v>
      </c>
      <c r="R213" s="257">
        <v>1577.0967741935483</v>
      </c>
      <c r="S213" s="257">
        <v>1583.5483870967741</v>
      </c>
      <c r="T213" s="257">
        <v>1581.6129032258063</v>
      </c>
      <c r="U213" s="257">
        <v>1607.4193548387098</v>
      </c>
      <c r="V213" s="257">
        <v>1628.0645161290322</v>
      </c>
      <c r="W213" s="257">
        <v>1620</v>
      </c>
      <c r="X213" s="258">
        <v>1636.4864864864865</v>
      </c>
      <c r="Y213" s="342">
        <v>1582.6808510638298</v>
      </c>
    </row>
    <row r="214" spans="1:28" s="428" customFormat="1" x14ac:dyDescent="0.2">
      <c r="A214" s="226" t="s">
        <v>7</v>
      </c>
      <c r="B214" s="260">
        <v>100</v>
      </c>
      <c r="C214" s="261">
        <v>100</v>
      </c>
      <c r="D214" s="261">
        <v>100</v>
      </c>
      <c r="E214" s="261">
        <v>100</v>
      </c>
      <c r="F214" s="261">
        <v>100</v>
      </c>
      <c r="G214" s="261">
        <v>100</v>
      </c>
      <c r="H214" s="261">
        <v>100</v>
      </c>
      <c r="I214" s="299">
        <v>96.969696969696969</v>
      </c>
      <c r="J214" s="260">
        <v>82.142857142857139</v>
      </c>
      <c r="K214" s="261">
        <v>100</v>
      </c>
      <c r="L214" s="261">
        <v>100</v>
      </c>
      <c r="M214" s="262">
        <v>94.736842105263165</v>
      </c>
      <c r="N214" s="399">
        <v>71.428571428571431</v>
      </c>
      <c r="O214" s="261">
        <v>100</v>
      </c>
      <c r="P214" s="261">
        <v>100</v>
      </c>
      <c r="Q214" s="261">
        <v>100</v>
      </c>
      <c r="R214" s="261">
        <v>100</v>
      </c>
      <c r="S214" s="261">
        <v>100</v>
      </c>
      <c r="T214" s="261">
        <v>100</v>
      </c>
      <c r="U214" s="261">
        <v>100</v>
      </c>
      <c r="V214" s="261">
        <v>100</v>
      </c>
      <c r="W214" s="261">
        <v>100</v>
      </c>
      <c r="X214" s="262">
        <v>100</v>
      </c>
      <c r="Y214" s="343">
        <v>96.38297872340425</v>
      </c>
      <c r="AA214" s="227"/>
    </row>
    <row r="215" spans="1:28" s="428" customFormat="1" x14ac:dyDescent="0.2">
      <c r="A215" s="226" t="s">
        <v>8</v>
      </c>
      <c r="B215" s="263">
        <v>4.411683654769203E-2</v>
      </c>
      <c r="C215" s="264">
        <v>2.8991876407539065E-2</v>
      </c>
      <c r="D215" s="264">
        <v>3.3600816027381956E-2</v>
      </c>
      <c r="E215" s="264">
        <v>3.5748964121024879E-2</v>
      </c>
      <c r="F215" s="264">
        <v>3.6646126418018773E-2</v>
      </c>
      <c r="G215" s="264">
        <v>3.3318212995794808E-2</v>
      </c>
      <c r="H215" s="264">
        <v>3.6330637066290201E-2</v>
      </c>
      <c r="I215" s="302">
        <v>4.5666691442438699E-2</v>
      </c>
      <c r="J215" s="263">
        <v>6.9324897679706649E-2</v>
      </c>
      <c r="K215" s="264">
        <v>3.3051917303433799E-2</v>
      </c>
      <c r="L215" s="264">
        <v>3.8500338859821522E-2</v>
      </c>
      <c r="M215" s="265">
        <v>4.6585669323552861E-2</v>
      </c>
      <c r="N215" s="400">
        <v>7.3681621026300409E-2</v>
      </c>
      <c r="O215" s="264">
        <v>4.2451714031051621E-2</v>
      </c>
      <c r="P215" s="264">
        <v>3.8463087804864876E-2</v>
      </c>
      <c r="Q215" s="264">
        <v>4.0925829557531823E-2</v>
      </c>
      <c r="R215" s="264">
        <v>3.7948796984212302E-2</v>
      </c>
      <c r="S215" s="264">
        <v>3.7908204401030904E-2</v>
      </c>
      <c r="T215" s="264">
        <v>4.063093072832244E-2</v>
      </c>
      <c r="U215" s="264">
        <v>4.1716829704457885E-2</v>
      </c>
      <c r="V215" s="264">
        <v>3.202725952237323E-2</v>
      </c>
      <c r="W215" s="264">
        <v>4.5895383445533594E-2</v>
      </c>
      <c r="X215" s="265">
        <v>4.3839894363104162E-2</v>
      </c>
      <c r="Y215" s="344">
        <v>4.8959607847143712E-2</v>
      </c>
      <c r="AA215" s="227"/>
    </row>
    <row r="216" spans="1:28" s="428" customFormat="1" x14ac:dyDescent="0.2">
      <c r="A216" s="295" t="s">
        <v>1</v>
      </c>
      <c r="B216" s="266">
        <f>B213/B212*100-100</f>
        <v>-5.1572327044025172</v>
      </c>
      <c r="C216" s="267">
        <f t="shared" ref="C216:E216" si="85">C213/C212*100-100</f>
        <v>-4.5754716981132049</v>
      </c>
      <c r="D216" s="267">
        <f t="shared" si="85"/>
        <v>-2.7613993710691886</v>
      </c>
      <c r="E216" s="267">
        <f t="shared" si="85"/>
        <v>0.31038144245691512</v>
      </c>
      <c r="F216" s="267">
        <f>F213/F212*100-100</f>
        <v>0.50314465408804665</v>
      </c>
      <c r="G216" s="267">
        <f t="shared" ref="G216:L216" si="86">G213/G212*100-100</f>
        <v>1.2692967409948466</v>
      </c>
      <c r="H216" s="267">
        <f t="shared" si="86"/>
        <v>2.030232814741268</v>
      </c>
      <c r="I216" s="405">
        <f t="shared" si="86"/>
        <v>3.3924147131694156</v>
      </c>
      <c r="J216" s="266">
        <f t="shared" si="86"/>
        <v>-6.8957771787960525</v>
      </c>
      <c r="K216" s="267">
        <f t="shared" si="86"/>
        <v>-2.6537812547936852</v>
      </c>
      <c r="L216" s="267">
        <f t="shared" si="86"/>
        <v>-1.5070606384241074</v>
      </c>
      <c r="M216" s="268">
        <f>M213/M212*100-100</f>
        <v>4.9486924859318151</v>
      </c>
      <c r="N216" s="401">
        <f t="shared" ref="N216:Y216" si="87">N213/N212*100-100</f>
        <v>-4.8068283917340437</v>
      </c>
      <c r="O216" s="267">
        <f t="shared" si="87"/>
        <v>-4.2915279319274902</v>
      </c>
      <c r="P216" s="267">
        <f t="shared" si="87"/>
        <v>-2.6699893200427169</v>
      </c>
      <c r="Q216" s="267">
        <f t="shared" si="87"/>
        <v>-0.9535402718604189</v>
      </c>
      <c r="R216" s="267">
        <f t="shared" si="87"/>
        <v>-0.81152363562588903</v>
      </c>
      <c r="S216" s="267">
        <f t="shared" si="87"/>
        <v>-0.40576181781294451</v>
      </c>
      <c r="T216" s="267">
        <f t="shared" si="87"/>
        <v>-0.52749036315682929</v>
      </c>
      <c r="U216" s="267">
        <f t="shared" si="87"/>
        <v>1.0955569080949488</v>
      </c>
      <c r="V216" s="267">
        <f t="shared" si="87"/>
        <v>2.3939947250963627</v>
      </c>
      <c r="W216" s="267">
        <f t="shared" si="87"/>
        <v>1.8867924528301927</v>
      </c>
      <c r="X216" s="268">
        <f t="shared" si="87"/>
        <v>2.9236783953764984</v>
      </c>
      <c r="Y216" s="345">
        <f t="shared" si="87"/>
        <v>-0.46032383246354414</v>
      </c>
      <c r="AA216" s="227"/>
    </row>
    <row r="217" spans="1:28" s="428" customFormat="1" ht="13.5" thickBot="1" x14ac:dyDescent="0.25">
      <c r="A217" s="349" t="s">
        <v>27</v>
      </c>
      <c r="B217" s="270">
        <f>B213-B199</f>
        <v>151.88888888888891</v>
      </c>
      <c r="C217" s="271">
        <f t="shared" ref="C217:X217" si="88">C213-C199</f>
        <v>129.01470588235293</v>
      </c>
      <c r="D217" s="271">
        <f t="shared" si="88"/>
        <v>125.07680084745766</v>
      </c>
      <c r="E217" s="271">
        <f t="shared" si="88"/>
        <v>152.90116662998025</v>
      </c>
      <c r="F217" s="271">
        <f t="shared" si="88"/>
        <v>151.5</v>
      </c>
      <c r="G217" s="271">
        <f t="shared" si="88"/>
        <v>155.81818181818198</v>
      </c>
      <c r="H217" s="271">
        <f t="shared" si="88"/>
        <v>130.28070175438597</v>
      </c>
      <c r="I217" s="406">
        <f t="shared" si="88"/>
        <v>125.83128583128587</v>
      </c>
      <c r="J217" s="270">
        <f t="shared" si="88"/>
        <v>98.35714285714289</v>
      </c>
      <c r="K217" s="271">
        <f t="shared" si="88"/>
        <v>124.08394781622223</v>
      </c>
      <c r="L217" s="271">
        <f t="shared" si="88"/>
        <v>114.3135979180222</v>
      </c>
      <c r="M217" s="272">
        <f t="shared" si="88"/>
        <v>187.91497975708512</v>
      </c>
      <c r="N217" s="402">
        <f t="shared" si="88"/>
        <v>121.57142857142867</v>
      </c>
      <c r="O217" s="271">
        <f t="shared" si="88"/>
        <v>93.279857397504429</v>
      </c>
      <c r="P217" s="271">
        <f t="shared" si="88"/>
        <v>116.16785946649316</v>
      </c>
      <c r="Q217" s="271">
        <f t="shared" si="88"/>
        <v>117.25250278086764</v>
      </c>
      <c r="R217" s="271">
        <f t="shared" si="88"/>
        <v>122.68500948766587</v>
      </c>
      <c r="S217" s="271">
        <f t="shared" si="88"/>
        <v>106.57869012707715</v>
      </c>
      <c r="T217" s="271">
        <f t="shared" si="88"/>
        <v>116.30040322580635</v>
      </c>
      <c r="U217" s="271">
        <f t="shared" si="88"/>
        <v>129.91935483870975</v>
      </c>
      <c r="V217" s="271">
        <f t="shared" si="88"/>
        <v>140.5645161290322</v>
      </c>
      <c r="W217" s="271">
        <f t="shared" si="88"/>
        <v>123.26923076923072</v>
      </c>
      <c r="X217" s="272">
        <f t="shared" si="88"/>
        <v>99.050589050588997</v>
      </c>
      <c r="Y217" s="346">
        <f>Y213-Y199</f>
        <v>128.04067920561283</v>
      </c>
      <c r="AA217" s="227"/>
    </row>
    <row r="218" spans="1:28" s="428" customFormat="1" x14ac:dyDescent="0.2">
      <c r="A218" s="370" t="s">
        <v>51</v>
      </c>
      <c r="B218" s="274">
        <v>252</v>
      </c>
      <c r="C218" s="275">
        <v>555</v>
      </c>
      <c r="D218" s="275">
        <v>813</v>
      </c>
      <c r="E218" s="275">
        <v>786</v>
      </c>
      <c r="F218" s="275">
        <v>785</v>
      </c>
      <c r="G218" s="275">
        <v>695</v>
      </c>
      <c r="H218" s="275">
        <v>756</v>
      </c>
      <c r="I218" s="407">
        <v>471</v>
      </c>
      <c r="J218" s="274">
        <v>383</v>
      </c>
      <c r="K218" s="275">
        <v>566</v>
      </c>
      <c r="L218" s="275">
        <v>785</v>
      </c>
      <c r="M218" s="276">
        <v>525</v>
      </c>
      <c r="N218" s="373">
        <v>163</v>
      </c>
      <c r="O218" s="275">
        <v>421</v>
      </c>
      <c r="P218" s="275">
        <v>740</v>
      </c>
      <c r="Q218" s="275">
        <v>400</v>
      </c>
      <c r="R218" s="275">
        <v>399</v>
      </c>
      <c r="S218" s="275">
        <v>414</v>
      </c>
      <c r="T218" s="275">
        <v>414</v>
      </c>
      <c r="U218" s="275">
        <v>407</v>
      </c>
      <c r="V218" s="275">
        <v>407</v>
      </c>
      <c r="W218" s="275">
        <v>731</v>
      </c>
      <c r="X218" s="276">
        <v>515</v>
      </c>
      <c r="Y218" s="347">
        <f>SUM(B218:X218)</f>
        <v>12383</v>
      </c>
      <c r="Z218" s="227" t="s">
        <v>56</v>
      </c>
      <c r="AA218" s="278">
        <f>Y204-Y218</f>
        <v>7</v>
      </c>
      <c r="AB218" s="279">
        <f>AA218/Y204</f>
        <v>5.649717514124294E-4</v>
      </c>
    </row>
    <row r="219" spans="1:28" s="428" customFormat="1" x14ac:dyDescent="0.2">
      <c r="A219" s="371" t="s">
        <v>28</v>
      </c>
      <c r="B219" s="323">
        <v>72.5</v>
      </c>
      <c r="C219" s="240">
        <v>71</v>
      </c>
      <c r="D219" s="240">
        <v>70</v>
      </c>
      <c r="E219" s="240">
        <v>70</v>
      </c>
      <c r="F219" s="240">
        <v>70</v>
      </c>
      <c r="G219" s="240">
        <v>68.5</v>
      </c>
      <c r="H219" s="240">
        <v>68</v>
      </c>
      <c r="I219" s="408">
        <v>67.5</v>
      </c>
      <c r="J219" s="242">
        <v>73.5</v>
      </c>
      <c r="K219" s="240">
        <v>72</v>
      </c>
      <c r="L219" s="240">
        <v>71</v>
      </c>
      <c r="M219" s="243">
        <v>69.5</v>
      </c>
      <c r="N219" s="374">
        <v>73.5</v>
      </c>
      <c r="O219" s="240">
        <v>73</v>
      </c>
      <c r="P219" s="240">
        <v>72</v>
      </c>
      <c r="Q219" s="240">
        <v>71</v>
      </c>
      <c r="R219" s="240">
        <v>71</v>
      </c>
      <c r="S219" s="240">
        <v>70.5</v>
      </c>
      <c r="T219" s="240">
        <v>70.5</v>
      </c>
      <c r="U219" s="240">
        <v>70</v>
      </c>
      <c r="V219" s="240">
        <v>70</v>
      </c>
      <c r="W219" s="240">
        <v>69</v>
      </c>
      <c r="X219" s="243">
        <v>69</v>
      </c>
      <c r="Y219" s="339"/>
      <c r="Z219" s="227" t="s">
        <v>57</v>
      </c>
      <c r="AA219" s="362">
        <v>64.180000000000007</v>
      </c>
    </row>
    <row r="220" spans="1:28" s="428" customFormat="1" ht="13.5" thickBot="1" x14ac:dyDescent="0.25">
      <c r="A220" s="372" t="s">
        <v>26</v>
      </c>
      <c r="B220" s="410">
        <f>B219-B205</f>
        <v>6.5</v>
      </c>
      <c r="C220" s="415">
        <f t="shared" ref="C220:X220" si="89">C219-C205</f>
        <v>6</v>
      </c>
      <c r="D220" s="415">
        <f t="shared" si="89"/>
        <v>6</v>
      </c>
      <c r="E220" s="415">
        <f t="shared" si="89"/>
        <v>6</v>
      </c>
      <c r="F220" s="415">
        <f t="shared" si="89"/>
        <v>6</v>
      </c>
      <c r="G220" s="415">
        <f t="shared" si="89"/>
        <v>6</v>
      </c>
      <c r="H220" s="415">
        <f t="shared" si="89"/>
        <v>6</v>
      </c>
      <c r="I220" s="416">
        <f t="shared" si="89"/>
        <v>6</v>
      </c>
      <c r="J220" s="410">
        <f t="shared" si="89"/>
        <v>6.5</v>
      </c>
      <c r="K220" s="415">
        <f t="shared" si="89"/>
        <v>6.5</v>
      </c>
      <c r="L220" s="415">
        <f t="shared" si="89"/>
        <v>6.5</v>
      </c>
      <c r="M220" s="417">
        <f t="shared" si="89"/>
        <v>6</v>
      </c>
      <c r="N220" s="418">
        <f t="shared" si="89"/>
        <v>6.5</v>
      </c>
      <c r="O220" s="415">
        <f t="shared" si="89"/>
        <v>6.5</v>
      </c>
      <c r="P220" s="415">
        <f t="shared" si="89"/>
        <v>6.5</v>
      </c>
      <c r="Q220" s="415">
        <f t="shared" si="89"/>
        <v>6</v>
      </c>
      <c r="R220" s="415">
        <f t="shared" si="89"/>
        <v>6</v>
      </c>
      <c r="S220" s="415">
        <f t="shared" si="89"/>
        <v>6</v>
      </c>
      <c r="T220" s="415">
        <f t="shared" si="89"/>
        <v>6</v>
      </c>
      <c r="U220" s="415">
        <f t="shared" si="89"/>
        <v>6</v>
      </c>
      <c r="V220" s="415">
        <f t="shared" si="89"/>
        <v>6</v>
      </c>
      <c r="W220" s="415">
        <f t="shared" si="89"/>
        <v>6</v>
      </c>
      <c r="X220" s="417">
        <f t="shared" si="89"/>
        <v>6.5</v>
      </c>
      <c r="Y220" s="348"/>
      <c r="Z220" s="227" t="s">
        <v>26</v>
      </c>
      <c r="AA220" s="227">
        <f>AA219-AA205</f>
        <v>5.5500000000000043</v>
      </c>
    </row>
    <row r="221" spans="1:28" x14ac:dyDescent="0.2">
      <c r="B221" s="237">
        <v>72.5</v>
      </c>
      <c r="D221" s="237">
        <v>70</v>
      </c>
    </row>
    <row r="222" spans="1:28" ht="13.5" thickBot="1" x14ac:dyDescent="0.25"/>
    <row r="223" spans="1:28" s="429" customFormat="1" ht="13.5" thickBot="1" x14ac:dyDescent="0.25">
      <c r="A223" s="285" t="s">
        <v>99</v>
      </c>
      <c r="B223" s="509" t="s">
        <v>53</v>
      </c>
      <c r="C223" s="510"/>
      <c r="D223" s="510"/>
      <c r="E223" s="510"/>
      <c r="F223" s="510"/>
      <c r="G223" s="510"/>
      <c r="H223" s="510"/>
      <c r="I223" s="510"/>
      <c r="J223" s="515" t="s">
        <v>72</v>
      </c>
      <c r="K223" s="516"/>
      <c r="L223" s="516"/>
      <c r="M223" s="517"/>
      <c r="N223" s="509" t="s">
        <v>63</v>
      </c>
      <c r="O223" s="510"/>
      <c r="P223" s="510"/>
      <c r="Q223" s="510"/>
      <c r="R223" s="510"/>
      <c r="S223" s="510"/>
      <c r="T223" s="510"/>
      <c r="U223" s="510"/>
      <c r="V223" s="510"/>
      <c r="W223" s="510"/>
      <c r="X223" s="511"/>
      <c r="Y223" s="338" t="s">
        <v>55</v>
      </c>
    </row>
    <row r="224" spans="1:28" s="429" customFormat="1" x14ac:dyDescent="0.2">
      <c r="A224" s="226" t="s">
        <v>54</v>
      </c>
      <c r="B224" s="247">
        <v>1</v>
      </c>
      <c r="C224" s="248">
        <v>2</v>
      </c>
      <c r="D224" s="248">
        <v>3</v>
      </c>
      <c r="E224" s="248">
        <v>4</v>
      </c>
      <c r="F224" s="248">
        <v>5</v>
      </c>
      <c r="G224" s="248">
        <v>6</v>
      </c>
      <c r="H224" s="248">
        <v>7</v>
      </c>
      <c r="I224" s="403">
        <v>8</v>
      </c>
      <c r="J224" s="247">
        <v>1</v>
      </c>
      <c r="K224" s="248">
        <v>2</v>
      </c>
      <c r="L224" s="248">
        <v>3</v>
      </c>
      <c r="M224" s="249">
        <v>4</v>
      </c>
      <c r="N224" s="396">
        <v>1</v>
      </c>
      <c r="O224" s="248">
        <v>2</v>
      </c>
      <c r="P224" s="248">
        <v>3</v>
      </c>
      <c r="Q224" s="248">
        <v>4</v>
      </c>
      <c r="R224" s="248">
        <v>5</v>
      </c>
      <c r="S224" s="248">
        <v>6</v>
      </c>
      <c r="T224" s="248">
        <v>7</v>
      </c>
      <c r="U224" s="248">
        <v>8</v>
      </c>
      <c r="V224" s="248">
        <v>9</v>
      </c>
      <c r="W224" s="248">
        <v>10</v>
      </c>
      <c r="X224" s="249">
        <v>11</v>
      </c>
      <c r="Y224" s="339"/>
    </row>
    <row r="225" spans="1:28" s="429" customFormat="1" x14ac:dyDescent="0.2">
      <c r="A225" s="226" t="s">
        <v>2</v>
      </c>
      <c r="B225" s="383">
        <v>1</v>
      </c>
      <c r="C225" s="384">
        <v>2</v>
      </c>
      <c r="D225" s="385">
        <v>3</v>
      </c>
      <c r="E225" s="386">
        <v>4</v>
      </c>
      <c r="F225" s="387">
        <v>5</v>
      </c>
      <c r="G225" s="388">
        <v>6</v>
      </c>
      <c r="H225" s="389">
        <v>7</v>
      </c>
      <c r="I225" s="390">
        <v>8</v>
      </c>
      <c r="J225" s="383">
        <v>1</v>
      </c>
      <c r="K225" s="384">
        <v>2</v>
      </c>
      <c r="L225" s="385">
        <v>3</v>
      </c>
      <c r="M225" s="386">
        <v>4</v>
      </c>
      <c r="N225" s="383">
        <v>1</v>
      </c>
      <c r="O225" s="384">
        <v>2</v>
      </c>
      <c r="P225" s="385">
        <v>3</v>
      </c>
      <c r="Q225" s="386">
        <v>4</v>
      </c>
      <c r="R225" s="386">
        <v>4</v>
      </c>
      <c r="S225" s="387">
        <v>5</v>
      </c>
      <c r="T225" s="387">
        <v>5</v>
      </c>
      <c r="U225" s="388">
        <v>6</v>
      </c>
      <c r="V225" s="388">
        <v>6</v>
      </c>
      <c r="W225" s="389">
        <v>7</v>
      </c>
      <c r="X225" s="390">
        <v>8</v>
      </c>
      <c r="Y225" s="391" t="s">
        <v>0</v>
      </c>
    </row>
    <row r="226" spans="1:28" s="429" customFormat="1" x14ac:dyDescent="0.2">
      <c r="A226" s="292" t="s">
        <v>3</v>
      </c>
      <c r="B226" s="253">
        <v>1710</v>
      </c>
      <c r="C226" s="254">
        <v>1710</v>
      </c>
      <c r="D226" s="254">
        <v>1710</v>
      </c>
      <c r="E226" s="254">
        <v>1710</v>
      </c>
      <c r="F226" s="254">
        <v>1710</v>
      </c>
      <c r="G226" s="254">
        <v>1710</v>
      </c>
      <c r="H226" s="254">
        <v>1710</v>
      </c>
      <c r="I226" s="404">
        <v>1710</v>
      </c>
      <c r="J226" s="253">
        <v>1710</v>
      </c>
      <c r="K226" s="254">
        <v>1710</v>
      </c>
      <c r="L226" s="254">
        <v>1710</v>
      </c>
      <c r="M226" s="255">
        <v>1710</v>
      </c>
      <c r="N226" s="397">
        <v>1710</v>
      </c>
      <c r="O226" s="254">
        <v>1710</v>
      </c>
      <c r="P226" s="254">
        <v>1710</v>
      </c>
      <c r="Q226" s="254">
        <v>1710</v>
      </c>
      <c r="R226" s="254">
        <v>1710</v>
      </c>
      <c r="S226" s="254">
        <v>1710</v>
      </c>
      <c r="T226" s="254">
        <v>1710</v>
      </c>
      <c r="U226" s="254">
        <v>1710</v>
      </c>
      <c r="V226" s="254">
        <v>1710</v>
      </c>
      <c r="W226" s="254">
        <v>1710</v>
      </c>
      <c r="X226" s="255">
        <v>1710</v>
      </c>
      <c r="Y226" s="341">
        <v>1710</v>
      </c>
    </row>
    <row r="227" spans="1:28" s="429" customFormat="1" x14ac:dyDescent="0.2">
      <c r="A227" s="295" t="s">
        <v>6</v>
      </c>
      <c r="B227" s="256">
        <v>1642.6315789473683</v>
      </c>
      <c r="C227" s="257">
        <v>1671.3636363636363</v>
      </c>
      <c r="D227" s="257">
        <v>1728.8709677419354</v>
      </c>
      <c r="E227" s="257">
        <v>1724.0740740740741</v>
      </c>
      <c r="F227" s="257">
        <v>1745.9322033898304</v>
      </c>
      <c r="G227" s="257">
        <v>1744.1818181818182</v>
      </c>
      <c r="H227" s="257">
        <v>1782.1568627450981</v>
      </c>
      <c r="I227" s="296">
        <v>1831.4285714285713</v>
      </c>
      <c r="J227" s="256">
        <v>1688.2758620689656</v>
      </c>
      <c r="K227" s="257">
        <v>1737.1428571428571</v>
      </c>
      <c r="L227" s="257">
        <v>1733.2203389830509</v>
      </c>
      <c r="M227" s="258">
        <v>1770.2439024390244</v>
      </c>
      <c r="N227" s="398">
        <v>1676.6666666666667</v>
      </c>
      <c r="O227" s="257">
        <v>1739.375</v>
      </c>
      <c r="P227" s="257">
        <v>1720.3571428571429</v>
      </c>
      <c r="Q227" s="257">
        <v>1787.3333333333333</v>
      </c>
      <c r="R227" s="257">
        <v>1748.5294117647059</v>
      </c>
      <c r="S227" s="257">
        <v>1770.6060606060605</v>
      </c>
      <c r="T227" s="257">
        <v>1777.3529411764705</v>
      </c>
      <c r="U227" s="257">
        <v>1761.6129032258063</v>
      </c>
      <c r="V227" s="257">
        <v>1774.1935483870968</v>
      </c>
      <c r="W227" s="257">
        <v>1772.3529411764705</v>
      </c>
      <c r="X227" s="258">
        <v>1775</v>
      </c>
      <c r="Y227" s="342">
        <v>1745.7326203208556</v>
      </c>
    </row>
    <row r="228" spans="1:28" s="429" customFormat="1" x14ac:dyDescent="0.2">
      <c r="A228" s="226" t="s">
        <v>7</v>
      </c>
      <c r="B228" s="260">
        <v>84.21052631578948</v>
      </c>
      <c r="C228" s="261">
        <v>93.181818181818187</v>
      </c>
      <c r="D228" s="261">
        <v>98.387096774193552</v>
      </c>
      <c r="E228" s="261">
        <v>100</v>
      </c>
      <c r="F228" s="261">
        <v>96.610169491525426</v>
      </c>
      <c r="G228" s="261">
        <v>100</v>
      </c>
      <c r="H228" s="261">
        <v>100</v>
      </c>
      <c r="I228" s="299">
        <v>82.857142857142861</v>
      </c>
      <c r="J228" s="260">
        <v>86.206896551724142</v>
      </c>
      <c r="K228" s="261">
        <v>92.857142857142861</v>
      </c>
      <c r="L228" s="261">
        <v>96.610169491525426</v>
      </c>
      <c r="M228" s="262">
        <v>87.804878048780495</v>
      </c>
      <c r="N228" s="399">
        <v>100</v>
      </c>
      <c r="O228" s="261">
        <v>87.5</v>
      </c>
      <c r="P228" s="261">
        <v>98.214285714285708</v>
      </c>
      <c r="Q228" s="261">
        <v>96.666666666666671</v>
      </c>
      <c r="R228" s="261">
        <v>100</v>
      </c>
      <c r="S228" s="261">
        <v>100</v>
      </c>
      <c r="T228" s="261">
        <v>97.058823529411768</v>
      </c>
      <c r="U228" s="261">
        <v>93.548387096774192</v>
      </c>
      <c r="V228" s="261">
        <v>96.774193548387103</v>
      </c>
      <c r="W228" s="261">
        <v>94.117647058823536</v>
      </c>
      <c r="X228" s="262">
        <v>92.10526315789474</v>
      </c>
      <c r="Y228" s="343">
        <v>92.727272727272734</v>
      </c>
      <c r="AA228" s="227"/>
    </row>
    <row r="229" spans="1:28" s="429" customFormat="1" x14ac:dyDescent="0.2">
      <c r="A229" s="226" t="s">
        <v>8</v>
      </c>
      <c r="B229" s="263">
        <v>8.0976963788177578E-2</v>
      </c>
      <c r="C229" s="264">
        <v>5.158875588430057E-2</v>
      </c>
      <c r="D229" s="264">
        <v>4.1994897892848354E-2</v>
      </c>
      <c r="E229" s="264">
        <v>3.9928728871389353E-2</v>
      </c>
      <c r="F229" s="264">
        <v>3.9048030567833104E-2</v>
      </c>
      <c r="G229" s="264">
        <v>3.936952102623649E-2</v>
      </c>
      <c r="H229" s="264">
        <v>3.9259598632480686E-2</v>
      </c>
      <c r="I229" s="302">
        <v>6.9951013171436122E-2</v>
      </c>
      <c r="J229" s="263">
        <v>7.2894636554147338E-2</v>
      </c>
      <c r="K229" s="264">
        <v>5.1031036307983377E-2</v>
      </c>
      <c r="L229" s="264">
        <v>5.239095850484491E-2</v>
      </c>
      <c r="M229" s="265">
        <v>6.2150701502476396E-2</v>
      </c>
      <c r="N229" s="400">
        <v>5.0919477037239931E-2</v>
      </c>
      <c r="O229" s="264">
        <v>6.3158367134027824E-2</v>
      </c>
      <c r="P229" s="264">
        <v>4.9199871404018936E-2</v>
      </c>
      <c r="Q229" s="264">
        <v>4.0369725452888194E-2</v>
      </c>
      <c r="R229" s="264">
        <v>4.7811790554636746E-2</v>
      </c>
      <c r="S229" s="264">
        <v>4.2559040793537589E-2</v>
      </c>
      <c r="T229" s="264">
        <v>4.5978930882433391E-2</v>
      </c>
      <c r="U229" s="264">
        <v>4.6879291774546236E-2</v>
      </c>
      <c r="V229" s="264">
        <v>4.7520330577363067E-2</v>
      </c>
      <c r="W229" s="264">
        <v>5.3615188865073958E-2</v>
      </c>
      <c r="X229" s="265">
        <v>6.245181063327563E-2</v>
      </c>
      <c r="Y229" s="344">
        <v>5.5201158939387776E-2</v>
      </c>
      <c r="AA229" s="227"/>
    </row>
    <row r="230" spans="1:28" s="429" customFormat="1" x14ac:dyDescent="0.2">
      <c r="A230" s="295" t="s">
        <v>1</v>
      </c>
      <c r="B230" s="266">
        <f>B227/B226*100-100</f>
        <v>-3.9396737457679336</v>
      </c>
      <c r="C230" s="267">
        <f t="shared" ref="C230:E230" si="90">C227/C226*100-100</f>
        <v>-2.2594364699627931</v>
      </c>
      <c r="D230" s="267">
        <f t="shared" si="90"/>
        <v>1.103565365025446</v>
      </c>
      <c r="E230" s="267">
        <f t="shared" si="90"/>
        <v>0.82304526748970375</v>
      </c>
      <c r="F230" s="267">
        <f>F227/F226*100-100</f>
        <v>2.1012984438497426</v>
      </c>
      <c r="G230" s="267">
        <f t="shared" ref="G230:L230" si="91">G227/G226*100-100</f>
        <v>1.998936735778841</v>
      </c>
      <c r="H230" s="267">
        <f t="shared" si="91"/>
        <v>4.2196995757367404</v>
      </c>
      <c r="I230" s="405">
        <f t="shared" si="91"/>
        <v>7.1010860484544764</v>
      </c>
      <c r="J230" s="266">
        <f t="shared" si="91"/>
        <v>-1.27041742286751</v>
      </c>
      <c r="K230" s="267">
        <f t="shared" si="91"/>
        <v>1.5873015873015817</v>
      </c>
      <c r="L230" s="267">
        <f t="shared" si="91"/>
        <v>1.3579145604123255</v>
      </c>
      <c r="M230" s="268">
        <f>M227/M226*100-100</f>
        <v>3.5230352303523063</v>
      </c>
      <c r="N230" s="401">
        <f t="shared" ref="N230:Y230" si="92">N227/N226*100-100</f>
        <v>-1.9493177387914216</v>
      </c>
      <c r="O230" s="267">
        <f t="shared" si="92"/>
        <v>1.7178362573099406</v>
      </c>
      <c r="P230" s="267">
        <f t="shared" si="92"/>
        <v>0.60568086883876049</v>
      </c>
      <c r="Q230" s="267">
        <f t="shared" si="92"/>
        <v>4.522417153996102</v>
      </c>
      <c r="R230" s="267">
        <f t="shared" si="92"/>
        <v>2.253181974544205</v>
      </c>
      <c r="S230" s="267">
        <f t="shared" si="92"/>
        <v>3.544214070529847</v>
      </c>
      <c r="T230" s="267">
        <f t="shared" si="92"/>
        <v>3.9387684898520803</v>
      </c>
      <c r="U230" s="267">
        <f t="shared" si="92"/>
        <v>3.0182984342576731</v>
      </c>
      <c r="V230" s="267">
        <f t="shared" si="92"/>
        <v>3.7540086776079988</v>
      </c>
      <c r="W230" s="267">
        <f t="shared" si="92"/>
        <v>3.6463708290333585</v>
      </c>
      <c r="X230" s="268">
        <f t="shared" si="92"/>
        <v>3.8011695906432692</v>
      </c>
      <c r="Y230" s="345">
        <f t="shared" si="92"/>
        <v>2.0896269193482908</v>
      </c>
      <c r="AA230" s="227"/>
    </row>
    <row r="231" spans="1:28" s="429" customFormat="1" ht="13.5" thickBot="1" x14ac:dyDescent="0.25">
      <c r="A231" s="349" t="s">
        <v>27</v>
      </c>
      <c r="B231" s="270">
        <f>B227-B213</f>
        <v>134.63157894736833</v>
      </c>
      <c r="C231" s="271">
        <f t="shared" ref="C231:X231" si="93">C227-C213</f>
        <v>154.11363636363626</v>
      </c>
      <c r="D231" s="271">
        <f t="shared" si="93"/>
        <v>182.77721774193537</v>
      </c>
      <c r="E231" s="271">
        <f t="shared" si="93"/>
        <v>129.1390091390092</v>
      </c>
      <c r="F231" s="271">
        <f t="shared" si="93"/>
        <v>147.93220338983042</v>
      </c>
      <c r="G231" s="271">
        <f t="shared" si="93"/>
        <v>134</v>
      </c>
      <c r="H231" s="271">
        <f t="shared" si="93"/>
        <v>159.87616099071215</v>
      </c>
      <c r="I231" s="406">
        <f t="shared" si="93"/>
        <v>187.48917748917734</v>
      </c>
      <c r="J231" s="270">
        <f t="shared" si="93"/>
        <v>207.91871921182269</v>
      </c>
      <c r="K231" s="271">
        <f t="shared" si="93"/>
        <v>189.33797909407667</v>
      </c>
      <c r="L231" s="271">
        <f t="shared" si="93"/>
        <v>167.18260313399423</v>
      </c>
      <c r="M231" s="272">
        <f t="shared" si="93"/>
        <v>101.55969191270856</v>
      </c>
      <c r="N231" s="402">
        <f t="shared" si="93"/>
        <v>163.09523809523807</v>
      </c>
      <c r="O231" s="271">
        <f t="shared" si="93"/>
        <v>217.61029411764707</v>
      </c>
      <c r="P231" s="271">
        <f t="shared" si="93"/>
        <v>172.80997304582206</v>
      </c>
      <c r="Q231" s="271">
        <f t="shared" si="93"/>
        <v>212.49462365591398</v>
      </c>
      <c r="R231" s="271">
        <f t="shared" si="93"/>
        <v>171.43263757115756</v>
      </c>
      <c r="S231" s="271">
        <f t="shared" si="93"/>
        <v>187.05767350928636</v>
      </c>
      <c r="T231" s="271">
        <f t="shared" si="93"/>
        <v>195.74003795066415</v>
      </c>
      <c r="U231" s="271">
        <f t="shared" si="93"/>
        <v>154.1935483870966</v>
      </c>
      <c r="V231" s="271">
        <f t="shared" si="93"/>
        <v>146.12903225806463</v>
      </c>
      <c r="W231" s="271">
        <f t="shared" si="93"/>
        <v>152.35294117647049</v>
      </c>
      <c r="X231" s="272">
        <f t="shared" si="93"/>
        <v>138.51351351351354</v>
      </c>
      <c r="Y231" s="346">
        <f>Y227-Y213</f>
        <v>163.05176925702585</v>
      </c>
      <c r="AA231" s="227"/>
    </row>
    <row r="232" spans="1:28" s="429" customFormat="1" x14ac:dyDescent="0.2">
      <c r="A232" s="370" t="s">
        <v>51</v>
      </c>
      <c r="B232" s="274">
        <v>252</v>
      </c>
      <c r="C232" s="275">
        <v>555</v>
      </c>
      <c r="D232" s="275">
        <v>811</v>
      </c>
      <c r="E232" s="275">
        <v>786</v>
      </c>
      <c r="F232" s="275">
        <v>785</v>
      </c>
      <c r="G232" s="275">
        <v>695</v>
      </c>
      <c r="H232" s="275">
        <v>756</v>
      </c>
      <c r="I232" s="407">
        <v>470</v>
      </c>
      <c r="J232" s="274">
        <v>383</v>
      </c>
      <c r="K232" s="275">
        <v>566</v>
      </c>
      <c r="L232" s="275">
        <v>785</v>
      </c>
      <c r="M232" s="276">
        <v>525</v>
      </c>
      <c r="N232" s="373">
        <v>163</v>
      </c>
      <c r="O232" s="275">
        <v>421</v>
      </c>
      <c r="P232" s="275">
        <v>740</v>
      </c>
      <c r="Q232" s="275">
        <v>400</v>
      </c>
      <c r="R232" s="275">
        <v>399</v>
      </c>
      <c r="S232" s="275">
        <v>414</v>
      </c>
      <c r="T232" s="275">
        <v>414</v>
      </c>
      <c r="U232" s="275">
        <v>407</v>
      </c>
      <c r="V232" s="275">
        <v>407</v>
      </c>
      <c r="W232" s="275">
        <v>731</v>
      </c>
      <c r="X232" s="276">
        <v>515</v>
      </c>
      <c r="Y232" s="347">
        <f>SUM(B232:X232)</f>
        <v>12380</v>
      </c>
      <c r="Z232" s="227" t="s">
        <v>56</v>
      </c>
      <c r="AA232" s="278">
        <f>Y218-Y232</f>
        <v>3</v>
      </c>
      <c r="AB232" s="279">
        <f>AA232/Y218</f>
        <v>2.4226762496971655E-4</v>
      </c>
    </row>
    <row r="233" spans="1:28" s="429" customFormat="1" x14ac:dyDescent="0.2">
      <c r="A233" s="371" t="s">
        <v>28</v>
      </c>
      <c r="B233" s="323">
        <v>79.5</v>
      </c>
      <c r="C233" s="240">
        <v>78</v>
      </c>
      <c r="D233" s="240">
        <v>76.5</v>
      </c>
      <c r="E233" s="240">
        <v>77</v>
      </c>
      <c r="F233" s="240">
        <v>76.5</v>
      </c>
      <c r="G233" s="240">
        <v>75</v>
      </c>
      <c r="H233" s="240">
        <v>74.5</v>
      </c>
      <c r="I233" s="408">
        <v>74</v>
      </c>
      <c r="J233" s="242">
        <v>80</v>
      </c>
      <c r="K233" s="240">
        <v>78.5</v>
      </c>
      <c r="L233" s="240">
        <v>77.5</v>
      </c>
      <c r="M233" s="243">
        <v>76.5</v>
      </c>
      <c r="N233" s="374">
        <v>80</v>
      </c>
      <c r="O233" s="240">
        <v>79.5</v>
      </c>
      <c r="P233" s="240">
        <v>79</v>
      </c>
      <c r="Q233" s="240">
        <v>77.5</v>
      </c>
      <c r="R233" s="240">
        <v>77.5</v>
      </c>
      <c r="S233" s="240">
        <v>77</v>
      </c>
      <c r="T233" s="240">
        <v>77</v>
      </c>
      <c r="U233" s="240">
        <v>76.5</v>
      </c>
      <c r="V233" s="240">
        <v>76.5</v>
      </c>
      <c r="W233" s="240">
        <v>76</v>
      </c>
      <c r="X233" s="243">
        <v>76</v>
      </c>
      <c r="Y233" s="339"/>
      <c r="Z233" s="227" t="s">
        <v>57</v>
      </c>
      <c r="AA233" s="362">
        <v>70.319999999999993</v>
      </c>
    </row>
    <row r="234" spans="1:28" s="429" customFormat="1" ht="13.5" thickBot="1" x14ac:dyDescent="0.25">
      <c r="A234" s="372" t="s">
        <v>26</v>
      </c>
      <c r="B234" s="410">
        <f>B233-B219</f>
        <v>7</v>
      </c>
      <c r="C234" s="415">
        <f t="shared" ref="C234:X234" si="94">C233-C219</f>
        <v>7</v>
      </c>
      <c r="D234" s="415">
        <f t="shared" si="94"/>
        <v>6.5</v>
      </c>
      <c r="E234" s="415">
        <f t="shared" si="94"/>
        <v>7</v>
      </c>
      <c r="F234" s="415">
        <f t="shared" si="94"/>
        <v>6.5</v>
      </c>
      <c r="G234" s="415">
        <f t="shared" si="94"/>
        <v>6.5</v>
      </c>
      <c r="H234" s="415">
        <f t="shared" si="94"/>
        <v>6.5</v>
      </c>
      <c r="I234" s="416">
        <f t="shared" si="94"/>
        <v>6.5</v>
      </c>
      <c r="J234" s="410">
        <f t="shared" si="94"/>
        <v>6.5</v>
      </c>
      <c r="K234" s="415">
        <f t="shared" si="94"/>
        <v>6.5</v>
      </c>
      <c r="L234" s="415">
        <f t="shared" si="94"/>
        <v>6.5</v>
      </c>
      <c r="M234" s="417">
        <f t="shared" si="94"/>
        <v>7</v>
      </c>
      <c r="N234" s="418">
        <f t="shared" si="94"/>
        <v>6.5</v>
      </c>
      <c r="O234" s="415">
        <f t="shared" si="94"/>
        <v>6.5</v>
      </c>
      <c r="P234" s="415">
        <f t="shared" si="94"/>
        <v>7</v>
      </c>
      <c r="Q234" s="415">
        <f t="shared" si="94"/>
        <v>6.5</v>
      </c>
      <c r="R234" s="415">
        <f t="shared" si="94"/>
        <v>6.5</v>
      </c>
      <c r="S234" s="415">
        <f t="shared" si="94"/>
        <v>6.5</v>
      </c>
      <c r="T234" s="415">
        <f t="shared" si="94"/>
        <v>6.5</v>
      </c>
      <c r="U234" s="415">
        <f t="shared" si="94"/>
        <v>6.5</v>
      </c>
      <c r="V234" s="415">
        <f t="shared" si="94"/>
        <v>6.5</v>
      </c>
      <c r="W234" s="415">
        <f t="shared" si="94"/>
        <v>7</v>
      </c>
      <c r="X234" s="417">
        <f t="shared" si="94"/>
        <v>7</v>
      </c>
      <c r="Y234" s="348"/>
      <c r="Z234" s="227" t="s">
        <v>26</v>
      </c>
      <c r="AA234" s="227">
        <f>AA233-AA219</f>
        <v>6.1399999999999864</v>
      </c>
    </row>
    <row r="235" spans="1:28" x14ac:dyDescent="0.2">
      <c r="R235" s="237" t="s">
        <v>68</v>
      </c>
    </row>
    <row r="236" spans="1:28" ht="13.5" thickBot="1" x14ac:dyDescent="0.25"/>
    <row r="237" spans="1:28" ht="13.5" thickBot="1" x14ac:dyDescent="0.25">
      <c r="A237" s="285" t="s">
        <v>100</v>
      </c>
      <c r="B237" s="509" t="s">
        <v>53</v>
      </c>
      <c r="C237" s="510"/>
      <c r="D237" s="510"/>
      <c r="E237" s="510"/>
      <c r="F237" s="510"/>
      <c r="G237" s="510"/>
      <c r="H237" s="510"/>
      <c r="I237" s="510"/>
      <c r="J237" s="515" t="s">
        <v>72</v>
      </c>
      <c r="K237" s="516"/>
      <c r="L237" s="516"/>
      <c r="M237" s="517"/>
      <c r="N237" s="509" t="s">
        <v>63</v>
      </c>
      <c r="O237" s="510"/>
      <c r="P237" s="510"/>
      <c r="Q237" s="510"/>
      <c r="R237" s="510"/>
      <c r="S237" s="510"/>
      <c r="T237" s="510"/>
      <c r="U237" s="510"/>
      <c r="V237" s="510"/>
      <c r="W237" s="510"/>
      <c r="X237" s="511"/>
      <c r="Y237" s="338" t="s">
        <v>55</v>
      </c>
      <c r="Z237" s="430"/>
      <c r="AA237" s="430"/>
      <c r="AB237" s="430"/>
    </row>
    <row r="238" spans="1:28" x14ac:dyDescent="0.2">
      <c r="A238" s="226" t="s">
        <v>54</v>
      </c>
      <c r="B238" s="247">
        <v>1</v>
      </c>
      <c r="C238" s="248">
        <v>2</v>
      </c>
      <c r="D238" s="248">
        <v>3</v>
      </c>
      <c r="E238" s="248">
        <v>4</v>
      </c>
      <c r="F238" s="248">
        <v>5</v>
      </c>
      <c r="G238" s="248">
        <v>6</v>
      </c>
      <c r="H238" s="248">
        <v>7</v>
      </c>
      <c r="I238" s="403">
        <v>8</v>
      </c>
      <c r="J238" s="247">
        <v>1</v>
      </c>
      <c r="K238" s="248">
        <v>2</v>
      </c>
      <c r="L238" s="248">
        <v>3</v>
      </c>
      <c r="M238" s="249">
        <v>4</v>
      </c>
      <c r="N238" s="396">
        <v>1</v>
      </c>
      <c r="O238" s="248">
        <v>2</v>
      </c>
      <c r="P238" s="248">
        <v>3</v>
      </c>
      <c r="Q238" s="248">
        <v>4</v>
      </c>
      <c r="R238" s="248">
        <v>5</v>
      </c>
      <c r="S238" s="248">
        <v>6</v>
      </c>
      <c r="T238" s="248">
        <v>7</v>
      </c>
      <c r="U238" s="248">
        <v>8</v>
      </c>
      <c r="V238" s="248">
        <v>9</v>
      </c>
      <c r="W238" s="248">
        <v>10</v>
      </c>
      <c r="X238" s="249">
        <v>11</v>
      </c>
      <c r="Y238" s="339"/>
      <c r="Z238" s="430"/>
      <c r="AA238" s="430"/>
      <c r="AB238" s="430"/>
    </row>
    <row r="239" spans="1:28" x14ac:dyDescent="0.2">
      <c r="A239" s="226" t="s">
        <v>2</v>
      </c>
      <c r="B239" s="383">
        <v>1</v>
      </c>
      <c r="C239" s="384">
        <v>2</v>
      </c>
      <c r="D239" s="385">
        <v>3</v>
      </c>
      <c r="E239" s="386">
        <v>4</v>
      </c>
      <c r="F239" s="387">
        <v>5</v>
      </c>
      <c r="G239" s="388">
        <v>6</v>
      </c>
      <c r="H239" s="389">
        <v>7</v>
      </c>
      <c r="I239" s="390">
        <v>8</v>
      </c>
      <c r="J239" s="383">
        <v>1</v>
      </c>
      <c r="K239" s="384">
        <v>2</v>
      </c>
      <c r="L239" s="385">
        <v>3</v>
      </c>
      <c r="M239" s="386">
        <v>4</v>
      </c>
      <c r="N239" s="383">
        <v>1</v>
      </c>
      <c r="O239" s="384">
        <v>2</v>
      </c>
      <c r="P239" s="385">
        <v>3</v>
      </c>
      <c r="Q239" s="386">
        <v>4</v>
      </c>
      <c r="R239" s="386">
        <v>4</v>
      </c>
      <c r="S239" s="387">
        <v>5</v>
      </c>
      <c r="T239" s="387">
        <v>5</v>
      </c>
      <c r="U239" s="388">
        <v>6</v>
      </c>
      <c r="V239" s="388">
        <v>6</v>
      </c>
      <c r="W239" s="389">
        <v>7</v>
      </c>
      <c r="X239" s="390">
        <v>8</v>
      </c>
      <c r="Y239" s="391" t="s">
        <v>0</v>
      </c>
      <c r="Z239" s="430"/>
      <c r="AA239" s="430"/>
      <c r="AB239" s="430"/>
    </row>
    <row r="240" spans="1:28" x14ac:dyDescent="0.2">
      <c r="A240" s="292" t="s">
        <v>3</v>
      </c>
      <c r="B240" s="253">
        <v>1840</v>
      </c>
      <c r="C240" s="254">
        <v>1840</v>
      </c>
      <c r="D240" s="254">
        <v>1840</v>
      </c>
      <c r="E240" s="254">
        <v>1840</v>
      </c>
      <c r="F240" s="254">
        <v>1840</v>
      </c>
      <c r="G240" s="254">
        <v>1840</v>
      </c>
      <c r="H240" s="254">
        <v>1840</v>
      </c>
      <c r="I240" s="404">
        <v>1840</v>
      </c>
      <c r="J240" s="253">
        <v>1840</v>
      </c>
      <c r="K240" s="254">
        <v>1840</v>
      </c>
      <c r="L240" s="254">
        <v>1840</v>
      </c>
      <c r="M240" s="255">
        <v>1840</v>
      </c>
      <c r="N240" s="397">
        <v>1840</v>
      </c>
      <c r="O240" s="254">
        <v>1840</v>
      </c>
      <c r="P240" s="254">
        <v>1840</v>
      </c>
      <c r="Q240" s="254">
        <v>1840</v>
      </c>
      <c r="R240" s="254">
        <v>1840</v>
      </c>
      <c r="S240" s="254">
        <v>1840</v>
      </c>
      <c r="T240" s="254">
        <v>1840</v>
      </c>
      <c r="U240" s="254">
        <v>1840</v>
      </c>
      <c r="V240" s="254">
        <v>1840</v>
      </c>
      <c r="W240" s="254">
        <v>1840</v>
      </c>
      <c r="X240" s="255">
        <v>1840</v>
      </c>
      <c r="Y240" s="341">
        <v>1840</v>
      </c>
      <c r="Z240" s="430"/>
      <c r="AA240" s="430"/>
      <c r="AB240" s="430"/>
    </row>
    <row r="241" spans="1:28" x14ac:dyDescent="0.2">
      <c r="A241" s="295" t="s">
        <v>6</v>
      </c>
      <c r="B241" s="256">
        <v>1763.125</v>
      </c>
      <c r="C241" s="257">
        <v>1784.1860465116279</v>
      </c>
      <c r="D241" s="257">
        <v>1817.5</v>
      </c>
      <c r="E241" s="257">
        <v>1843.7288135593221</v>
      </c>
      <c r="F241" s="257">
        <v>1871.2068965517242</v>
      </c>
      <c r="G241" s="257">
        <v>1867.4545454545455</v>
      </c>
      <c r="H241" s="257">
        <v>1880.8928571428571</v>
      </c>
      <c r="I241" s="296">
        <v>1892.7027027027027</v>
      </c>
      <c r="J241" s="256">
        <v>1877.9310344827586</v>
      </c>
      <c r="K241" s="257">
        <v>1880</v>
      </c>
      <c r="L241" s="257">
        <v>1897.3333333333333</v>
      </c>
      <c r="M241" s="258">
        <v>1894.6153846153845</v>
      </c>
      <c r="N241" s="398">
        <v>1883.8461538461538</v>
      </c>
      <c r="O241" s="257">
        <v>1867.1875</v>
      </c>
      <c r="P241" s="257">
        <v>1856.6071428571429</v>
      </c>
      <c r="Q241" s="257">
        <v>1908.7096774193549</v>
      </c>
      <c r="R241" s="257">
        <v>1862.8125</v>
      </c>
      <c r="S241" s="257">
        <v>1872.8125</v>
      </c>
      <c r="T241" s="257">
        <v>1865.3333333333333</v>
      </c>
      <c r="U241" s="257">
        <v>1890.3125</v>
      </c>
      <c r="V241" s="257">
        <v>1930.6896551724137</v>
      </c>
      <c r="W241" s="257">
        <v>1925.4901960784314</v>
      </c>
      <c r="X241" s="258">
        <v>1931.8918918918919</v>
      </c>
      <c r="Y241" s="342">
        <v>1872.4648648648649</v>
      </c>
      <c r="Z241" s="430"/>
      <c r="AA241" s="430"/>
      <c r="AB241" s="430"/>
    </row>
    <row r="242" spans="1:28" x14ac:dyDescent="0.2">
      <c r="A242" s="226" t="s">
        <v>7</v>
      </c>
      <c r="B242" s="260">
        <v>81.25</v>
      </c>
      <c r="C242" s="261">
        <v>93.023255813953483</v>
      </c>
      <c r="D242" s="261">
        <v>96.666666666666671</v>
      </c>
      <c r="E242" s="261">
        <v>98.305084745762713</v>
      </c>
      <c r="F242" s="261">
        <v>93.103448275862064</v>
      </c>
      <c r="G242" s="261">
        <v>98.181818181818187</v>
      </c>
      <c r="H242" s="261">
        <v>92.857142857142861</v>
      </c>
      <c r="I242" s="299">
        <v>94.594594594594597</v>
      </c>
      <c r="J242" s="260">
        <v>89.65517241379311</v>
      </c>
      <c r="K242" s="261">
        <v>94.736842105263165</v>
      </c>
      <c r="L242" s="261">
        <v>96.666666666666671</v>
      </c>
      <c r="M242" s="262">
        <v>97.435897435897431</v>
      </c>
      <c r="N242" s="399">
        <v>84.615384615384613</v>
      </c>
      <c r="O242" s="261">
        <v>84.375</v>
      </c>
      <c r="P242" s="261">
        <v>96.428571428571431</v>
      </c>
      <c r="Q242" s="261">
        <v>93.548387096774192</v>
      </c>
      <c r="R242" s="261">
        <v>100</v>
      </c>
      <c r="S242" s="261">
        <v>90.625</v>
      </c>
      <c r="T242" s="261">
        <v>96.666666666666671</v>
      </c>
      <c r="U242" s="261">
        <v>93.75</v>
      </c>
      <c r="V242" s="261">
        <v>100</v>
      </c>
      <c r="W242" s="261">
        <v>96.078431372549019</v>
      </c>
      <c r="X242" s="262">
        <v>97.297297297297291</v>
      </c>
      <c r="Y242" s="343">
        <v>92.21621621621621</v>
      </c>
      <c r="Z242" s="430"/>
      <c r="AA242" s="227"/>
      <c r="AB242" s="430"/>
    </row>
    <row r="243" spans="1:28" x14ac:dyDescent="0.2">
      <c r="A243" s="226" t="s">
        <v>8</v>
      </c>
      <c r="B243" s="263">
        <v>6.9340412790561634E-2</v>
      </c>
      <c r="C243" s="264">
        <v>5.1499945292842679E-2</v>
      </c>
      <c r="D243" s="264">
        <v>4.287404328412954E-2</v>
      </c>
      <c r="E243" s="264">
        <v>4.8838611096819917E-2</v>
      </c>
      <c r="F243" s="264">
        <v>4.2279202673970985E-2</v>
      </c>
      <c r="G243" s="264">
        <v>3.8725407882366517E-2</v>
      </c>
      <c r="H243" s="264">
        <v>5.6554671585091615E-2</v>
      </c>
      <c r="I243" s="302">
        <v>5.693960313401919E-2</v>
      </c>
      <c r="J243" s="263">
        <v>5.8187871557787298E-2</v>
      </c>
      <c r="K243" s="264">
        <v>5.5332068437090466E-2</v>
      </c>
      <c r="L243" s="264">
        <v>4.9543841545502093E-2</v>
      </c>
      <c r="M243" s="265">
        <v>5.5881934337263447E-2</v>
      </c>
      <c r="N243" s="400">
        <v>6.4360880241352877E-2</v>
      </c>
      <c r="O243" s="264">
        <v>6.41733528721323E-2</v>
      </c>
      <c r="P243" s="264">
        <v>4.5158972567742019E-2</v>
      </c>
      <c r="Q243" s="264">
        <v>6.1729017898321796E-2</v>
      </c>
      <c r="R243" s="264">
        <v>4.0154963922839147E-2</v>
      </c>
      <c r="S243" s="264">
        <v>5.4194497399780404E-2</v>
      </c>
      <c r="T243" s="264">
        <v>5.4911523249810731E-2</v>
      </c>
      <c r="U243" s="264">
        <v>5.199226192206631E-2</v>
      </c>
      <c r="V243" s="264">
        <v>3.8782015986084856E-2</v>
      </c>
      <c r="W243" s="264">
        <v>4.8917585559738914E-2</v>
      </c>
      <c r="X243" s="265">
        <v>4.5665488434051202E-2</v>
      </c>
      <c r="Y243" s="344">
        <v>5.4617462460277176E-2</v>
      </c>
      <c r="Z243" s="430"/>
      <c r="AA243" s="227"/>
      <c r="AB243" s="430"/>
    </row>
    <row r="244" spans="1:28" x14ac:dyDescent="0.2">
      <c r="A244" s="295" t="s">
        <v>1</v>
      </c>
      <c r="B244" s="266">
        <f>B241/B240*100-100</f>
        <v>-4.1779891304347814</v>
      </c>
      <c r="C244" s="267">
        <f t="shared" ref="C244:E244" si="95">C241/C240*100-100</f>
        <v>-3.0333670374115229</v>
      </c>
      <c r="D244" s="267">
        <f t="shared" si="95"/>
        <v>-1.2228260869565162</v>
      </c>
      <c r="E244" s="267">
        <f t="shared" si="95"/>
        <v>0.2026529108327253</v>
      </c>
      <c r="F244" s="267">
        <f>F241/F240*100-100</f>
        <v>1.6960269865067517</v>
      </c>
      <c r="G244" s="267">
        <f t="shared" ref="G244:L244" si="96">G241/G240*100-100</f>
        <v>1.4920948616600924</v>
      </c>
      <c r="H244" s="267">
        <f t="shared" si="96"/>
        <v>2.2224378881987548</v>
      </c>
      <c r="I244" s="405">
        <f t="shared" si="96"/>
        <v>2.8642773207990615</v>
      </c>
      <c r="J244" s="266">
        <f t="shared" si="96"/>
        <v>2.0614692653673217</v>
      </c>
      <c r="K244" s="267">
        <f t="shared" si="96"/>
        <v>2.1739130434782652</v>
      </c>
      <c r="L244" s="267">
        <f t="shared" si="96"/>
        <v>3.1159420289855007</v>
      </c>
      <c r="M244" s="268">
        <f>M241/M240*100-100</f>
        <v>2.9682274247491591</v>
      </c>
      <c r="N244" s="401">
        <f t="shared" ref="N244:Y244" si="97">N241/N240*100-100</f>
        <v>2.3829431438127102</v>
      </c>
      <c r="O244" s="267">
        <f t="shared" si="97"/>
        <v>1.4775815217391397</v>
      </c>
      <c r="P244" s="267">
        <f t="shared" si="97"/>
        <v>0.90256211180124524</v>
      </c>
      <c r="Q244" s="267">
        <f t="shared" si="97"/>
        <v>3.7342215988779799</v>
      </c>
      <c r="R244" s="267">
        <f t="shared" si="97"/>
        <v>1.2398097826086882</v>
      </c>
      <c r="S244" s="267">
        <f t="shared" si="97"/>
        <v>1.7832880434782652</v>
      </c>
      <c r="T244" s="267">
        <f t="shared" si="97"/>
        <v>1.3768115942028913</v>
      </c>
      <c r="U244" s="267">
        <f t="shared" si="97"/>
        <v>2.734375</v>
      </c>
      <c r="V244" s="267">
        <f t="shared" si="97"/>
        <v>4.9287856071964029</v>
      </c>
      <c r="W244" s="267">
        <f t="shared" si="97"/>
        <v>4.6462063086104166</v>
      </c>
      <c r="X244" s="268">
        <f t="shared" si="97"/>
        <v>4.994124559341941</v>
      </c>
      <c r="Y244" s="345">
        <f t="shared" si="97"/>
        <v>1.7643948296122147</v>
      </c>
      <c r="Z244" s="430"/>
      <c r="AA244" s="227"/>
      <c r="AB244" s="430"/>
    </row>
    <row r="245" spans="1:28" ht="13.5" thickBot="1" x14ac:dyDescent="0.25">
      <c r="A245" s="349" t="s">
        <v>27</v>
      </c>
      <c r="B245" s="270">
        <f>B241-B227</f>
        <v>120.49342105263167</v>
      </c>
      <c r="C245" s="271">
        <f t="shared" ref="C245:X245" si="98">C241-C227</f>
        <v>112.8224101479916</v>
      </c>
      <c r="D245" s="271">
        <f t="shared" si="98"/>
        <v>88.629032258064626</v>
      </c>
      <c r="E245" s="271">
        <f t="shared" si="98"/>
        <v>119.654739485248</v>
      </c>
      <c r="F245" s="271">
        <f t="shared" si="98"/>
        <v>125.27469316189377</v>
      </c>
      <c r="G245" s="271">
        <f t="shared" si="98"/>
        <v>123.27272727272725</v>
      </c>
      <c r="H245" s="271">
        <f t="shared" si="98"/>
        <v>98.735994397758986</v>
      </c>
      <c r="I245" s="406">
        <f t="shared" si="98"/>
        <v>61.274131274131378</v>
      </c>
      <c r="J245" s="270">
        <f t="shared" si="98"/>
        <v>189.65517241379303</v>
      </c>
      <c r="K245" s="271">
        <f t="shared" si="98"/>
        <v>142.85714285714289</v>
      </c>
      <c r="L245" s="271">
        <f t="shared" si="98"/>
        <v>164.11299435028241</v>
      </c>
      <c r="M245" s="272">
        <f t="shared" si="98"/>
        <v>124.37148217636013</v>
      </c>
      <c r="N245" s="402">
        <f t="shared" si="98"/>
        <v>207.17948717948707</v>
      </c>
      <c r="O245" s="271">
        <f t="shared" si="98"/>
        <v>127.8125</v>
      </c>
      <c r="P245" s="271">
        <f t="shared" si="98"/>
        <v>136.25</v>
      </c>
      <c r="Q245" s="271">
        <f t="shared" si="98"/>
        <v>121.37634408602162</v>
      </c>
      <c r="R245" s="271">
        <f t="shared" si="98"/>
        <v>114.28308823529414</v>
      </c>
      <c r="S245" s="271">
        <f t="shared" si="98"/>
        <v>102.20643939393949</v>
      </c>
      <c r="T245" s="271">
        <f t="shared" si="98"/>
        <v>87.980392156862763</v>
      </c>
      <c r="U245" s="271">
        <f t="shared" si="98"/>
        <v>128.69959677419365</v>
      </c>
      <c r="V245" s="271">
        <f t="shared" si="98"/>
        <v>156.4961067853169</v>
      </c>
      <c r="W245" s="271">
        <f t="shared" si="98"/>
        <v>153.13725490196089</v>
      </c>
      <c r="X245" s="272">
        <f t="shared" si="98"/>
        <v>156.89189189189187</v>
      </c>
      <c r="Y245" s="346">
        <f>Y241-Y227</f>
        <v>126.73224454400929</v>
      </c>
      <c r="Z245" s="430"/>
      <c r="AA245" s="227"/>
      <c r="AB245" s="430"/>
    </row>
    <row r="246" spans="1:28" x14ac:dyDescent="0.2">
      <c r="A246" s="370" t="s">
        <v>51</v>
      </c>
      <c r="B246" s="274">
        <v>251</v>
      </c>
      <c r="C246" s="275">
        <v>555</v>
      </c>
      <c r="D246" s="275">
        <v>811</v>
      </c>
      <c r="E246" s="275">
        <v>786</v>
      </c>
      <c r="F246" s="275">
        <v>785</v>
      </c>
      <c r="G246" s="275">
        <v>695</v>
      </c>
      <c r="H246" s="275">
        <v>755</v>
      </c>
      <c r="I246" s="407">
        <v>470</v>
      </c>
      <c r="J246" s="274">
        <v>381</v>
      </c>
      <c r="K246" s="275">
        <v>566</v>
      </c>
      <c r="L246" s="275">
        <v>785</v>
      </c>
      <c r="M246" s="276">
        <v>525</v>
      </c>
      <c r="N246" s="373">
        <v>161</v>
      </c>
      <c r="O246" s="275">
        <v>421</v>
      </c>
      <c r="P246" s="275">
        <v>739</v>
      </c>
      <c r="Q246" s="275">
        <v>400</v>
      </c>
      <c r="R246" s="275">
        <v>399</v>
      </c>
      <c r="S246" s="275">
        <v>414</v>
      </c>
      <c r="T246" s="275">
        <v>414</v>
      </c>
      <c r="U246" s="275">
        <v>407</v>
      </c>
      <c r="V246" s="275">
        <v>407</v>
      </c>
      <c r="W246" s="275">
        <v>730</v>
      </c>
      <c r="X246" s="276">
        <v>515</v>
      </c>
      <c r="Y246" s="347">
        <f>SUM(B246:X246)</f>
        <v>12372</v>
      </c>
      <c r="Z246" s="227" t="s">
        <v>56</v>
      </c>
      <c r="AA246" s="278">
        <f>Y232-Y246</f>
        <v>8</v>
      </c>
      <c r="AB246" s="279">
        <f>AA246/Y232</f>
        <v>6.462035541195477E-4</v>
      </c>
    </row>
    <row r="247" spans="1:28" x14ac:dyDescent="0.2">
      <c r="A247" s="371" t="s">
        <v>28</v>
      </c>
      <c r="B247" s="323">
        <v>87.5</v>
      </c>
      <c r="C247" s="240">
        <v>86</v>
      </c>
      <c r="D247" s="240">
        <v>84.5</v>
      </c>
      <c r="E247" s="240">
        <v>84.5</v>
      </c>
      <c r="F247" s="240">
        <v>84</v>
      </c>
      <c r="G247" s="240">
        <v>82.5</v>
      </c>
      <c r="H247" s="240">
        <v>82</v>
      </c>
      <c r="I247" s="408">
        <v>82</v>
      </c>
      <c r="J247" s="242">
        <v>87.5</v>
      </c>
      <c r="K247" s="240">
        <v>86</v>
      </c>
      <c r="L247" s="240">
        <v>85</v>
      </c>
      <c r="M247" s="243">
        <v>84.5</v>
      </c>
      <c r="N247" s="374">
        <v>87.5</v>
      </c>
      <c r="O247" s="240">
        <v>87</v>
      </c>
      <c r="P247" s="240">
        <v>86.5</v>
      </c>
      <c r="Q247" s="240">
        <v>85</v>
      </c>
      <c r="R247" s="240">
        <v>85</v>
      </c>
      <c r="S247" s="240">
        <v>85</v>
      </c>
      <c r="T247" s="240">
        <v>85</v>
      </c>
      <c r="U247" s="240">
        <v>84</v>
      </c>
      <c r="V247" s="240">
        <v>84</v>
      </c>
      <c r="W247" s="240">
        <v>83.5</v>
      </c>
      <c r="X247" s="243">
        <v>83.5</v>
      </c>
      <c r="Y247" s="339"/>
      <c r="Z247" s="227" t="s">
        <v>57</v>
      </c>
      <c r="AA247" s="362">
        <v>77.010000000000005</v>
      </c>
      <c r="AB247" s="430"/>
    </row>
    <row r="248" spans="1:28" ht="13.5" thickBot="1" x14ac:dyDescent="0.25">
      <c r="A248" s="372" t="s">
        <v>26</v>
      </c>
      <c r="B248" s="410">
        <f>B247-B233</f>
        <v>8</v>
      </c>
      <c r="C248" s="415">
        <f t="shared" ref="C248:X248" si="99">C247-C233</f>
        <v>8</v>
      </c>
      <c r="D248" s="415">
        <f t="shared" si="99"/>
        <v>8</v>
      </c>
      <c r="E248" s="415">
        <f t="shared" si="99"/>
        <v>7.5</v>
      </c>
      <c r="F248" s="415">
        <f t="shared" si="99"/>
        <v>7.5</v>
      </c>
      <c r="G248" s="415">
        <f t="shared" si="99"/>
        <v>7.5</v>
      </c>
      <c r="H248" s="415">
        <f t="shared" si="99"/>
        <v>7.5</v>
      </c>
      <c r="I248" s="416">
        <f t="shared" si="99"/>
        <v>8</v>
      </c>
      <c r="J248" s="410">
        <f t="shared" si="99"/>
        <v>7.5</v>
      </c>
      <c r="K248" s="415">
        <f t="shared" si="99"/>
        <v>7.5</v>
      </c>
      <c r="L248" s="415">
        <f t="shared" si="99"/>
        <v>7.5</v>
      </c>
      <c r="M248" s="417">
        <f t="shared" si="99"/>
        <v>8</v>
      </c>
      <c r="N248" s="418">
        <f t="shared" si="99"/>
        <v>7.5</v>
      </c>
      <c r="O248" s="415">
        <f t="shared" si="99"/>
        <v>7.5</v>
      </c>
      <c r="P248" s="415">
        <f t="shared" si="99"/>
        <v>7.5</v>
      </c>
      <c r="Q248" s="415">
        <f t="shared" si="99"/>
        <v>7.5</v>
      </c>
      <c r="R248" s="415">
        <f t="shared" si="99"/>
        <v>7.5</v>
      </c>
      <c r="S248" s="415">
        <f t="shared" si="99"/>
        <v>8</v>
      </c>
      <c r="T248" s="415">
        <f t="shared" si="99"/>
        <v>8</v>
      </c>
      <c r="U248" s="415">
        <f t="shared" si="99"/>
        <v>7.5</v>
      </c>
      <c r="V248" s="415">
        <f t="shared" si="99"/>
        <v>7.5</v>
      </c>
      <c r="W248" s="415">
        <f t="shared" si="99"/>
        <v>7.5</v>
      </c>
      <c r="X248" s="417">
        <f t="shared" si="99"/>
        <v>7.5</v>
      </c>
      <c r="Y248" s="348"/>
      <c r="Z248" s="227" t="s">
        <v>26</v>
      </c>
      <c r="AA248" s="227">
        <f>AA247-AA233</f>
        <v>6.6900000000000119</v>
      </c>
      <c r="AB248" s="430"/>
    </row>
    <row r="249" spans="1:28" x14ac:dyDescent="0.2">
      <c r="M249" s="237">
        <v>84.5</v>
      </c>
    </row>
    <row r="250" spans="1:28" ht="13.5" thickBot="1" x14ac:dyDescent="0.25"/>
    <row r="251" spans="1:28" ht="13.5" thickBot="1" x14ac:dyDescent="0.25">
      <c r="A251" s="285" t="s">
        <v>106</v>
      </c>
      <c r="B251" s="509" t="s">
        <v>53</v>
      </c>
      <c r="C251" s="510"/>
      <c r="D251" s="510"/>
      <c r="E251" s="510"/>
      <c r="F251" s="510"/>
      <c r="G251" s="510"/>
      <c r="H251" s="510"/>
      <c r="I251" s="510"/>
      <c r="J251" s="515" t="s">
        <v>72</v>
      </c>
      <c r="K251" s="516"/>
      <c r="L251" s="516"/>
      <c r="M251" s="517"/>
      <c r="N251" s="509" t="s">
        <v>63</v>
      </c>
      <c r="O251" s="510"/>
      <c r="P251" s="510"/>
      <c r="Q251" s="510"/>
      <c r="R251" s="510"/>
      <c r="S251" s="510"/>
      <c r="T251" s="510"/>
      <c r="U251" s="510"/>
      <c r="V251" s="510"/>
      <c r="W251" s="510"/>
      <c r="X251" s="511"/>
      <c r="Y251" s="338" t="s">
        <v>55</v>
      </c>
      <c r="Z251" s="434"/>
      <c r="AA251" s="434"/>
      <c r="AB251" s="434"/>
    </row>
    <row r="252" spans="1:28" x14ac:dyDescent="0.2">
      <c r="A252" s="226" t="s">
        <v>54</v>
      </c>
      <c r="B252" s="444">
        <v>1</v>
      </c>
      <c r="C252" s="445">
        <v>2</v>
      </c>
      <c r="D252" s="248">
        <v>3</v>
      </c>
      <c r="E252" s="248">
        <v>4</v>
      </c>
      <c r="F252" s="248">
        <v>5</v>
      </c>
      <c r="G252" s="248">
        <v>6</v>
      </c>
      <c r="H252" s="442">
        <v>7</v>
      </c>
      <c r="I252" s="443">
        <v>8</v>
      </c>
      <c r="J252" s="247">
        <v>1</v>
      </c>
      <c r="K252" s="248">
        <v>2</v>
      </c>
      <c r="L252" s="248">
        <v>3</v>
      </c>
      <c r="M252" s="249">
        <v>4</v>
      </c>
      <c r="N252" s="396">
        <v>1</v>
      </c>
      <c r="O252" s="445">
        <v>2</v>
      </c>
      <c r="P252" s="445">
        <v>3</v>
      </c>
      <c r="Q252" s="248">
        <v>4</v>
      </c>
      <c r="R252" s="248">
        <v>5</v>
      </c>
      <c r="S252" s="248">
        <v>6</v>
      </c>
      <c r="T252" s="248">
        <v>7</v>
      </c>
      <c r="U252" s="248">
        <v>8</v>
      </c>
      <c r="V252" s="248">
        <v>9</v>
      </c>
      <c r="W252" s="442">
        <v>10</v>
      </c>
      <c r="X252" s="446">
        <v>11</v>
      </c>
      <c r="Y252" s="339"/>
      <c r="Z252" s="434"/>
      <c r="AA252" s="434"/>
      <c r="AB252" s="434"/>
    </row>
    <row r="253" spans="1:28" x14ac:dyDescent="0.2">
      <c r="A253" s="226" t="s">
        <v>2</v>
      </c>
      <c r="B253" s="383">
        <v>1</v>
      </c>
      <c r="C253" s="384">
        <v>2</v>
      </c>
      <c r="D253" s="385">
        <v>3</v>
      </c>
      <c r="E253" s="386">
        <v>4</v>
      </c>
      <c r="F253" s="387">
        <v>5</v>
      </c>
      <c r="G253" s="388">
        <v>6</v>
      </c>
      <c r="H253" s="389">
        <v>7</v>
      </c>
      <c r="I253" s="390">
        <v>8</v>
      </c>
      <c r="J253" s="383">
        <v>1</v>
      </c>
      <c r="K253" s="384">
        <v>2</v>
      </c>
      <c r="L253" s="385">
        <v>3</v>
      </c>
      <c r="M253" s="386">
        <v>4</v>
      </c>
      <c r="N253" s="383">
        <v>1</v>
      </c>
      <c r="O253" s="384">
        <v>2</v>
      </c>
      <c r="P253" s="385">
        <v>3</v>
      </c>
      <c r="Q253" s="386">
        <v>4</v>
      </c>
      <c r="R253" s="386">
        <v>4</v>
      </c>
      <c r="S253" s="387">
        <v>5</v>
      </c>
      <c r="T253" s="387">
        <v>5</v>
      </c>
      <c r="U253" s="388">
        <v>6</v>
      </c>
      <c r="V253" s="388">
        <v>6</v>
      </c>
      <c r="W253" s="389">
        <v>7</v>
      </c>
      <c r="X253" s="390">
        <v>8</v>
      </c>
      <c r="Y253" s="391" t="s">
        <v>0</v>
      </c>
      <c r="Z253" s="434"/>
      <c r="AA253" s="434"/>
      <c r="AB253" s="434"/>
    </row>
    <row r="254" spans="1:28" x14ac:dyDescent="0.2">
      <c r="A254" s="292" t="s">
        <v>3</v>
      </c>
      <c r="B254" s="441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254">
        <v>1980</v>
      </c>
      <c r="I254" s="404">
        <v>1980</v>
      </c>
      <c r="J254" s="253">
        <v>1980</v>
      </c>
      <c r="K254" s="254">
        <v>1980</v>
      </c>
      <c r="L254" s="254">
        <v>1980</v>
      </c>
      <c r="M254" s="255">
        <v>1980</v>
      </c>
      <c r="N254" s="397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4">
        <v>1980</v>
      </c>
      <c r="U254" s="254">
        <v>1980</v>
      </c>
      <c r="V254" s="254">
        <v>1980</v>
      </c>
      <c r="W254" s="254">
        <v>1980</v>
      </c>
      <c r="X254" s="255">
        <v>1980</v>
      </c>
      <c r="Y254" s="341">
        <v>1980</v>
      </c>
      <c r="Z254" s="434"/>
      <c r="AA254" s="434"/>
      <c r="AB254" s="434"/>
    </row>
    <row r="255" spans="1:28" x14ac:dyDescent="0.2">
      <c r="A255" s="295" t="s">
        <v>6</v>
      </c>
      <c r="B255" s="256">
        <v>1918.5</v>
      </c>
      <c r="C255" s="257">
        <v>1973</v>
      </c>
      <c r="D255" s="257">
        <v>2017.1428571428571</v>
      </c>
      <c r="E255" s="257">
        <v>2013.6666666666667</v>
      </c>
      <c r="F255" s="257">
        <v>2032.0338983050847</v>
      </c>
      <c r="G255" s="257">
        <v>2017.5</v>
      </c>
      <c r="H255" s="257">
        <v>2039.8275862068965</v>
      </c>
      <c r="I255" s="296">
        <v>2065.5882352941176</v>
      </c>
      <c r="J255" s="256">
        <v>2051.0344827586205</v>
      </c>
      <c r="K255" s="257">
        <v>2035.8695652173913</v>
      </c>
      <c r="L255" s="257">
        <v>2072.5757575757575</v>
      </c>
      <c r="M255" s="258">
        <v>2080.9523809523807</v>
      </c>
      <c r="N255" s="398">
        <v>1990.8333333333333</v>
      </c>
      <c r="O255" s="257">
        <v>2053.2258064516127</v>
      </c>
      <c r="P255" s="257">
        <v>2020.3773584905659</v>
      </c>
      <c r="Q255" s="257">
        <v>2069.6666666666665</v>
      </c>
      <c r="R255" s="257">
        <v>1994.1935483870968</v>
      </c>
      <c r="S255" s="257">
        <v>2053.75</v>
      </c>
      <c r="T255" s="257">
        <v>2019.6969696969697</v>
      </c>
      <c r="U255" s="257">
        <v>2059.375</v>
      </c>
      <c r="V255" s="257">
        <v>2080.9375</v>
      </c>
      <c r="W255" s="257">
        <v>2051.6981132075471</v>
      </c>
      <c r="X255" s="258">
        <v>2053.6585365853657</v>
      </c>
      <c r="Y255" s="342">
        <v>2036.0168598524763</v>
      </c>
      <c r="Z255" s="434"/>
      <c r="AA255" s="434"/>
      <c r="AB255" s="434"/>
    </row>
    <row r="256" spans="1:28" x14ac:dyDescent="0.2">
      <c r="A256" s="226" t="s">
        <v>7</v>
      </c>
      <c r="B256" s="260">
        <v>60</v>
      </c>
      <c r="C256" s="261">
        <v>90</v>
      </c>
      <c r="D256" s="261">
        <v>88.888888888888886</v>
      </c>
      <c r="E256" s="261">
        <v>91.666666666666671</v>
      </c>
      <c r="F256" s="261">
        <v>88.13559322033899</v>
      </c>
      <c r="G256" s="261">
        <v>94.230769230769226</v>
      </c>
      <c r="H256" s="261">
        <v>91.379310344827587</v>
      </c>
      <c r="I256" s="299">
        <v>97.058823529411768</v>
      </c>
      <c r="J256" s="260">
        <v>68.965517241379317</v>
      </c>
      <c r="K256" s="261">
        <v>84.782608695652172</v>
      </c>
      <c r="L256" s="261">
        <v>93.939393939393938</v>
      </c>
      <c r="M256" s="262">
        <v>78.571428571428569</v>
      </c>
      <c r="N256" s="399">
        <v>100</v>
      </c>
      <c r="O256" s="261">
        <v>87.096774193548384</v>
      </c>
      <c r="P256" s="261">
        <v>86.79245283018868</v>
      </c>
      <c r="Q256" s="261">
        <v>90</v>
      </c>
      <c r="R256" s="261">
        <v>100</v>
      </c>
      <c r="S256" s="261">
        <v>90.625</v>
      </c>
      <c r="T256" s="261">
        <v>93.939393939393938</v>
      </c>
      <c r="U256" s="261">
        <v>96.875</v>
      </c>
      <c r="V256" s="261">
        <v>93.75</v>
      </c>
      <c r="W256" s="261">
        <v>92.452830188679243</v>
      </c>
      <c r="X256" s="262">
        <v>82.926829268292678</v>
      </c>
      <c r="Y256" s="343">
        <v>87.144362486828243</v>
      </c>
      <c r="Z256" s="434"/>
      <c r="AA256" s="227"/>
      <c r="AB256" s="434"/>
    </row>
    <row r="257" spans="1:29" x14ac:dyDescent="0.2">
      <c r="A257" s="226" t="s">
        <v>8</v>
      </c>
      <c r="B257" s="263">
        <v>0.10470677053281993</v>
      </c>
      <c r="C257" s="264">
        <v>6.9385591524729881E-2</v>
      </c>
      <c r="D257" s="264">
        <v>6.3544976866713357E-2</v>
      </c>
      <c r="E257" s="264">
        <v>5.491164849152607E-2</v>
      </c>
      <c r="F257" s="264">
        <v>5.7281337068601806E-2</v>
      </c>
      <c r="G257" s="264">
        <v>5.4720787243350423E-2</v>
      </c>
      <c r="H257" s="264">
        <v>5.5624371470348002E-2</v>
      </c>
      <c r="I257" s="302">
        <v>5.0682788054178751E-2</v>
      </c>
      <c r="J257" s="263">
        <v>9.7000549875512654E-2</v>
      </c>
      <c r="K257" s="264">
        <v>6.2590264663663492E-2</v>
      </c>
      <c r="L257" s="264">
        <v>5.1470163515608923E-2</v>
      </c>
      <c r="M257" s="265">
        <v>7.5413564939299002E-2</v>
      </c>
      <c r="N257" s="400">
        <v>4.4948720769262887E-2</v>
      </c>
      <c r="O257" s="264">
        <v>6.4558305770005986E-2</v>
      </c>
      <c r="P257" s="264">
        <v>6.2496541892566343E-2</v>
      </c>
      <c r="Q257" s="264">
        <v>5.2299745189459297E-2</v>
      </c>
      <c r="R257" s="264">
        <v>4.4973920331471941E-2</v>
      </c>
      <c r="S257" s="264">
        <v>5.3418585694282421E-2</v>
      </c>
      <c r="T257" s="264">
        <v>5.4244733031190359E-2</v>
      </c>
      <c r="U257" s="264">
        <v>4.3667790908154265E-2</v>
      </c>
      <c r="V257" s="264">
        <v>5.6558914100238611E-2</v>
      </c>
      <c r="W257" s="264">
        <v>5.5368133645812591E-2</v>
      </c>
      <c r="X257" s="265">
        <v>7.2812440034431172E-2</v>
      </c>
      <c r="Y257" s="344">
        <v>6.3186723757909999E-2</v>
      </c>
      <c r="Z257" s="434"/>
      <c r="AA257" s="227"/>
      <c r="AB257" s="434"/>
    </row>
    <row r="258" spans="1:29" x14ac:dyDescent="0.2">
      <c r="A258" s="295" t="s">
        <v>1</v>
      </c>
      <c r="B258" s="266">
        <f>B255/H254*100-100</f>
        <v>-3.1060606060605949</v>
      </c>
      <c r="C258" s="267">
        <f t="shared" ref="C258:E258" si="100">C255/C254*100-100</f>
        <v>-0.35353535353534937</v>
      </c>
      <c r="D258" s="267">
        <f t="shared" si="100"/>
        <v>1.8759018759018744</v>
      </c>
      <c r="E258" s="267">
        <f t="shared" si="100"/>
        <v>1.7003367003367202</v>
      </c>
      <c r="F258" s="267">
        <f>F255/F254*100-100</f>
        <v>2.6279746618729689</v>
      </c>
      <c r="G258" s="267">
        <f t="shared" ref="G258:L258" si="101">G255/G254*100-100</f>
        <v>1.8939393939394051</v>
      </c>
      <c r="H258" s="267">
        <f t="shared" si="101"/>
        <v>3.0215952629745573</v>
      </c>
      <c r="I258" s="405">
        <f t="shared" si="101"/>
        <v>4.3226381461675629</v>
      </c>
      <c r="J258" s="266">
        <f t="shared" si="101"/>
        <v>3.587600139324266</v>
      </c>
      <c r="K258" s="267">
        <f t="shared" si="101"/>
        <v>2.8216952129995576</v>
      </c>
      <c r="L258" s="267">
        <f t="shared" si="101"/>
        <v>4.6755433119069352</v>
      </c>
      <c r="M258" s="268">
        <f>M255/M254*100-100</f>
        <v>5.0986050986050913</v>
      </c>
      <c r="N258" s="401">
        <f t="shared" ref="N258:Y258" si="102">N255/N254*100-100</f>
        <v>0.54713804713803427</v>
      </c>
      <c r="O258" s="267">
        <f t="shared" si="102"/>
        <v>3.6982730531117483</v>
      </c>
      <c r="P258" s="267">
        <f t="shared" si="102"/>
        <v>2.0392605298265636</v>
      </c>
      <c r="Q258" s="267">
        <f t="shared" si="102"/>
        <v>4.5286195286195152</v>
      </c>
      <c r="R258" s="267">
        <f t="shared" si="102"/>
        <v>0.71684587813621192</v>
      </c>
      <c r="S258" s="267">
        <f t="shared" si="102"/>
        <v>3.724747474747474</v>
      </c>
      <c r="T258" s="267">
        <f t="shared" si="102"/>
        <v>2.0048974594429296</v>
      </c>
      <c r="U258" s="267">
        <f t="shared" si="102"/>
        <v>4.0088383838383805</v>
      </c>
      <c r="V258" s="267">
        <f t="shared" si="102"/>
        <v>5.0978535353535221</v>
      </c>
      <c r="W258" s="267">
        <f t="shared" si="102"/>
        <v>3.6211168286640003</v>
      </c>
      <c r="X258" s="268">
        <f t="shared" si="102"/>
        <v>3.7201281103720163</v>
      </c>
      <c r="Y258" s="345">
        <f t="shared" si="102"/>
        <v>2.8291343359836389</v>
      </c>
      <c r="Z258" s="434"/>
      <c r="AA258" s="227"/>
      <c r="AB258" s="434"/>
    </row>
    <row r="259" spans="1:29" ht="13.5" thickBot="1" x14ac:dyDescent="0.25">
      <c r="A259" s="349" t="s">
        <v>27</v>
      </c>
      <c r="B259" s="270">
        <f>B255-B241</f>
        <v>155.375</v>
      </c>
      <c r="C259" s="271">
        <f t="shared" ref="C259:X259" si="103">C255-C241</f>
        <v>188.81395348837214</v>
      </c>
      <c r="D259" s="271">
        <f t="shared" si="103"/>
        <v>199.64285714285711</v>
      </c>
      <c r="E259" s="271">
        <f t="shared" si="103"/>
        <v>169.93785310734461</v>
      </c>
      <c r="F259" s="271">
        <f t="shared" si="103"/>
        <v>160.82700175336049</v>
      </c>
      <c r="G259" s="271">
        <f t="shared" si="103"/>
        <v>150.0454545454545</v>
      </c>
      <c r="H259" s="271">
        <f t="shared" si="103"/>
        <v>158.9347290640394</v>
      </c>
      <c r="I259" s="406">
        <f t="shared" si="103"/>
        <v>172.88553259141486</v>
      </c>
      <c r="J259" s="270">
        <f t="shared" si="103"/>
        <v>173.10344827586187</v>
      </c>
      <c r="K259" s="271">
        <f t="shared" si="103"/>
        <v>155.86956521739125</v>
      </c>
      <c r="L259" s="271">
        <f t="shared" si="103"/>
        <v>175.24242424242425</v>
      </c>
      <c r="M259" s="272">
        <f t="shared" si="103"/>
        <v>186.33699633699621</v>
      </c>
      <c r="N259" s="402">
        <f t="shared" si="103"/>
        <v>106.98717948717945</v>
      </c>
      <c r="O259" s="271">
        <f t="shared" si="103"/>
        <v>186.0383064516127</v>
      </c>
      <c r="P259" s="271">
        <f t="shared" si="103"/>
        <v>163.77021563342305</v>
      </c>
      <c r="Q259" s="271">
        <f t="shared" si="103"/>
        <v>160.95698924731164</v>
      </c>
      <c r="R259" s="271">
        <f t="shared" si="103"/>
        <v>131.38104838709683</v>
      </c>
      <c r="S259" s="271">
        <f t="shared" si="103"/>
        <v>180.9375</v>
      </c>
      <c r="T259" s="271">
        <f t="shared" si="103"/>
        <v>154.36363636363649</v>
      </c>
      <c r="U259" s="271">
        <f t="shared" si="103"/>
        <v>169.0625</v>
      </c>
      <c r="V259" s="271">
        <f t="shared" si="103"/>
        <v>150.24784482758628</v>
      </c>
      <c r="W259" s="271">
        <f t="shared" si="103"/>
        <v>126.20791712911569</v>
      </c>
      <c r="X259" s="272">
        <f t="shared" si="103"/>
        <v>121.76664469347384</v>
      </c>
      <c r="Y259" s="346">
        <f>Y255-Y241</f>
        <v>163.55199498761135</v>
      </c>
      <c r="Z259" s="434"/>
      <c r="AA259" s="227"/>
      <c r="AB259" s="434"/>
    </row>
    <row r="260" spans="1:29" x14ac:dyDescent="0.2">
      <c r="A260" s="370" t="s">
        <v>51</v>
      </c>
      <c r="B260" s="274">
        <v>249</v>
      </c>
      <c r="C260" s="275">
        <v>555</v>
      </c>
      <c r="D260" s="275">
        <v>811</v>
      </c>
      <c r="E260" s="275">
        <v>786</v>
      </c>
      <c r="F260" s="275">
        <v>785</v>
      </c>
      <c r="G260" s="275">
        <v>695</v>
      </c>
      <c r="H260" s="275">
        <v>755</v>
      </c>
      <c r="I260" s="407">
        <v>424</v>
      </c>
      <c r="J260" s="274">
        <v>379</v>
      </c>
      <c r="K260" s="275">
        <v>566</v>
      </c>
      <c r="L260" s="275">
        <v>785</v>
      </c>
      <c r="M260" s="276">
        <v>512</v>
      </c>
      <c r="N260" s="373">
        <v>161</v>
      </c>
      <c r="O260" s="275">
        <v>421</v>
      </c>
      <c r="P260" s="275">
        <v>739</v>
      </c>
      <c r="Q260" s="275">
        <v>400</v>
      </c>
      <c r="R260" s="275">
        <v>399</v>
      </c>
      <c r="S260" s="275">
        <v>414</v>
      </c>
      <c r="T260" s="275">
        <v>414</v>
      </c>
      <c r="U260" s="275">
        <v>407</v>
      </c>
      <c r="V260" s="275">
        <v>407</v>
      </c>
      <c r="W260" s="275">
        <v>730</v>
      </c>
      <c r="X260" s="276">
        <v>459</v>
      </c>
      <c r="Y260" s="347">
        <f>SUM(B260:X260)</f>
        <v>12253</v>
      </c>
      <c r="Z260" s="227" t="s">
        <v>56</v>
      </c>
      <c r="AA260" s="278">
        <f>Y246-Y260</f>
        <v>119</v>
      </c>
      <c r="AB260" s="279">
        <f>AA260/Y246</f>
        <v>9.6184933721306168E-3</v>
      </c>
      <c r="AC260" s="433" t="s">
        <v>109</v>
      </c>
    </row>
    <row r="261" spans="1:29" x14ac:dyDescent="0.2">
      <c r="A261" s="371" t="s">
        <v>28</v>
      </c>
      <c r="B261" s="323">
        <v>95</v>
      </c>
      <c r="C261" s="240">
        <v>93.5</v>
      </c>
      <c r="D261" s="240">
        <v>92</v>
      </c>
      <c r="E261" s="240">
        <v>92</v>
      </c>
      <c r="F261" s="240">
        <v>91.5</v>
      </c>
      <c r="G261" s="240">
        <v>90</v>
      </c>
      <c r="H261" s="240">
        <v>89.5</v>
      </c>
      <c r="I261" s="408">
        <v>89.5</v>
      </c>
      <c r="J261" s="242">
        <v>94.5</v>
      </c>
      <c r="K261" s="240">
        <v>93.5</v>
      </c>
      <c r="L261" s="240">
        <v>92.5</v>
      </c>
      <c r="M261" s="243">
        <v>92</v>
      </c>
      <c r="N261" s="374">
        <v>95</v>
      </c>
      <c r="O261" s="240">
        <v>94.5</v>
      </c>
      <c r="P261" s="240">
        <v>94</v>
      </c>
      <c r="Q261" s="240">
        <v>92</v>
      </c>
      <c r="R261" s="240">
        <v>93</v>
      </c>
      <c r="S261" s="240">
        <v>92.5</v>
      </c>
      <c r="T261" s="240">
        <v>92.5</v>
      </c>
      <c r="U261" s="240">
        <v>91.5</v>
      </c>
      <c r="V261" s="240">
        <v>91.5</v>
      </c>
      <c r="W261" s="240">
        <v>91.5</v>
      </c>
      <c r="X261" s="243">
        <v>91.5</v>
      </c>
      <c r="Y261" s="339"/>
      <c r="Z261" s="227" t="s">
        <v>57</v>
      </c>
      <c r="AA261" s="362">
        <v>84.63</v>
      </c>
      <c r="AB261" s="434"/>
      <c r="AC261" s="433" t="s">
        <v>113</v>
      </c>
    </row>
    <row r="262" spans="1:29" ht="13.5" thickBot="1" x14ac:dyDescent="0.25">
      <c r="A262" s="372" t="s">
        <v>26</v>
      </c>
      <c r="B262" s="410">
        <f>B261-B247</f>
        <v>7.5</v>
      </c>
      <c r="C262" s="415">
        <f t="shared" ref="C262:X262" si="104">C261-C247</f>
        <v>7.5</v>
      </c>
      <c r="D262" s="415">
        <f t="shared" si="104"/>
        <v>7.5</v>
      </c>
      <c r="E262" s="415">
        <f t="shared" si="104"/>
        <v>7.5</v>
      </c>
      <c r="F262" s="415">
        <f t="shared" si="104"/>
        <v>7.5</v>
      </c>
      <c r="G262" s="415">
        <f t="shared" si="104"/>
        <v>7.5</v>
      </c>
      <c r="H262" s="415">
        <f t="shared" si="104"/>
        <v>7.5</v>
      </c>
      <c r="I262" s="416">
        <f t="shared" si="104"/>
        <v>7.5</v>
      </c>
      <c r="J262" s="410">
        <f t="shared" si="104"/>
        <v>7</v>
      </c>
      <c r="K262" s="415">
        <f t="shared" si="104"/>
        <v>7.5</v>
      </c>
      <c r="L262" s="415">
        <f t="shared" si="104"/>
        <v>7.5</v>
      </c>
      <c r="M262" s="417">
        <f t="shared" si="104"/>
        <v>7.5</v>
      </c>
      <c r="N262" s="418">
        <f t="shared" si="104"/>
        <v>7.5</v>
      </c>
      <c r="O262" s="415">
        <f t="shared" si="104"/>
        <v>7.5</v>
      </c>
      <c r="P262" s="415">
        <f t="shared" si="104"/>
        <v>7.5</v>
      </c>
      <c r="Q262" s="415">
        <f t="shared" si="104"/>
        <v>7</v>
      </c>
      <c r="R262" s="415">
        <f t="shared" si="104"/>
        <v>8</v>
      </c>
      <c r="S262" s="415">
        <f t="shared" si="104"/>
        <v>7.5</v>
      </c>
      <c r="T262" s="415">
        <f t="shared" si="104"/>
        <v>7.5</v>
      </c>
      <c r="U262" s="415">
        <f t="shared" si="104"/>
        <v>7.5</v>
      </c>
      <c r="V262" s="415">
        <f t="shared" si="104"/>
        <v>7.5</v>
      </c>
      <c r="W262" s="415">
        <f t="shared" si="104"/>
        <v>8</v>
      </c>
      <c r="X262" s="417">
        <f t="shared" si="104"/>
        <v>8</v>
      </c>
      <c r="Y262" s="348"/>
      <c r="Z262" s="227" t="s">
        <v>26</v>
      </c>
      <c r="AA262" s="227">
        <f>AA261-AA247</f>
        <v>7.6199999999999903</v>
      </c>
      <c r="AB262" s="434"/>
    </row>
    <row r="263" spans="1:29" x14ac:dyDescent="0.2">
      <c r="P263" s="237" t="s">
        <v>68</v>
      </c>
      <c r="R263" s="237">
        <v>93</v>
      </c>
    </row>
    <row r="264" spans="1:29" s="440" customFormat="1" x14ac:dyDescent="0.2">
      <c r="N264" s="440">
        <v>95</v>
      </c>
      <c r="O264" s="440">
        <v>94</v>
      </c>
      <c r="P264" s="440">
        <v>94</v>
      </c>
      <c r="W264" s="440">
        <v>92</v>
      </c>
      <c r="X264" s="440">
        <v>91</v>
      </c>
    </row>
    <row r="265" spans="1:29" ht="13.5" thickBot="1" x14ac:dyDescent="0.25">
      <c r="B265" s="237">
        <v>1946</v>
      </c>
      <c r="C265" s="237">
        <v>1946</v>
      </c>
      <c r="H265" s="440">
        <v>2053</v>
      </c>
      <c r="I265" s="237">
        <v>2053</v>
      </c>
      <c r="J265" s="237">
        <v>2046</v>
      </c>
      <c r="K265" s="237">
        <v>2046</v>
      </c>
      <c r="L265" s="237">
        <v>2046</v>
      </c>
      <c r="M265" s="237">
        <v>2046</v>
      </c>
      <c r="N265" s="334">
        <v>2037</v>
      </c>
      <c r="O265" s="237">
        <v>2037</v>
      </c>
      <c r="P265" s="237">
        <v>2037</v>
      </c>
      <c r="W265" s="237">
        <v>2053</v>
      </c>
      <c r="X265" s="237">
        <v>2053</v>
      </c>
    </row>
    <row r="266" spans="1:29" s="440" customFormat="1" ht="13.5" thickBot="1" x14ac:dyDescent="0.25">
      <c r="A266" s="285" t="s">
        <v>108</v>
      </c>
      <c r="B266" s="509" t="s">
        <v>53</v>
      </c>
      <c r="C266" s="510"/>
      <c r="D266" s="510"/>
      <c r="E266" s="510"/>
      <c r="F266" s="510"/>
      <c r="G266" s="510"/>
      <c r="H266" s="510"/>
      <c r="I266" s="510"/>
      <c r="J266" s="515" t="s">
        <v>72</v>
      </c>
      <c r="K266" s="516"/>
      <c r="L266" s="516"/>
      <c r="M266" s="517"/>
      <c r="N266" s="509" t="s">
        <v>63</v>
      </c>
      <c r="O266" s="510"/>
      <c r="P266" s="510"/>
      <c r="Q266" s="510"/>
      <c r="R266" s="510"/>
      <c r="S266" s="510"/>
      <c r="T266" s="510"/>
      <c r="U266" s="510"/>
      <c r="V266" s="510"/>
      <c r="W266" s="510"/>
      <c r="X266" s="511"/>
      <c r="Y266" s="338" t="s">
        <v>55</v>
      </c>
    </row>
    <row r="267" spans="1:29" s="440" customFormat="1" x14ac:dyDescent="0.2">
      <c r="A267" s="226" t="s">
        <v>54</v>
      </c>
      <c r="B267" s="247">
        <v>1</v>
      </c>
      <c r="C267" s="248">
        <v>2</v>
      </c>
      <c r="D267" s="248">
        <v>3</v>
      </c>
      <c r="E267" s="248">
        <v>4</v>
      </c>
      <c r="F267" s="248">
        <v>5</v>
      </c>
      <c r="G267" s="248">
        <v>6</v>
      </c>
      <c r="H267" s="248">
        <v>7</v>
      </c>
      <c r="I267" s="403">
        <v>8</v>
      </c>
      <c r="J267" s="247">
        <v>1</v>
      </c>
      <c r="K267" s="248">
        <v>2</v>
      </c>
      <c r="L267" s="248">
        <v>3</v>
      </c>
      <c r="M267" s="249">
        <v>4</v>
      </c>
      <c r="N267" s="396">
        <v>1</v>
      </c>
      <c r="O267" s="248">
        <v>2</v>
      </c>
      <c r="P267" s="248">
        <v>3</v>
      </c>
      <c r="Q267" s="248">
        <v>4</v>
      </c>
      <c r="R267" s="248">
        <v>5</v>
      </c>
      <c r="S267" s="248">
        <v>6</v>
      </c>
      <c r="T267" s="248">
        <v>7</v>
      </c>
      <c r="U267" s="248">
        <v>8</v>
      </c>
      <c r="V267" s="248">
        <v>9</v>
      </c>
      <c r="W267" s="248">
        <v>10</v>
      </c>
      <c r="X267" s="249">
        <v>11</v>
      </c>
      <c r="Y267" s="339"/>
    </row>
    <row r="268" spans="1:29" s="440" customFormat="1" x14ac:dyDescent="0.2">
      <c r="A268" s="226" t="s">
        <v>2</v>
      </c>
      <c r="B268" s="383">
        <v>1</v>
      </c>
      <c r="C268" s="384">
        <v>2</v>
      </c>
      <c r="D268" s="385">
        <v>3</v>
      </c>
      <c r="E268" s="386">
        <v>4</v>
      </c>
      <c r="F268" s="387">
        <v>5</v>
      </c>
      <c r="G268" s="388">
        <v>6</v>
      </c>
      <c r="H268" s="389">
        <v>7</v>
      </c>
      <c r="I268" s="390">
        <v>8</v>
      </c>
      <c r="J268" s="383">
        <v>1</v>
      </c>
      <c r="K268" s="384">
        <v>2</v>
      </c>
      <c r="L268" s="385">
        <v>3</v>
      </c>
      <c r="M268" s="386">
        <v>4</v>
      </c>
      <c r="N268" s="383">
        <v>1</v>
      </c>
      <c r="O268" s="384">
        <v>2</v>
      </c>
      <c r="P268" s="385">
        <v>3</v>
      </c>
      <c r="Q268" s="386">
        <v>4</v>
      </c>
      <c r="R268" s="386">
        <v>4</v>
      </c>
      <c r="S268" s="387">
        <v>5</v>
      </c>
      <c r="T268" s="387">
        <v>5</v>
      </c>
      <c r="U268" s="388">
        <v>6</v>
      </c>
      <c r="V268" s="388">
        <v>6</v>
      </c>
      <c r="W268" s="389">
        <v>7</v>
      </c>
      <c r="X268" s="390">
        <v>8</v>
      </c>
      <c r="Y268" s="391" t="s">
        <v>0</v>
      </c>
    </row>
    <row r="269" spans="1:29" s="440" customFormat="1" x14ac:dyDescent="0.2">
      <c r="A269" s="292" t="s">
        <v>3</v>
      </c>
      <c r="B269" s="253">
        <v>2130</v>
      </c>
      <c r="C269" s="254">
        <v>2130</v>
      </c>
      <c r="D269" s="254">
        <v>2130</v>
      </c>
      <c r="E269" s="254">
        <v>2130</v>
      </c>
      <c r="F269" s="254">
        <v>2130</v>
      </c>
      <c r="G269" s="254">
        <v>2130</v>
      </c>
      <c r="H269" s="254">
        <v>2130</v>
      </c>
      <c r="I269" s="404">
        <v>2130</v>
      </c>
      <c r="J269" s="253">
        <v>2130</v>
      </c>
      <c r="K269" s="254">
        <v>2130</v>
      </c>
      <c r="L269" s="254">
        <v>2130</v>
      </c>
      <c r="M269" s="255">
        <v>2130</v>
      </c>
      <c r="N269" s="397">
        <v>2130</v>
      </c>
      <c r="O269" s="254">
        <v>2130</v>
      </c>
      <c r="P269" s="254">
        <v>2130</v>
      </c>
      <c r="Q269" s="254">
        <v>2130</v>
      </c>
      <c r="R269" s="254">
        <v>2130</v>
      </c>
      <c r="S269" s="254">
        <v>2130</v>
      </c>
      <c r="T269" s="254">
        <v>2130</v>
      </c>
      <c r="U269" s="254">
        <v>2130</v>
      </c>
      <c r="V269" s="254">
        <v>2130</v>
      </c>
      <c r="W269" s="254">
        <v>2130</v>
      </c>
      <c r="X269" s="255">
        <v>2130</v>
      </c>
      <c r="Y269" s="341">
        <v>2130</v>
      </c>
    </row>
    <row r="270" spans="1:29" s="440" customFormat="1" x14ac:dyDescent="0.2">
      <c r="A270" s="295" t="s">
        <v>6</v>
      </c>
      <c r="B270" s="256">
        <v>2034.4444444444443</v>
      </c>
      <c r="C270" s="257">
        <v>2258.5714285714284</v>
      </c>
      <c r="D270" s="257">
        <v>2216.2711864406779</v>
      </c>
      <c r="E270" s="257">
        <v>2284.9180327868853</v>
      </c>
      <c r="F270" s="257">
        <v>2246.5</v>
      </c>
      <c r="G270" s="257">
        <v>2250.4</v>
      </c>
      <c r="H270" s="257">
        <v>2117.2413793103447</v>
      </c>
      <c r="I270" s="296">
        <v>2310.7272727272725</v>
      </c>
      <c r="J270" s="256">
        <v>2044.2857142857142</v>
      </c>
      <c r="K270" s="257">
        <v>2205.5813953488373</v>
      </c>
      <c r="L270" s="257">
        <v>2323.8775510204082</v>
      </c>
      <c r="M270" s="258">
        <v>2428.3333333333335</v>
      </c>
      <c r="N270" s="398">
        <v>2061.5384615384614</v>
      </c>
      <c r="O270" s="257">
        <v>2212.25</v>
      </c>
      <c r="P270" s="257">
        <v>2342.3529411764707</v>
      </c>
      <c r="Q270" s="257">
        <v>2200.3333333333335</v>
      </c>
      <c r="R270" s="257">
        <v>2232.6666666666665</v>
      </c>
      <c r="S270" s="257">
        <v>2275.3333333333335</v>
      </c>
      <c r="T270" s="257">
        <v>2256.1111111111113</v>
      </c>
      <c r="U270" s="257">
        <v>2260</v>
      </c>
      <c r="V270" s="257">
        <v>2205.3125</v>
      </c>
      <c r="W270" s="257">
        <v>2114.2857142857142</v>
      </c>
      <c r="X270" s="258">
        <v>2284.8888888888887</v>
      </c>
      <c r="Y270" s="342">
        <v>2242.7917121046894</v>
      </c>
    </row>
    <row r="271" spans="1:29" s="440" customFormat="1" x14ac:dyDescent="0.2">
      <c r="A271" s="226" t="s">
        <v>7</v>
      </c>
      <c r="B271" s="260">
        <v>94.444444444444443</v>
      </c>
      <c r="C271" s="261">
        <v>97.61904761904762</v>
      </c>
      <c r="D271" s="261">
        <v>86.440677966101688</v>
      </c>
      <c r="E271" s="261">
        <v>91.803278688524586</v>
      </c>
      <c r="F271" s="261">
        <v>91.666666666666671</v>
      </c>
      <c r="G271" s="261">
        <v>98</v>
      </c>
      <c r="H271" s="261">
        <v>89.65517241379311</v>
      </c>
      <c r="I271" s="299">
        <v>100</v>
      </c>
      <c r="J271" s="260">
        <v>85.714285714285708</v>
      </c>
      <c r="K271" s="261">
        <v>100</v>
      </c>
      <c r="L271" s="261">
        <v>97.959183673469383</v>
      </c>
      <c r="M271" s="262">
        <v>92.592592592592595</v>
      </c>
      <c r="N271" s="399">
        <v>100</v>
      </c>
      <c r="O271" s="261">
        <v>100</v>
      </c>
      <c r="P271" s="261">
        <v>97.058823529411768</v>
      </c>
      <c r="Q271" s="261">
        <v>86.666666666666671</v>
      </c>
      <c r="R271" s="261">
        <v>90</v>
      </c>
      <c r="S271" s="261">
        <v>93.333333333333329</v>
      </c>
      <c r="T271" s="261">
        <v>88.888888888888886</v>
      </c>
      <c r="U271" s="261">
        <v>90.322580645161295</v>
      </c>
      <c r="V271" s="261">
        <v>84.375</v>
      </c>
      <c r="W271" s="261">
        <v>92.857142857142861</v>
      </c>
      <c r="X271" s="262">
        <v>95.555555555555557</v>
      </c>
      <c r="Y271" s="343">
        <v>87.350054525627044</v>
      </c>
      <c r="AA271" s="227"/>
    </row>
    <row r="272" spans="1:29" s="440" customFormat="1" x14ac:dyDescent="0.2">
      <c r="A272" s="226" t="s">
        <v>8</v>
      </c>
      <c r="B272" s="263">
        <v>4.6406653820312879E-2</v>
      </c>
      <c r="C272" s="264">
        <v>4.7897141706444678E-2</v>
      </c>
      <c r="D272" s="264">
        <v>6.7356200724214055E-2</v>
      </c>
      <c r="E272" s="264">
        <v>5.7739151214932907E-2</v>
      </c>
      <c r="F272" s="264">
        <v>5.8185508911826153E-2</v>
      </c>
      <c r="G272" s="264">
        <v>4.8302830594654865E-2</v>
      </c>
      <c r="H272" s="264">
        <v>4.7764039990537854E-2</v>
      </c>
      <c r="I272" s="302">
        <v>4.4653932500807902E-2</v>
      </c>
      <c r="J272" s="263">
        <v>6.3718475472004668E-2</v>
      </c>
      <c r="K272" s="264">
        <v>3.0677639236559768E-2</v>
      </c>
      <c r="L272" s="264">
        <v>3.4794457948097657E-2</v>
      </c>
      <c r="M272" s="265">
        <v>5.9103819612362135E-2</v>
      </c>
      <c r="N272" s="400">
        <v>4.5795303758037836E-2</v>
      </c>
      <c r="O272" s="264">
        <v>3.3240040975538551E-2</v>
      </c>
      <c r="P272" s="264">
        <v>4.6364626345897129E-2</v>
      </c>
      <c r="Q272" s="264">
        <v>6.4853702098021757E-2</v>
      </c>
      <c r="R272" s="264">
        <v>5.9677501034836697E-2</v>
      </c>
      <c r="S272" s="264">
        <v>6.2234184882573915E-2</v>
      </c>
      <c r="T272" s="264">
        <v>6.6216953247256738E-2</v>
      </c>
      <c r="U272" s="264">
        <v>5.904460924441185E-2</v>
      </c>
      <c r="V272" s="264">
        <v>7.7593250044141013E-2</v>
      </c>
      <c r="W272" s="264">
        <v>5.4566824620459163E-2</v>
      </c>
      <c r="X272" s="265">
        <v>5.1937242390917751E-2</v>
      </c>
      <c r="Y272" s="344">
        <v>6.6612892587064432E-2</v>
      </c>
      <c r="AA272" s="227"/>
    </row>
    <row r="273" spans="1:29" s="440" customFormat="1" x14ac:dyDescent="0.2">
      <c r="A273" s="295" t="s">
        <v>1</v>
      </c>
      <c r="B273" s="266">
        <f>B270/H269*100-100</f>
        <v>-4.4861763171622329</v>
      </c>
      <c r="C273" s="267">
        <f t="shared" ref="C273:E273" si="105">C270/C269*100-100</f>
        <v>6.0362173038229372</v>
      </c>
      <c r="D273" s="267">
        <f t="shared" si="105"/>
        <v>4.0502904432243128</v>
      </c>
      <c r="E273" s="267">
        <f t="shared" si="105"/>
        <v>7.2731470791964909</v>
      </c>
      <c r="F273" s="267">
        <f>F270/F269*100-100</f>
        <v>5.4694835680751055</v>
      </c>
      <c r="G273" s="267">
        <f t="shared" ref="G273:L273" si="106">G270/G269*100-100</f>
        <v>5.6525821596244157</v>
      </c>
      <c r="H273" s="267">
        <f t="shared" si="106"/>
        <v>-0.59899627650963794</v>
      </c>
      <c r="I273" s="405">
        <f t="shared" si="106"/>
        <v>8.4848484848484702</v>
      </c>
      <c r="J273" s="266">
        <f t="shared" si="106"/>
        <v>-4.0241448692152915</v>
      </c>
      <c r="K273" s="267">
        <f t="shared" si="106"/>
        <v>3.5484223168468247</v>
      </c>
      <c r="L273" s="267">
        <f t="shared" si="106"/>
        <v>9.1022324422726797</v>
      </c>
      <c r="M273" s="268">
        <f>M270/M269*100-100</f>
        <v>14.006259780907683</v>
      </c>
      <c r="N273" s="401">
        <f t="shared" ref="N273:Y273" si="107">N270/N269*100-100</f>
        <v>-3.2141567352834954</v>
      </c>
      <c r="O273" s="267">
        <f t="shared" si="107"/>
        <v>3.86150234741784</v>
      </c>
      <c r="P273" s="267">
        <f t="shared" si="107"/>
        <v>9.969621651477496</v>
      </c>
      <c r="Q273" s="267">
        <f t="shared" si="107"/>
        <v>3.3020344287949968</v>
      </c>
      <c r="R273" s="267">
        <f t="shared" si="107"/>
        <v>4.8200312989045386</v>
      </c>
      <c r="S273" s="267">
        <f t="shared" si="107"/>
        <v>6.8231611893583732</v>
      </c>
      <c r="T273" s="267">
        <f t="shared" si="107"/>
        <v>5.920709441836209</v>
      </c>
      <c r="U273" s="267">
        <f t="shared" si="107"/>
        <v>6.1032863849765278</v>
      </c>
      <c r="V273" s="267">
        <f t="shared" si="107"/>
        <v>3.535798122065728</v>
      </c>
      <c r="W273" s="267">
        <f t="shared" si="107"/>
        <v>-0.73775989268946773</v>
      </c>
      <c r="X273" s="268">
        <f t="shared" si="107"/>
        <v>7.2717788210745908</v>
      </c>
      <c r="Y273" s="345">
        <f t="shared" si="107"/>
        <v>5.2953855448211016</v>
      </c>
      <c r="AA273" s="227"/>
    </row>
    <row r="274" spans="1:29" s="440" customFormat="1" ht="13.5" thickBot="1" x14ac:dyDescent="0.25">
      <c r="A274" s="349" t="s">
        <v>27</v>
      </c>
      <c r="B274" s="270">
        <f>B270-B265</f>
        <v>88.444444444444343</v>
      </c>
      <c r="C274" s="271">
        <f>C270-C265</f>
        <v>312.57142857142844</v>
      </c>
      <c r="D274" s="271">
        <f>D270-D255</f>
        <v>199.12832929782076</v>
      </c>
      <c r="E274" s="271">
        <f>E270-E255</f>
        <v>271.25136612021856</v>
      </c>
      <c r="F274" s="271">
        <f>F270-F255</f>
        <v>214.46610169491532</v>
      </c>
      <c r="G274" s="271">
        <f>G270-G255</f>
        <v>232.90000000000009</v>
      </c>
      <c r="H274" s="271">
        <f t="shared" ref="H274:P274" si="108">H270-H265</f>
        <v>64.241379310344655</v>
      </c>
      <c r="I274" s="406">
        <f t="shared" si="108"/>
        <v>257.72727272727252</v>
      </c>
      <c r="J274" s="270">
        <f t="shared" si="108"/>
        <v>-1.7142857142857792</v>
      </c>
      <c r="K274" s="271">
        <f t="shared" si="108"/>
        <v>159.5813953488373</v>
      </c>
      <c r="L274" s="271">
        <f t="shared" si="108"/>
        <v>277.87755102040819</v>
      </c>
      <c r="M274" s="272">
        <f t="shared" si="108"/>
        <v>382.33333333333348</v>
      </c>
      <c r="N274" s="402">
        <f t="shared" si="108"/>
        <v>24.538461538461434</v>
      </c>
      <c r="O274" s="271">
        <f t="shared" si="108"/>
        <v>175.25</v>
      </c>
      <c r="P274" s="271">
        <f t="shared" si="108"/>
        <v>305.35294117647072</v>
      </c>
      <c r="Q274" s="271">
        <f t="shared" ref="Q274:V274" si="109">Q270-Q255</f>
        <v>130.66666666666697</v>
      </c>
      <c r="R274" s="271">
        <f t="shared" si="109"/>
        <v>238.47311827956969</v>
      </c>
      <c r="S274" s="271">
        <f t="shared" si="109"/>
        <v>221.58333333333348</v>
      </c>
      <c r="T274" s="271">
        <f t="shared" si="109"/>
        <v>236.41414141414157</v>
      </c>
      <c r="U274" s="271">
        <f t="shared" si="109"/>
        <v>200.625</v>
      </c>
      <c r="V274" s="271">
        <f t="shared" si="109"/>
        <v>124.375</v>
      </c>
      <c r="W274" s="271">
        <f t="shared" ref="W274:X274" si="110">W270-W265</f>
        <v>61.285714285714221</v>
      </c>
      <c r="X274" s="272">
        <f t="shared" si="110"/>
        <v>231.88888888888869</v>
      </c>
      <c r="Y274" s="346">
        <f>Y270-Y255</f>
        <v>206.77485225221312</v>
      </c>
      <c r="AA274" s="227"/>
      <c r="AC274" s="433" t="s">
        <v>112</v>
      </c>
    </row>
    <row r="275" spans="1:29" s="440" customFormat="1" x14ac:dyDescent="0.2">
      <c r="A275" s="370" t="s">
        <v>51</v>
      </c>
      <c r="B275" s="274">
        <v>232</v>
      </c>
      <c r="C275" s="275">
        <v>550</v>
      </c>
      <c r="D275" s="275">
        <v>811</v>
      </c>
      <c r="E275" s="275">
        <v>785</v>
      </c>
      <c r="F275" s="275">
        <v>785</v>
      </c>
      <c r="G275" s="275">
        <v>695</v>
      </c>
      <c r="H275" s="275">
        <v>417</v>
      </c>
      <c r="I275" s="407">
        <v>760</v>
      </c>
      <c r="J275" s="274">
        <v>323</v>
      </c>
      <c r="K275" s="275">
        <v>629</v>
      </c>
      <c r="L275" s="275">
        <v>699</v>
      </c>
      <c r="M275" s="276">
        <v>723</v>
      </c>
      <c r="N275" s="373">
        <v>217</v>
      </c>
      <c r="O275" s="275">
        <v>488</v>
      </c>
      <c r="P275" s="275">
        <v>452</v>
      </c>
      <c r="Q275" s="275">
        <v>400</v>
      </c>
      <c r="R275" s="275">
        <v>399</v>
      </c>
      <c r="S275" s="275">
        <v>414</v>
      </c>
      <c r="T275" s="275">
        <v>414</v>
      </c>
      <c r="U275" s="275">
        <v>407</v>
      </c>
      <c r="V275" s="275">
        <v>407</v>
      </c>
      <c r="W275" s="275">
        <v>536</v>
      </c>
      <c r="X275" s="276">
        <v>648</v>
      </c>
      <c r="Y275" s="347">
        <f>SUM(B275:X275)</f>
        <v>12191</v>
      </c>
      <c r="Z275" s="227" t="s">
        <v>56</v>
      </c>
      <c r="AA275" s="278">
        <f>Y260-Y275</f>
        <v>62</v>
      </c>
      <c r="AB275" s="279">
        <f>AA275/Y260</f>
        <v>5.0599853097200685E-3</v>
      </c>
      <c r="AC275" s="433" t="s">
        <v>110</v>
      </c>
    </row>
    <row r="276" spans="1:29" s="440" customFormat="1" x14ac:dyDescent="0.2">
      <c r="A276" s="371" t="s">
        <v>28</v>
      </c>
      <c r="B276" s="323">
        <v>102.5</v>
      </c>
      <c r="C276" s="240">
        <v>99.5</v>
      </c>
      <c r="D276" s="240">
        <v>98.5</v>
      </c>
      <c r="E276" s="240">
        <v>98</v>
      </c>
      <c r="F276" s="240">
        <v>98</v>
      </c>
      <c r="G276" s="240">
        <v>96.5</v>
      </c>
      <c r="H276" s="240">
        <v>97</v>
      </c>
      <c r="I276" s="408">
        <v>96</v>
      </c>
      <c r="J276" s="242">
        <v>102</v>
      </c>
      <c r="K276" s="240">
        <v>100</v>
      </c>
      <c r="L276" s="240">
        <v>99</v>
      </c>
      <c r="M276" s="243">
        <v>98</v>
      </c>
      <c r="N276" s="374">
        <v>102.5</v>
      </c>
      <c r="O276" s="240">
        <v>100.5</v>
      </c>
      <c r="P276" s="240">
        <v>100</v>
      </c>
      <c r="Q276" s="240">
        <v>99</v>
      </c>
      <c r="R276" s="240">
        <v>99.5</v>
      </c>
      <c r="S276" s="240">
        <v>99</v>
      </c>
      <c r="T276" s="240">
        <v>99</v>
      </c>
      <c r="U276" s="240">
        <v>98</v>
      </c>
      <c r="V276" s="240">
        <v>98.5</v>
      </c>
      <c r="W276" s="240">
        <v>99.5</v>
      </c>
      <c r="X276" s="243">
        <v>97.5</v>
      </c>
      <c r="Y276" s="339"/>
      <c r="Z276" s="227" t="s">
        <v>57</v>
      </c>
      <c r="AA276" s="362">
        <v>92.39</v>
      </c>
      <c r="AC276" s="433" t="s">
        <v>111</v>
      </c>
    </row>
    <row r="277" spans="1:29" s="440" customFormat="1" ht="13.5" thickBot="1" x14ac:dyDescent="0.25">
      <c r="A277" s="372" t="s">
        <v>26</v>
      </c>
      <c r="B277" s="410">
        <f t="shared" ref="B277:M277" si="111">B276-B261</f>
        <v>7.5</v>
      </c>
      <c r="C277" s="415">
        <f t="shared" si="111"/>
        <v>6</v>
      </c>
      <c r="D277" s="415">
        <f t="shared" si="111"/>
        <v>6.5</v>
      </c>
      <c r="E277" s="415">
        <f t="shared" si="111"/>
        <v>6</v>
      </c>
      <c r="F277" s="415">
        <f t="shared" si="111"/>
        <v>6.5</v>
      </c>
      <c r="G277" s="415">
        <f t="shared" si="111"/>
        <v>6.5</v>
      </c>
      <c r="H277" s="415">
        <f t="shared" si="111"/>
        <v>7.5</v>
      </c>
      <c r="I277" s="416">
        <f t="shared" si="111"/>
        <v>6.5</v>
      </c>
      <c r="J277" s="410">
        <f t="shared" si="111"/>
        <v>7.5</v>
      </c>
      <c r="K277" s="415">
        <f t="shared" si="111"/>
        <v>6.5</v>
      </c>
      <c r="L277" s="415">
        <f t="shared" si="111"/>
        <v>6.5</v>
      </c>
      <c r="M277" s="417">
        <f t="shared" si="111"/>
        <v>6</v>
      </c>
      <c r="N277" s="418">
        <f>N276-N264</f>
        <v>7.5</v>
      </c>
      <c r="O277" s="415">
        <f t="shared" ref="O277:P277" si="112">O276-O264</f>
        <v>6.5</v>
      </c>
      <c r="P277" s="415">
        <f t="shared" si="112"/>
        <v>6</v>
      </c>
      <c r="Q277" s="415">
        <f t="shared" ref="Q277:V277" si="113">Q276-Q261</f>
        <v>7</v>
      </c>
      <c r="R277" s="415">
        <f t="shared" si="113"/>
        <v>6.5</v>
      </c>
      <c r="S277" s="415">
        <f t="shared" si="113"/>
        <v>6.5</v>
      </c>
      <c r="T277" s="415">
        <f t="shared" si="113"/>
        <v>6.5</v>
      </c>
      <c r="U277" s="415">
        <f t="shared" si="113"/>
        <v>6.5</v>
      </c>
      <c r="V277" s="415">
        <f t="shared" si="113"/>
        <v>7</v>
      </c>
      <c r="W277" s="415">
        <f t="shared" ref="W277" si="114">W276-W264</f>
        <v>7.5</v>
      </c>
      <c r="X277" s="417">
        <f t="shared" ref="X277" si="115">X276-X264</f>
        <v>6.5</v>
      </c>
      <c r="Y277" s="348"/>
      <c r="Z277" s="227" t="s">
        <v>26</v>
      </c>
      <c r="AA277" s="227">
        <f>AA276-AA261</f>
        <v>7.7600000000000051</v>
      </c>
    </row>
    <row r="278" spans="1:29" x14ac:dyDescent="0.2">
      <c r="Q278" s="237">
        <v>99</v>
      </c>
    </row>
    <row r="279" spans="1:29" s="447" customFormat="1" ht="13.5" thickBot="1" x14ac:dyDescent="0.25"/>
    <row r="280" spans="1:29" s="447" customFormat="1" ht="13.5" thickBot="1" x14ac:dyDescent="0.25">
      <c r="A280" s="285" t="s">
        <v>114</v>
      </c>
      <c r="B280" s="509" t="s">
        <v>53</v>
      </c>
      <c r="C280" s="510"/>
      <c r="D280" s="510"/>
      <c r="E280" s="510"/>
      <c r="F280" s="510"/>
      <c r="G280" s="510"/>
      <c r="H280" s="510"/>
      <c r="I280" s="510"/>
      <c r="J280" s="515" t="s">
        <v>72</v>
      </c>
      <c r="K280" s="516"/>
      <c r="L280" s="516"/>
      <c r="M280" s="517"/>
      <c r="N280" s="509" t="s">
        <v>63</v>
      </c>
      <c r="O280" s="510"/>
      <c r="P280" s="510"/>
      <c r="Q280" s="510"/>
      <c r="R280" s="510"/>
      <c r="S280" s="510"/>
      <c r="T280" s="510"/>
      <c r="U280" s="510"/>
      <c r="V280" s="510"/>
      <c r="W280" s="510"/>
      <c r="X280" s="511"/>
      <c r="Y280" s="338" t="s">
        <v>55</v>
      </c>
    </row>
    <row r="281" spans="1:29" s="447" customFormat="1" x14ac:dyDescent="0.2">
      <c r="A281" s="226" t="s">
        <v>54</v>
      </c>
      <c r="B281" s="448">
        <v>1</v>
      </c>
      <c r="C281" s="449">
        <v>2</v>
      </c>
      <c r="D281" s="449">
        <v>3</v>
      </c>
      <c r="E281" s="449">
        <v>4</v>
      </c>
      <c r="F281" s="449">
        <v>5</v>
      </c>
      <c r="G281" s="449">
        <v>6</v>
      </c>
      <c r="H281" s="449">
        <v>7</v>
      </c>
      <c r="I281" s="450">
        <v>8</v>
      </c>
      <c r="J281" s="448">
        <v>1</v>
      </c>
      <c r="K281" s="449">
        <v>2</v>
      </c>
      <c r="L281" s="449">
        <v>3</v>
      </c>
      <c r="M281" s="451">
        <v>4</v>
      </c>
      <c r="N281" s="452">
        <v>1</v>
      </c>
      <c r="O281" s="449">
        <v>2</v>
      </c>
      <c r="P281" s="449">
        <v>3</v>
      </c>
      <c r="Q281" s="449">
        <v>4</v>
      </c>
      <c r="R281" s="449">
        <v>5</v>
      </c>
      <c r="S281" s="449">
        <v>6</v>
      </c>
      <c r="T281" s="449">
        <v>7</v>
      </c>
      <c r="U281" s="449">
        <v>8</v>
      </c>
      <c r="V281" s="449">
        <v>9</v>
      </c>
      <c r="W281" s="449">
        <v>10</v>
      </c>
      <c r="X281" s="451">
        <v>11</v>
      </c>
      <c r="Y281" s="339">
        <v>925</v>
      </c>
    </row>
    <row r="282" spans="1:29" s="447" customFormat="1" x14ac:dyDescent="0.2">
      <c r="A282" s="226" t="s">
        <v>2</v>
      </c>
      <c r="B282" s="383">
        <v>1</v>
      </c>
      <c r="C282" s="384">
        <v>2</v>
      </c>
      <c r="D282" s="385">
        <v>3</v>
      </c>
      <c r="E282" s="386">
        <v>4</v>
      </c>
      <c r="F282" s="387">
        <v>5</v>
      </c>
      <c r="G282" s="388">
        <v>6</v>
      </c>
      <c r="H282" s="389">
        <v>7</v>
      </c>
      <c r="I282" s="390">
        <v>8</v>
      </c>
      <c r="J282" s="383">
        <v>1</v>
      </c>
      <c r="K282" s="384">
        <v>2</v>
      </c>
      <c r="L282" s="385">
        <v>3</v>
      </c>
      <c r="M282" s="386">
        <v>4</v>
      </c>
      <c r="N282" s="383">
        <v>1</v>
      </c>
      <c r="O282" s="384">
        <v>2</v>
      </c>
      <c r="P282" s="385">
        <v>3</v>
      </c>
      <c r="Q282" s="386">
        <v>4</v>
      </c>
      <c r="R282" s="386">
        <v>4</v>
      </c>
      <c r="S282" s="387">
        <v>5</v>
      </c>
      <c r="T282" s="387">
        <v>5</v>
      </c>
      <c r="U282" s="388">
        <v>6</v>
      </c>
      <c r="V282" s="388">
        <v>6</v>
      </c>
      <c r="W282" s="389">
        <v>7</v>
      </c>
      <c r="X282" s="390">
        <v>8</v>
      </c>
      <c r="Y282" s="391" t="s">
        <v>0</v>
      </c>
    </row>
    <row r="283" spans="1:29" s="447" customFormat="1" x14ac:dyDescent="0.2">
      <c r="A283" s="292" t="s">
        <v>3</v>
      </c>
      <c r="B283" s="441">
        <v>2290</v>
      </c>
      <c r="C283" s="254">
        <v>2290</v>
      </c>
      <c r="D283" s="254">
        <v>2290</v>
      </c>
      <c r="E283" s="254">
        <v>2290</v>
      </c>
      <c r="F283" s="254">
        <v>2290</v>
      </c>
      <c r="G283" s="254">
        <v>2290</v>
      </c>
      <c r="H283" s="254">
        <v>2290</v>
      </c>
      <c r="I283" s="404">
        <v>2290</v>
      </c>
      <c r="J283" s="253">
        <v>2290</v>
      </c>
      <c r="K283" s="254">
        <v>2290</v>
      </c>
      <c r="L283" s="254">
        <v>2290</v>
      </c>
      <c r="M283" s="255">
        <v>2290</v>
      </c>
      <c r="N283" s="397">
        <v>2290</v>
      </c>
      <c r="O283" s="254">
        <v>2290</v>
      </c>
      <c r="P283" s="254">
        <v>2290</v>
      </c>
      <c r="Q283" s="254">
        <v>2290</v>
      </c>
      <c r="R283" s="254">
        <v>2290</v>
      </c>
      <c r="S283" s="254">
        <v>2290</v>
      </c>
      <c r="T283" s="254">
        <v>2290</v>
      </c>
      <c r="U283" s="254">
        <v>2290</v>
      </c>
      <c r="V283" s="254">
        <v>2290</v>
      </c>
      <c r="W283" s="254">
        <v>2290</v>
      </c>
      <c r="X283" s="255">
        <v>2290</v>
      </c>
      <c r="Y283" s="341">
        <v>2290</v>
      </c>
    </row>
    <row r="284" spans="1:29" s="447" customFormat="1" x14ac:dyDescent="0.2">
      <c r="A284" s="295" t="s">
        <v>6</v>
      </c>
      <c r="B284" s="256">
        <v>2212.9411764705883</v>
      </c>
      <c r="C284" s="257">
        <v>2355.6097560975609</v>
      </c>
      <c r="D284" s="257">
        <v>2377.1428571428573</v>
      </c>
      <c r="E284" s="257">
        <v>2383.4920634920636</v>
      </c>
      <c r="F284" s="257">
        <v>2413.8709677419356</v>
      </c>
      <c r="G284" s="257">
        <v>2432.2641509433961</v>
      </c>
      <c r="H284" s="257">
        <v>2281.5384615384614</v>
      </c>
      <c r="I284" s="296">
        <v>2459.1379310344828</v>
      </c>
      <c r="J284" s="256">
        <v>2284.4117647058824</v>
      </c>
      <c r="K284" s="257">
        <v>2354.2857142857142</v>
      </c>
      <c r="L284" s="257">
        <v>2425</v>
      </c>
      <c r="M284" s="258">
        <v>2519.433962264151</v>
      </c>
      <c r="N284" s="398">
        <v>2262.5</v>
      </c>
      <c r="O284" s="257">
        <v>2388.3783783783783</v>
      </c>
      <c r="P284" s="257">
        <v>2505.757575757576</v>
      </c>
      <c r="Q284" s="257">
        <v>2419.6428571428573</v>
      </c>
      <c r="R284" s="257">
        <v>2443</v>
      </c>
      <c r="S284" s="257">
        <v>2475.9375</v>
      </c>
      <c r="T284" s="257">
        <v>2442.1428571428573</v>
      </c>
      <c r="U284" s="257">
        <v>2418.9285714285716</v>
      </c>
      <c r="V284" s="257">
        <v>2467.5757575757575</v>
      </c>
      <c r="W284" s="257">
        <v>2397.75</v>
      </c>
      <c r="X284" s="258">
        <v>2521.8367346938776</v>
      </c>
      <c r="Y284" s="342">
        <v>2412.8108108108108</v>
      </c>
    </row>
    <row r="285" spans="1:29" s="447" customFormat="1" x14ac:dyDescent="0.2">
      <c r="A285" s="226" t="s">
        <v>7</v>
      </c>
      <c r="B285" s="260">
        <v>88.235294117647058</v>
      </c>
      <c r="C285" s="261">
        <v>100</v>
      </c>
      <c r="D285" s="261">
        <v>85.714285714285708</v>
      </c>
      <c r="E285" s="261">
        <v>85.714285714285708</v>
      </c>
      <c r="F285" s="261">
        <v>87.096774193548384</v>
      </c>
      <c r="G285" s="261">
        <v>94.339622641509436</v>
      </c>
      <c r="H285" s="261">
        <v>96.15384615384616</v>
      </c>
      <c r="I285" s="299">
        <v>96.551724137931032</v>
      </c>
      <c r="J285" s="260">
        <v>97.058823529411768</v>
      </c>
      <c r="K285" s="261">
        <v>95.91836734693878</v>
      </c>
      <c r="L285" s="261">
        <v>100</v>
      </c>
      <c r="M285" s="262">
        <v>90.566037735849051</v>
      </c>
      <c r="N285" s="399">
        <v>93.75</v>
      </c>
      <c r="O285" s="261">
        <v>100</v>
      </c>
      <c r="P285" s="261">
        <v>100</v>
      </c>
      <c r="Q285" s="261">
        <v>92.857142857142861</v>
      </c>
      <c r="R285" s="261">
        <v>100</v>
      </c>
      <c r="S285" s="261">
        <v>93.75</v>
      </c>
      <c r="T285" s="261">
        <v>85.714285714285708</v>
      </c>
      <c r="U285" s="261">
        <v>92.857142857142861</v>
      </c>
      <c r="V285" s="261">
        <v>93.939393939393938</v>
      </c>
      <c r="W285" s="261">
        <v>97.5</v>
      </c>
      <c r="X285" s="262">
        <v>91.836734693877546</v>
      </c>
      <c r="Y285" s="343">
        <v>90.702702702702709</v>
      </c>
      <c r="AA285" s="227"/>
    </row>
    <row r="286" spans="1:29" s="447" customFormat="1" x14ac:dyDescent="0.2">
      <c r="A286" s="226" t="s">
        <v>8</v>
      </c>
      <c r="B286" s="263">
        <v>5.5815042298323389E-2</v>
      </c>
      <c r="C286" s="264">
        <v>3.8327835070403313E-2</v>
      </c>
      <c r="D286" s="264">
        <v>6.6406174464319068E-2</v>
      </c>
      <c r="E286" s="264">
        <v>7.2746087744345919E-2</v>
      </c>
      <c r="F286" s="264">
        <v>6.4777058283578479E-2</v>
      </c>
      <c r="G286" s="264">
        <v>4.6519529107469385E-2</v>
      </c>
      <c r="H286" s="264">
        <v>5.0367078421057865E-2</v>
      </c>
      <c r="I286" s="302">
        <v>4.2678083451317635E-2</v>
      </c>
      <c r="J286" s="263">
        <v>5.6031036514282713E-2</v>
      </c>
      <c r="K286" s="264">
        <v>4.6616793244341787E-2</v>
      </c>
      <c r="L286" s="264">
        <v>4.235209529989175E-2</v>
      </c>
      <c r="M286" s="265">
        <v>5.6092013945094436E-2</v>
      </c>
      <c r="N286" s="400">
        <v>6.472346804688385E-2</v>
      </c>
      <c r="O286" s="264">
        <v>3.1983430702674211E-2</v>
      </c>
      <c r="P286" s="264">
        <v>4.8010794466543334E-2</v>
      </c>
      <c r="Q286" s="264">
        <v>5.505574626649657E-2</v>
      </c>
      <c r="R286" s="264">
        <v>4.6336640298385134E-2</v>
      </c>
      <c r="S286" s="264">
        <v>5.8423010854908509E-2</v>
      </c>
      <c r="T286" s="264">
        <v>6.8652600551744478E-2</v>
      </c>
      <c r="U286" s="264">
        <v>6.4862241554665828E-2</v>
      </c>
      <c r="V286" s="264">
        <v>4.9038674354454574E-2</v>
      </c>
      <c r="W286" s="264">
        <v>4.5279935740005786E-2</v>
      </c>
      <c r="X286" s="265">
        <v>6.473102218865609E-2</v>
      </c>
      <c r="Y286" s="344">
        <v>6.2047649095777174E-2</v>
      </c>
      <c r="AA286" s="227"/>
    </row>
    <row r="287" spans="1:29" s="447" customFormat="1" x14ac:dyDescent="0.2">
      <c r="A287" s="295" t="s">
        <v>1</v>
      </c>
      <c r="B287" s="266">
        <f>B284/H283*100-100</f>
        <v>-3.3650141279219099</v>
      </c>
      <c r="C287" s="267">
        <f t="shared" ref="C287:E287" si="116">C284/C283*100-100</f>
        <v>2.8650548514218741</v>
      </c>
      <c r="D287" s="267">
        <f t="shared" si="116"/>
        <v>3.8053649407361263</v>
      </c>
      <c r="E287" s="267">
        <f t="shared" si="116"/>
        <v>4.0826228599154462</v>
      </c>
      <c r="F287" s="267">
        <f>F284/F283*100-100</f>
        <v>5.4092125651500282</v>
      </c>
      <c r="G287" s="267">
        <f t="shared" ref="G287:L287" si="117">G284/G283*100-100</f>
        <v>6.2124083381395678</v>
      </c>
      <c r="H287" s="267">
        <f t="shared" si="117"/>
        <v>-0.36949949613706679</v>
      </c>
      <c r="I287" s="405">
        <f t="shared" si="117"/>
        <v>7.3859358530341694</v>
      </c>
      <c r="J287" s="266">
        <f t="shared" si="117"/>
        <v>-0.24402774210120981</v>
      </c>
      <c r="K287" s="267">
        <f t="shared" si="117"/>
        <v>2.8072364316905833</v>
      </c>
      <c r="L287" s="267">
        <f t="shared" si="117"/>
        <v>5.8951965065502208</v>
      </c>
      <c r="M287" s="268">
        <f>M284/M283*100-100</f>
        <v>10.018950317211832</v>
      </c>
      <c r="N287" s="401">
        <f t="shared" ref="N287:Y287" si="118">N284/N283*100-100</f>
        <v>-1.2008733624454067</v>
      </c>
      <c r="O287" s="267">
        <f t="shared" si="118"/>
        <v>4.2959990558243817</v>
      </c>
      <c r="P287" s="267">
        <f t="shared" si="118"/>
        <v>9.4217281990207908</v>
      </c>
      <c r="Q287" s="267">
        <f t="shared" si="118"/>
        <v>5.6612601372426923</v>
      </c>
      <c r="R287" s="267">
        <f t="shared" si="118"/>
        <v>6.6812227074235722</v>
      </c>
      <c r="S287" s="267">
        <f t="shared" si="118"/>
        <v>8.1195414847161658</v>
      </c>
      <c r="T287" s="267">
        <f t="shared" si="118"/>
        <v>6.6437928883343886</v>
      </c>
      <c r="U287" s="267">
        <f t="shared" si="118"/>
        <v>5.6300686213349991</v>
      </c>
      <c r="V287" s="267">
        <f t="shared" si="118"/>
        <v>7.7543998941378902</v>
      </c>
      <c r="W287" s="267">
        <f t="shared" si="118"/>
        <v>4.7052401746724826</v>
      </c>
      <c r="X287" s="268">
        <f t="shared" si="118"/>
        <v>10.123874877461915</v>
      </c>
      <c r="Y287" s="345">
        <f t="shared" si="118"/>
        <v>5.3629175026554918</v>
      </c>
      <c r="AA287" s="227"/>
    </row>
    <row r="288" spans="1:29" s="447" customFormat="1" ht="13.5" thickBot="1" x14ac:dyDescent="0.25">
      <c r="A288" s="349" t="s">
        <v>27</v>
      </c>
      <c r="B288" s="270">
        <f t="shared" ref="B288:Y288" si="119">B284-B270</f>
        <v>178.49673202614395</v>
      </c>
      <c r="C288" s="271">
        <f t="shared" si="119"/>
        <v>97.038327526132434</v>
      </c>
      <c r="D288" s="271">
        <f t="shared" si="119"/>
        <v>160.87167070217947</v>
      </c>
      <c r="E288" s="271">
        <f t="shared" si="119"/>
        <v>98.574030705178302</v>
      </c>
      <c r="F288" s="271">
        <f t="shared" si="119"/>
        <v>167.3709677419356</v>
      </c>
      <c r="G288" s="271">
        <f t="shared" si="119"/>
        <v>181.864150943396</v>
      </c>
      <c r="H288" s="271">
        <f t="shared" si="119"/>
        <v>164.29708222811678</v>
      </c>
      <c r="I288" s="406">
        <f t="shared" si="119"/>
        <v>148.41065830721027</v>
      </c>
      <c r="J288" s="270">
        <f t="shared" si="119"/>
        <v>240.12605042016821</v>
      </c>
      <c r="K288" s="271">
        <f t="shared" si="119"/>
        <v>148.70431893687692</v>
      </c>
      <c r="L288" s="271">
        <f t="shared" si="119"/>
        <v>101.12244897959181</v>
      </c>
      <c r="M288" s="272">
        <f t="shared" si="119"/>
        <v>91.100628930817493</v>
      </c>
      <c r="N288" s="402">
        <f t="shared" si="119"/>
        <v>200.96153846153857</v>
      </c>
      <c r="O288" s="271">
        <f t="shared" si="119"/>
        <v>176.12837837837833</v>
      </c>
      <c r="P288" s="271">
        <f t="shared" si="119"/>
        <v>163.40463458110526</v>
      </c>
      <c r="Q288" s="271">
        <f t="shared" si="119"/>
        <v>219.30952380952385</v>
      </c>
      <c r="R288" s="271">
        <f t="shared" si="119"/>
        <v>210.33333333333348</v>
      </c>
      <c r="S288" s="271">
        <f t="shared" si="119"/>
        <v>200.60416666666652</v>
      </c>
      <c r="T288" s="271">
        <f t="shared" si="119"/>
        <v>186.03174603174602</v>
      </c>
      <c r="U288" s="271">
        <f t="shared" si="119"/>
        <v>158.92857142857156</v>
      </c>
      <c r="V288" s="271">
        <f t="shared" si="119"/>
        <v>262.26325757575751</v>
      </c>
      <c r="W288" s="271">
        <f t="shared" si="119"/>
        <v>283.46428571428578</v>
      </c>
      <c r="X288" s="272">
        <f t="shared" si="119"/>
        <v>236.9478458049889</v>
      </c>
      <c r="Y288" s="346">
        <f t="shared" si="119"/>
        <v>170.01909870612144</v>
      </c>
      <c r="AA288" s="227"/>
    </row>
    <row r="289" spans="1:29" s="447" customFormat="1" x14ac:dyDescent="0.2">
      <c r="A289" s="370" t="s">
        <v>51</v>
      </c>
      <c r="B289" s="274">
        <v>232</v>
      </c>
      <c r="C289" s="275">
        <v>550</v>
      </c>
      <c r="D289" s="275">
        <v>811</v>
      </c>
      <c r="E289" s="275">
        <v>785</v>
      </c>
      <c r="F289" s="275">
        <v>785</v>
      </c>
      <c r="G289" s="275">
        <v>694</v>
      </c>
      <c r="H289" s="275">
        <v>417</v>
      </c>
      <c r="I289" s="407">
        <v>760</v>
      </c>
      <c r="J289" s="274">
        <v>323</v>
      </c>
      <c r="K289" s="275">
        <v>629</v>
      </c>
      <c r="L289" s="275">
        <v>699</v>
      </c>
      <c r="M289" s="276">
        <v>723</v>
      </c>
      <c r="N289" s="373">
        <v>216</v>
      </c>
      <c r="O289" s="275">
        <v>488</v>
      </c>
      <c r="P289" s="275">
        <v>452</v>
      </c>
      <c r="Q289" s="275">
        <v>400</v>
      </c>
      <c r="R289" s="275">
        <v>399</v>
      </c>
      <c r="S289" s="275">
        <v>414</v>
      </c>
      <c r="T289" s="275">
        <v>414</v>
      </c>
      <c r="U289" s="275">
        <v>407</v>
      </c>
      <c r="V289" s="275">
        <v>407</v>
      </c>
      <c r="W289" s="275">
        <v>536</v>
      </c>
      <c r="X289" s="276">
        <v>648</v>
      </c>
      <c r="Y289" s="347">
        <f>SUM(B289:X289)</f>
        <v>12189</v>
      </c>
      <c r="Z289" s="227" t="s">
        <v>56</v>
      </c>
      <c r="AA289" s="278">
        <f>Y275-Y289</f>
        <v>2</v>
      </c>
      <c r="AB289" s="279">
        <f>AA289/Y275</f>
        <v>1.6405545074235091E-4</v>
      </c>
      <c r="AC289" s="433"/>
    </row>
    <row r="290" spans="1:29" s="447" customFormat="1" x14ac:dyDescent="0.2">
      <c r="A290" s="371" t="s">
        <v>28</v>
      </c>
      <c r="B290" s="323">
        <v>108</v>
      </c>
      <c r="C290" s="240">
        <v>105</v>
      </c>
      <c r="D290" s="240">
        <v>104</v>
      </c>
      <c r="E290" s="240">
        <v>103.5</v>
      </c>
      <c r="F290" s="240">
        <f>F276+5</f>
        <v>103</v>
      </c>
      <c r="G290" s="240">
        <f>G276+5</f>
        <v>101.5</v>
      </c>
      <c r="H290" s="240">
        <v>102.5</v>
      </c>
      <c r="I290" s="408">
        <f>I276+5</f>
        <v>101</v>
      </c>
      <c r="J290" s="242">
        <f>J276+5</f>
        <v>107</v>
      </c>
      <c r="K290" s="240">
        <v>105.5</v>
      </c>
      <c r="L290" s="240">
        <v>104.5</v>
      </c>
      <c r="M290" s="243">
        <f>M276+5</f>
        <v>103</v>
      </c>
      <c r="N290" s="374">
        <v>108</v>
      </c>
      <c r="O290" s="240">
        <v>105.5</v>
      </c>
      <c r="P290" s="240">
        <f t="shared" ref="P290:V290" si="120">P276+5</f>
        <v>105</v>
      </c>
      <c r="Q290" s="240">
        <f t="shared" si="120"/>
        <v>104</v>
      </c>
      <c r="R290" s="240">
        <v>104</v>
      </c>
      <c r="S290" s="240">
        <v>103.5</v>
      </c>
      <c r="T290" s="240">
        <v>103.5</v>
      </c>
      <c r="U290" s="240">
        <f t="shared" si="120"/>
        <v>103</v>
      </c>
      <c r="V290" s="240">
        <f t="shared" si="120"/>
        <v>103.5</v>
      </c>
      <c r="W290" s="240">
        <v>104</v>
      </c>
      <c r="X290" s="243">
        <v>102</v>
      </c>
      <c r="Y290" s="339"/>
      <c r="Z290" s="227" t="s">
        <v>57</v>
      </c>
      <c r="AA290" s="362">
        <v>98.68</v>
      </c>
      <c r="AC290" s="433"/>
    </row>
    <row r="291" spans="1:29" s="447" customFormat="1" ht="13.5" thickBot="1" x14ac:dyDescent="0.25">
      <c r="A291" s="372" t="s">
        <v>26</v>
      </c>
      <c r="B291" s="410">
        <f t="shared" ref="B291:X291" si="121">B290-B276</f>
        <v>5.5</v>
      </c>
      <c r="C291" s="415">
        <f t="shared" si="121"/>
        <v>5.5</v>
      </c>
      <c r="D291" s="415">
        <f t="shared" si="121"/>
        <v>5.5</v>
      </c>
      <c r="E291" s="415">
        <f t="shared" si="121"/>
        <v>5.5</v>
      </c>
      <c r="F291" s="415">
        <f t="shared" si="121"/>
        <v>5</v>
      </c>
      <c r="G291" s="415">
        <f t="shared" si="121"/>
        <v>5</v>
      </c>
      <c r="H291" s="415">
        <f t="shared" si="121"/>
        <v>5.5</v>
      </c>
      <c r="I291" s="416">
        <f t="shared" si="121"/>
        <v>5</v>
      </c>
      <c r="J291" s="410">
        <f t="shared" si="121"/>
        <v>5</v>
      </c>
      <c r="K291" s="415">
        <f t="shared" si="121"/>
        <v>5.5</v>
      </c>
      <c r="L291" s="415">
        <f t="shared" si="121"/>
        <v>5.5</v>
      </c>
      <c r="M291" s="417">
        <f t="shared" si="121"/>
        <v>5</v>
      </c>
      <c r="N291" s="418">
        <f t="shared" si="121"/>
        <v>5.5</v>
      </c>
      <c r="O291" s="415">
        <f t="shared" si="121"/>
        <v>5</v>
      </c>
      <c r="P291" s="415">
        <f t="shared" si="121"/>
        <v>5</v>
      </c>
      <c r="Q291" s="415">
        <f t="shared" si="121"/>
        <v>5</v>
      </c>
      <c r="R291" s="415">
        <f t="shared" si="121"/>
        <v>4.5</v>
      </c>
      <c r="S291" s="415">
        <f t="shared" si="121"/>
        <v>4.5</v>
      </c>
      <c r="T291" s="415">
        <f t="shared" si="121"/>
        <v>4.5</v>
      </c>
      <c r="U291" s="415">
        <f t="shared" si="121"/>
        <v>5</v>
      </c>
      <c r="V291" s="415">
        <f t="shared" si="121"/>
        <v>5</v>
      </c>
      <c r="W291" s="415">
        <f t="shared" si="121"/>
        <v>4.5</v>
      </c>
      <c r="X291" s="417">
        <f t="shared" si="121"/>
        <v>4.5</v>
      </c>
      <c r="Y291" s="348"/>
      <c r="Z291" s="227" t="s">
        <v>26</v>
      </c>
      <c r="AA291" s="227">
        <f>AA290-AA276</f>
        <v>6.2900000000000063</v>
      </c>
    </row>
    <row r="292" spans="1:29" x14ac:dyDescent="0.2">
      <c r="D292" s="237">
        <v>104</v>
      </c>
      <c r="L292" s="237">
        <v>104.5</v>
      </c>
      <c r="R292" s="237">
        <v>104</v>
      </c>
      <c r="S292" s="237">
        <v>103.5</v>
      </c>
      <c r="T292" s="237">
        <v>103.5</v>
      </c>
      <c r="W292" s="237">
        <v>104</v>
      </c>
      <c r="X292" s="237">
        <v>102</v>
      </c>
    </row>
    <row r="293" spans="1:29" ht="13.5" thickBot="1" x14ac:dyDescent="0.25"/>
    <row r="294" spans="1:29" ht="13.5" thickBot="1" x14ac:dyDescent="0.25">
      <c r="A294" s="285" t="s">
        <v>115</v>
      </c>
      <c r="B294" s="509" t="s">
        <v>53</v>
      </c>
      <c r="C294" s="510"/>
      <c r="D294" s="510"/>
      <c r="E294" s="510"/>
      <c r="F294" s="510"/>
      <c r="G294" s="510"/>
      <c r="H294" s="510"/>
      <c r="I294" s="510"/>
      <c r="J294" s="515" t="s">
        <v>72</v>
      </c>
      <c r="K294" s="516"/>
      <c r="L294" s="516"/>
      <c r="M294" s="517"/>
      <c r="N294" s="509" t="s">
        <v>63</v>
      </c>
      <c r="O294" s="510"/>
      <c r="P294" s="510"/>
      <c r="Q294" s="510"/>
      <c r="R294" s="510"/>
      <c r="S294" s="510"/>
      <c r="T294" s="510"/>
      <c r="U294" s="510"/>
      <c r="V294" s="510"/>
      <c r="W294" s="510"/>
      <c r="X294" s="511"/>
      <c r="Y294" s="338" t="s">
        <v>55</v>
      </c>
      <c r="Z294" s="457"/>
      <c r="AA294" s="457"/>
      <c r="AB294" s="457"/>
    </row>
    <row r="295" spans="1:29" x14ac:dyDescent="0.2">
      <c r="A295" s="226" t="s">
        <v>54</v>
      </c>
      <c r="B295" s="448">
        <v>1</v>
      </c>
      <c r="C295" s="449">
        <v>2</v>
      </c>
      <c r="D295" s="449">
        <v>3</v>
      </c>
      <c r="E295" s="449">
        <v>4</v>
      </c>
      <c r="F295" s="449">
        <v>5</v>
      </c>
      <c r="G295" s="449">
        <v>6</v>
      </c>
      <c r="H295" s="449">
        <v>7</v>
      </c>
      <c r="I295" s="450">
        <v>8</v>
      </c>
      <c r="J295" s="448">
        <v>1</v>
      </c>
      <c r="K295" s="449">
        <v>2</v>
      </c>
      <c r="L295" s="449">
        <v>3</v>
      </c>
      <c r="M295" s="451">
        <v>4</v>
      </c>
      <c r="N295" s="452">
        <v>1</v>
      </c>
      <c r="O295" s="449">
        <v>2</v>
      </c>
      <c r="P295" s="449">
        <v>3</v>
      </c>
      <c r="Q295" s="449">
        <v>4</v>
      </c>
      <c r="R295" s="449">
        <v>5</v>
      </c>
      <c r="S295" s="449">
        <v>6</v>
      </c>
      <c r="T295" s="449">
        <v>7</v>
      </c>
      <c r="U295" s="449">
        <v>8</v>
      </c>
      <c r="V295" s="449">
        <v>9</v>
      </c>
      <c r="W295" s="449">
        <v>10</v>
      </c>
      <c r="X295" s="451">
        <v>11</v>
      </c>
      <c r="Y295" s="459">
        <v>917</v>
      </c>
      <c r="Z295" s="457"/>
      <c r="AA295" s="457"/>
      <c r="AB295" s="457"/>
    </row>
    <row r="296" spans="1:29" x14ac:dyDescent="0.2">
      <c r="A296" s="226" t="s">
        <v>2</v>
      </c>
      <c r="B296" s="383">
        <v>1</v>
      </c>
      <c r="C296" s="384">
        <v>2</v>
      </c>
      <c r="D296" s="385">
        <v>3</v>
      </c>
      <c r="E296" s="386">
        <v>4</v>
      </c>
      <c r="F296" s="387">
        <v>5</v>
      </c>
      <c r="G296" s="388">
        <v>6</v>
      </c>
      <c r="H296" s="389">
        <v>7</v>
      </c>
      <c r="I296" s="390">
        <v>8</v>
      </c>
      <c r="J296" s="383">
        <v>1</v>
      </c>
      <c r="K296" s="384">
        <v>2</v>
      </c>
      <c r="L296" s="385">
        <v>3</v>
      </c>
      <c r="M296" s="386">
        <v>4</v>
      </c>
      <c r="N296" s="383">
        <v>1</v>
      </c>
      <c r="O296" s="384">
        <v>2</v>
      </c>
      <c r="P296" s="385">
        <v>3</v>
      </c>
      <c r="Q296" s="386">
        <v>4</v>
      </c>
      <c r="R296" s="386">
        <v>4</v>
      </c>
      <c r="S296" s="387">
        <v>5</v>
      </c>
      <c r="T296" s="387">
        <v>5</v>
      </c>
      <c r="U296" s="388">
        <v>6</v>
      </c>
      <c r="V296" s="388">
        <v>6</v>
      </c>
      <c r="W296" s="389">
        <v>7</v>
      </c>
      <c r="X296" s="390">
        <v>8</v>
      </c>
      <c r="Y296" s="391" t="s">
        <v>0</v>
      </c>
      <c r="Z296" s="457"/>
      <c r="AA296" s="457"/>
      <c r="AB296" s="457"/>
    </row>
    <row r="297" spans="1:29" x14ac:dyDescent="0.2">
      <c r="A297" s="292" t="s">
        <v>3</v>
      </c>
      <c r="B297" s="441">
        <v>2470</v>
      </c>
      <c r="C297" s="254">
        <v>2470</v>
      </c>
      <c r="D297" s="254">
        <v>2470</v>
      </c>
      <c r="E297" s="254">
        <v>2470</v>
      </c>
      <c r="F297" s="254">
        <v>2470</v>
      </c>
      <c r="G297" s="254">
        <v>2470</v>
      </c>
      <c r="H297" s="254">
        <v>2470</v>
      </c>
      <c r="I297" s="404">
        <v>2470</v>
      </c>
      <c r="J297" s="253">
        <v>2470</v>
      </c>
      <c r="K297" s="254">
        <v>2470</v>
      </c>
      <c r="L297" s="254">
        <v>2470</v>
      </c>
      <c r="M297" s="255">
        <v>2470</v>
      </c>
      <c r="N297" s="397">
        <v>2470</v>
      </c>
      <c r="O297" s="254">
        <v>2470</v>
      </c>
      <c r="P297" s="254">
        <v>2470</v>
      </c>
      <c r="Q297" s="254">
        <v>2470</v>
      </c>
      <c r="R297" s="254">
        <v>2470</v>
      </c>
      <c r="S297" s="254">
        <v>2470</v>
      </c>
      <c r="T297" s="254">
        <v>2470</v>
      </c>
      <c r="U297" s="254">
        <v>2470</v>
      </c>
      <c r="V297" s="254">
        <v>2470</v>
      </c>
      <c r="W297" s="254">
        <v>2470</v>
      </c>
      <c r="X297" s="255">
        <v>2470</v>
      </c>
      <c r="Y297" s="341">
        <v>2470</v>
      </c>
      <c r="Z297" s="457"/>
      <c r="AA297" s="457"/>
      <c r="AB297" s="457"/>
    </row>
    <row r="298" spans="1:29" x14ac:dyDescent="0.2">
      <c r="A298" s="295" t="s">
        <v>6</v>
      </c>
      <c r="B298" s="256">
        <v>2470</v>
      </c>
      <c r="C298" s="257">
        <v>2630.5555555555557</v>
      </c>
      <c r="D298" s="257">
        <v>2501.6949152542375</v>
      </c>
      <c r="E298" s="257">
        <v>2542.5454545454545</v>
      </c>
      <c r="F298" s="257">
        <v>2517.037037037037</v>
      </c>
      <c r="G298" s="257">
        <v>2498.4905660377358</v>
      </c>
      <c r="H298" s="257">
        <v>2428.7692307692309</v>
      </c>
      <c r="I298" s="296">
        <v>2637.8571428571427</v>
      </c>
      <c r="J298" s="256">
        <v>2455.1999999999998</v>
      </c>
      <c r="K298" s="257">
        <v>2539.7674418604652</v>
      </c>
      <c r="L298" s="257">
        <v>2588.125</v>
      </c>
      <c r="M298" s="258">
        <v>2694.1509433962265</v>
      </c>
      <c r="N298" s="398">
        <v>2460</v>
      </c>
      <c r="O298" s="257">
        <v>2556.5714285714284</v>
      </c>
      <c r="P298" s="257">
        <v>2686.2857142857142</v>
      </c>
      <c r="Q298" s="257">
        <v>2596.4516129032259</v>
      </c>
      <c r="R298" s="257">
        <v>2571.9354838709678</v>
      </c>
      <c r="S298" s="257">
        <v>2530</v>
      </c>
      <c r="T298" s="257">
        <v>2579.3548387096776</v>
      </c>
      <c r="U298" s="257">
        <v>2600.9375</v>
      </c>
      <c r="V298" s="257">
        <v>2639</v>
      </c>
      <c r="W298" s="257">
        <v>2501.0526315789475</v>
      </c>
      <c r="X298" s="258">
        <v>2681.6666666666665</v>
      </c>
      <c r="Y298" s="342">
        <v>2562.2573609596511</v>
      </c>
      <c r="Z298" s="457"/>
      <c r="AA298" s="457"/>
      <c r="AB298" s="457"/>
    </row>
    <row r="299" spans="1:29" x14ac:dyDescent="0.2">
      <c r="A299" s="226" t="s">
        <v>7</v>
      </c>
      <c r="B299" s="260">
        <v>100</v>
      </c>
      <c r="C299" s="261">
        <v>97.222222222222229</v>
      </c>
      <c r="D299" s="261">
        <v>83.050847457627114</v>
      </c>
      <c r="E299" s="261">
        <v>90.909090909090907</v>
      </c>
      <c r="F299" s="261">
        <v>88.888888888888886</v>
      </c>
      <c r="G299" s="261">
        <v>83.018867924528308</v>
      </c>
      <c r="H299" s="261">
        <v>95.384615384615387</v>
      </c>
      <c r="I299" s="299">
        <v>96.428571428571431</v>
      </c>
      <c r="J299" s="260">
        <v>92</v>
      </c>
      <c r="K299" s="261">
        <v>93.023255813953483</v>
      </c>
      <c r="L299" s="261">
        <v>95.833333333333329</v>
      </c>
      <c r="M299" s="262">
        <v>84.905660377358487</v>
      </c>
      <c r="N299" s="399">
        <v>100</v>
      </c>
      <c r="O299" s="261">
        <v>100</v>
      </c>
      <c r="P299" s="261">
        <v>97.142857142857139</v>
      </c>
      <c r="Q299" s="261">
        <v>87.096774193548384</v>
      </c>
      <c r="R299" s="261">
        <v>80.645161290322577</v>
      </c>
      <c r="S299" s="261">
        <v>80</v>
      </c>
      <c r="T299" s="261">
        <v>93.548387096774192</v>
      </c>
      <c r="U299" s="261">
        <v>81.25</v>
      </c>
      <c r="V299" s="261">
        <v>86.666666666666671</v>
      </c>
      <c r="W299" s="261">
        <v>92.10526315789474</v>
      </c>
      <c r="X299" s="262">
        <v>95.238095238095241</v>
      </c>
      <c r="Y299" s="343">
        <v>88.331515812431846</v>
      </c>
      <c r="Z299" s="457"/>
      <c r="AA299" s="227"/>
      <c r="AB299" s="457"/>
    </row>
    <row r="300" spans="1:29" x14ac:dyDescent="0.2">
      <c r="A300" s="226" t="s">
        <v>8</v>
      </c>
      <c r="B300" s="263">
        <v>4.5759735042337303E-2</v>
      </c>
      <c r="C300" s="264">
        <v>5.2955626246452336E-2</v>
      </c>
      <c r="D300" s="264">
        <v>7.4801104994656864E-2</v>
      </c>
      <c r="E300" s="264">
        <v>6.2526503918535467E-2</v>
      </c>
      <c r="F300" s="264">
        <v>6.4419265779428234E-2</v>
      </c>
      <c r="G300" s="264">
        <v>6.7688775025911765E-2</v>
      </c>
      <c r="H300" s="264">
        <v>4.1397423412883425E-2</v>
      </c>
      <c r="I300" s="302">
        <v>5.3197575696771547E-2</v>
      </c>
      <c r="J300" s="263">
        <v>5.9861783364706121E-2</v>
      </c>
      <c r="K300" s="264">
        <v>5.5113269562622871E-2</v>
      </c>
      <c r="L300" s="264">
        <v>5.3344342206663536E-2</v>
      </c>
      <c r="M300" s="265">
        <v>6.800466553760097E-2</v>
      </c>
      <c r="N300" s="400">
        <v>2.925402590524127E-2</v>
      </c>
      <c r="O300" s="264">
        <v>3.1151097702609175E-2</v>
      </c>
      <c r="P300" s="264">
        <v>4.524454727996035E-2</v>
      </c>
      <c r="Q300" s="264">
        <v>7.0458760306814583E-2</v>
      </c>
      <c r="R300" s="264">
        <v>7.5195428535126452E-2</v>
      </c>
      <c r="S300" s="264">
        <v>6.5315134165289765E-2</v>
      </c>
      <c r="T300" s="264">
        <v>6.1543981954366236E-2</v>
      </c>
      <c r="U300" s="264">
        <v>7.3355752130774415E-2</v>
      </c>
      <c r="V300" s="264">
        <v>6.2742239373697037E-2</v>
      </c>
      <c r="W300" s="264">
        <v>6.0169363487460957E-2</v>
      </c>
      <c r="X300" s="265">
        <v>4.7954872444265488E-2</v>
      </c>
      <c r="Y300" s="344">
        <v>6.6596293964643907E-2</v>
      </c>
      <c r="Z300" s="457"/>
      <c r="AA300" s="227"/>
      <c r="AB300" s="457"/>
    </row>
    <row r="301" spans="1:29" x14ac:dyDescent="0.2">
      <c r="A301" s="295" t="s">
        <v>1</v>
      </c>
      <c r="B301" s="266">
        <f>B298/H297*100-100</f>
        <v>0</v>
      </c>
      <c r="C301" s="267">
        <f t="shared" ref="C301:E301" si="122">C298/C297*100-100</f>
        <v>6.5002249212775496</v>
      </c>
      <c r="D301" s="267">
        <f t="shared" si="122"/>
        <v>1.2831949495642618</v>
      </c>
      <c r="E301" s="267">
        <f t="shared" si="122"/>
        <v>2.9370629370629331</v>
      </c>
      <c r="F301" s="267">
        <f>F298/F297*100-100</f>
        <v>1.9043334832808512</v>
      </c>
      <c r="G301" s="267">
        <f t="shared" ref="G301:L301" si="123">G298/G297*100-100</f>
        <v>1.1534642120540894</v>
      </c>
      <c r="H301" s="267">
        <f t="shared" si="123"/>
        <v>-1.6692619121768928</v>
      </c>
      <c r="I301" s="405">
        <f t="shared" si="123"/>
        <v>6.795835743204151</v>
      </c>
      <c r="J301" s="266">
        <f t="shared" si="123"/>
        <v>-0.59919028340081582</v>
      </c>
      <c r="K301" s="267">
        <f t="shared" si="123"/>
        <v>2.8245927878730868</v>
      </c>
      <c r="L301" s="267">
        <f t="shared" si="123"/>
        <v>4.782388663967609</v>
      </c>
      <c r="M301" s="268">
        <f>M298/M297*100-100</f>
        <v>9.0749369796043027</v>
      </c>
      <c r="N301" s="401">
        <f t="shared" ref="N301:Y301" si="124">N298/N297*100-100</f>
        <v>-0.40485829959514774</v>
      </c>
      <c r="O301" s="267">
        <f t="shared" si="124"/>
        <v>3.5049161364950834</v>
      </c>
      <c r="P301" s="267">
        <f t="shared" si="124"/>
        <v>8.7565066512434981</v>
      </c>
      <c r="Q301" s="267">
        <f t="shared" si="124"/>
        <v>5.1194984981063101</v>
      </c>
      <c r="R301" s="267">
        <f t="shared" si="124"/>
        <v>4.1269426668407903</v>
      </c>
      <c r="S301" s="267">
        <f t="shared" si="124"/>
        <v>2.429149797570858</v>
      </c>
      <c r="T301" s="267">
        <f t="shared" si="124"/>
        <v>4.4273214052501118</v>
      </c>
      <c r="U301" s="267">
        <f t="shared" si="124"/>
        <v>5.3011133603238818</v>
      </c>
      <c r="V301" s="267">
        <f t="shared" si="124"/>
        <v>6.8421052631578902</v>
      </c>
      <c r="W301" s="267">
        <f t="shared" si="124"/>
        <v>1.2571915619007115</v>
      </c>
      <c r="X301" s="268">
        <f t="shared" si="124"/>
        <v>8.5695006747638303</v>
      </c>
      <c r="Y301" s="345">
        <f t="shared" si="124"/>
        <v>3.7351158283259451</v>
      </c>
      <c r="Z301" s="457"/>
      <c r="AA301" s="227"/>
      <c r="AB301" s="457"/>
    </row>
    <row r="302" spans="1:29" ht="13.5" thickBot="1" x14ac:dyDescent="0.25">
      <c r="A302" s="349" t="s">
        <v>27</v>
      </c>
      <c r="B302" s="270">
        <f t="shared" ref="B302:Y302" si="125">B298-B284</f>
        <v>257.05882352941171</v>
      </c>
      <c r="C302" s="271">
        <f t="shared" si="125"/>
        <v>274.94579945799478</v>
      </c>
      <c r="D302" s="271">
        <f t="shared" si="125"/>
        <v>124.55205811138012</v>
      </c>
      <c r="E302" s="271">
        <f t="shared" si="125"/>
        <v>159.0533910533909</v>
      </c>
      <c r="F302" s="271">
        <f t="shared" si="125"/>
        <v>103.16606929510135</v>
      </c>
      <c r="G302" s="271">
        <f t="shared" si="125"/>
        <v>66.2264150943397</v>
      </c>
      <c r="H302" s="271">
        <f t="shared" si="125"/>
        <v>147.23076923076951</v>
      </c>
      <c r="I302" s="406">
        <f t="shared" si="125"/>
        <v>178.71921182265987</v>
      </c>
      <c r="J302" s="270">
        <f t="shared" si="125"/>
        <v>170.78823529411738</v>
      </c>
      <c r="K302" s="271">
        <f t="shared" si="125"/>
        <v>185.48172757475095</v>
      </c>
      <c r="L302" s="271">
        <f t="shared" si="125"/>
        <v>163.125</v>
      </c>
      <c r="M302" s="272">
        <f t="shared" si="125"/>
        <v>174.71698113207549</v>
      </c>
      <c r="N302" s="402">
        <f t="shared" si="125"/>
        <v>197.5</v>
      </c>
      <c r="O302" s="271">
        <f t="shared" si="125"/>
        <v>168.19305019305011</v>
      </c>
      <c r="P302" s="271">
        <f t="shared" si="125"/>
        <v>180.52813852813824</v>
      </c>
      <c r="Q302" s="271">
        <f t="shared" si="125"/>
        <v>176.80875576036851</v>
      </c>
      <c r="R302" s="271">
        <f t="shared" si="125"/>
        <v>128.9354838709678</v>
      </c>
      <c r="S302" s="271">
        <f t="shared" si="125"/>
        <v>54.0625</v>
      </c>
      <c r="T302" s="271">
        <f t="shared" si="125"/>
        <v>137.21198156682021</v>
      </c>
      <c r="U302" s="271">
        <f t="shared" si="125"/>
        <v>182.00892857142844</v>
      </c>
      <c r="V302" s="271">
        <f t="shared" si="125"/>
        <v>171.42424242424249</v>
      </c>
      <c r="W302" s="271">
        <f t="shared" si="125"/>
        <v>103.30263157894751</v>
      </c>
      <c r="X302" s="272">
        <f t="shared" si="125"/>
        <v>159.82993197278893</v>
      </c>
      <c r="Y302" s="346">
        <f t="shared" si="125"/>
        <v>149.44655014884029</v>
      </c>
      <c r="Z302" s="457"/>
      <c r="AA302" s="227"/>
      <c r="AB302" s="457"/>
    </row>
    <row r="303" spans="1:29" x14ac:dyDescent="0.2">
      <c r="A303" s="370" t="s">
        <v>51</v>
      </c>
      <c r="B303" s="274">
        <v>231</v>
      </c>
      <c r="C303" s="275">
        <v>550</v>
      </c>
      <c r="D303" s="275">
        <v>811</v>
      </c>
      <c r="E303" s="275">
        <v>785</v>
      </c>
      <c r="F303" s="275">
        <v>785</v>
      </c>
      <c r="G303" s="275">
        <v>694</v>
      </c>
      <c r="H303" s="275">
        <v>417</v>
      </c>
      <c r="I303" s="407">
        <v>760</v>
      </c>
      <c r="J303" s="274">
        <v>323</v>
      </c>
      <c r="K303" s="275">
        <v>629</v>
      </c>
      <c r="L303" s="275">
        <v>699</v>
      </c>
      <c r="M303" s="276">
        <v>723</v>
      </c>
      <c r="N303" s="373">
        <v>216</v>
      </c>
      <c r="O303" s="275">
        <v>488</v>
      </c>
      <c r="P303" s="275">
        <v>452</v>
      </c>
      <c r="Q303" s="275">
        <v>400</v>
      </c>
      <c r="R303" s="275">
        <v>399</v>
      </c>
      <c r="S303" s="275">
        <v>414</v>
      </c>
      <c r="T303" s="275">
        <v>414</v>
      </c>
      <c r="U303" s="275">
        <v>407</v>
      </c>
      <c r="V303" s="275">
        <v>407</v>
      </c>
      <c r="W303" s="275">
        <v>536</v>
      </c>
      <c r="X303" s="276">
        <v>648</v>
      </c>
      <c r="Y303" s="347">
        <f>SUM(B303:X303)</f>
        <v>12188</v>
      </c>
      <c r="Z303" s="227" t="s">
        <v>56</v>
      </c>
      <c r="AA303" s="278">
        <f>Y289-Y303</f>
        <v>1</v>
      </c>
      <c r="AB303" s="279">
        <f>AA303/Y289</f>
        <v>8.2041184674706702E-5</v>
      </c>
    </row>
    <row r="304" spans="1:29" x14ac:dyDescent="0.2">
      <c r="A304" s="371" t="s">
        <v>28</v>
      </c>
      <c r="B304" s="323">
        <v>112</v>
      </c>
      <c r="C304" s="240">
        <v>109</v>
      </c>
      <c r="D304" s="240">
        <v>108.5</v>
      </c>
      <c r="E304" s="240">
        <v>108</v>
      </c>
      <c r="F304" s="240">
        <v>108</v>
      </c>
      <c r="G304" s="240">
        <v>106.5</v>
      </c>
      <c r="H304" s="240">
        <v>107.5</v>
      </c>
      <c r="I304" s="408">
        <v>105.5</v>
      </c>
      <c r="J304" s="242">
        <v>111.5</v>
      </c>
      <c r="K304" s="240">
        <v>109.5</v>
      </c>
      <c r="L304" s="240">
        <v>109</v>
      </c>
      <c r="M304" s="243">
        <v>107</v>
      </c>
      <c r="N304" s="374">
        <v>112.5</v>
      </c>
      <c r="O304" s="240">
        <v>110</v>
      </c>
      <c r="P304" s="240">
        <v>109</v>
      </c>
      <c r="Q304" s="240">
        <v>108</v>
      </c>
      <c r="R304" s="240">
        <v>108.5</v>
      </c>
      <c r="S304" s="240">
        <v>108.5</v>
      </c>
      <c r="T304" s="240">
        <v>108</v>
      </c>
      <c r="U304" s="240">
        <v>107</v>
      </c>
      <c r="V304" s="240">
        <v>107.5</v>
      </c>
      <c r="W304" s="240">
        <v>108.5</v>
      </c>
      <c r="X304" s="243">
        <v>106</v>
      </c>
      <c r="Y304" s="339"/>
      <c r="Z304" s="227" t="s">
        <v>57</v>
      </c>
      <c r="AA304" s="362">
        <v>103.76</v>
      </c>
      <c r="AB304" s="457"/>
    </row>
    <row r="305" spans="1:28" ht="13.5" thickBot="1" x14ac:dyDescent="0.25">
      <c r="A305" s="372" t="s">
        <v>26</v>
      </c>
      <c r="B305" s="410">
        <f t="shared" ref="B305:X305" si="126">B304-B290</f>
        <v>4</v>
      </c>
      <c r="C305" s="415">
        <f t="shared" si="126"/>
        <v>4</v>
      </c>
      <c r="D305" s="415">
        <f t="shared" si="126"/>
        <v>4.5</v>
      </c>
      <c r="E305" s="415">
        <f t="shared" si="126"/>
        <v>4.5</v>
      </c>
      <c r="F305" s="415">
        <f t="shared" si="126"/>
        <v>5</v>
      </c>
      <c r="G305" s="415">
        <f t="shared" si="126"/>
        <v>5</v>
      </c>
      <c r="H305" s="415">
        <f t="shared" si="126"/>
        <v>5</v>
      </c>
      <c r="I305" s="416">
        <f t="shared" si="126"/>
        <v>4.5</v>
      </c>
      <c r="J305" s="410">
        <f t="shared" si="126"/>
        <v>4.5</v>
      </c>
      <c r="K305" s="415">
        <f t="shared" si="126"/>
        <v>4</v>
      </c>
      <c r="L305" s="415">
        <f t="shared" si="126"/>
        <v>4.5</v>
      </c>
      <c r="M305" s="417">
        <f t="shared" si="126"/>
        <v>4</v>
      </c>
      <c r="N305" s="418">
        <f t="shared" si="126"/>
        <v>4.5</v>
      </c>
      <c r="O305" s="415">
        <f t="shared" si="126"/>
        <v>4.5</v>
      </c>
      <c r="P305" s="415">
        <f t="shared" si="126"/>
        <v>4</v>
      </c>
      <c r="Q305" s="415">
        <f t="shared" si="126"/>
        <v>4</v>
      </c>
      <c r="R305" s="415">
        <f t="shared" si="126"/>
        <v>4.5</v>
      </c>
      <c r="S305" s="415">
        <f t="shared" si="126"/>
        <v>5</v>
      </c>
      <c r="T305" s="415">
        <f t="shared" si="126"/>
        <v>4.5</v>
      </c>
      <c r="U305" s="415">
        <f t="shared" si="126"/>
        <v>4</v>
      </c>
      <c r="V305" s="415">
        <f t="shared" si="126"/>
        <v>4</v>
      </c>
      <c r="W305" s="415">
        <f t="shared" si="126"/>
        <v>4.5</v>
      </c>
      <c r="X305" s="417">
        <f t="shared" si="126"/>
        <v>4</v>
      </c>
      <c r="Y305" s="348"/>
      <c r="Z305" s="227" t="s">
        <v>26</v>
      </c>
      <c r="AA305" s="227">
        <f>AA304-AA290</f>
        <v>5.0799999999999983</v>
      </c>
      <c r="AB305" s="457"/>
    </row>
    <row r="306" spans="1:28" x14ac:dyDescent="0.2">
      <c r="R306" s="237" t="s">
        <v>68</v>
      </c>
      <c r="S306" s="237" t="s">
        <v>68</v>
      </c>
      <c r="U306" s="237" t="s">
        <v>68</v>
      </c>
    </row>
    <row r="307" spans="1:28" ht="13.5" thickBot="1" x14ac:dyDescent="0.25"/>
    <row r="308" spans="1:28" ht="13.5" thickBot="1" x14ac:dyDescent="0.25">
      <c r="A308" s="285" t="s">
        <v>118</v>
      </c>
      <c r="B308" s="509" t="s">
        <v>53</v>
      </c>
      <c r="C308" s="510"/>
      <c r="D308" s="510"/>
      <c r="E308" s="510"/>
      <c r="F308" s="510"/>
      <c r="G308" s="510"/>
      <c r="H308" s="510"/>
      <c r="I308" s="510"/>
      <c r="J308" s="515" t="s">
        <v>72</v>
      </c>
      <c r="K308" s="516"/>
      <c r="L308" s="516"/>
      <c r="M308" s="517"/>
      <c r="N308" s="509" t="s">
        <v>63</v>
      </c>
      <c r="O308" s="510"/>
      <c r="P308" s="510"/>
      <c r="Q308" s="510"/>
      <c r="R308" s="510"/>
      <c r="S308" s="510"/>
      <c r="T308" s="510"/>
      <c r="U308" s="510"/>
      <c r="V308" s="510"/>
      <c r="W308" s="510"/>
      <c r="X308" s="511"/>
      <c r="Y308" s="338" t="s">
        <v>55</v>
      </c>
      <c r="Z308" s="461"/>
      <c r="AA308" s="461"/>
      <c r="AB308" s="461"/>
    </row>
    <row r="309" spans="1:28" x14ac:dyDescent="0.2">
      <c r="A309" s="226" t="s">
        <v>54</v>
      </c>
      <c r="B309" s="448">
        <v>1</v>
      </c>
      <c r="C309" s="449">
        <v>2</v>
      </c>
      <c r="D309" s="449">
        <v>3</v>
      </c>
      <c r="E309" s="449">
        <v>4</v>
      </c>
      <c r="F309" s="449">
        <v>5</v>
      </c>
      <c r="G309" s="449">
        <v>6</v>
      </c>
      <c r="H309" s="449">
        <v>7</v>
      </c>
      <c r="I309" s="450">
        <v>8</v>
      </c>
      <c r="J309" s="448">
        <v>1</v>
      </c>
      <c r="K309" s="449">
        <v>2</v>
      </c>
      <c r="L309" s="449">
        <v>3</v>
      </c>
      <c r="M309" s="451">
        <v>4</v>
      </c>
      <c r="N309" s="452">
        <v>1</v>
      </c>
      <c r="O309" s="449">
        <v>2</v>
      </c>
      <c r="P309" s="449">
        <v>3</v>
      </c>
      <c r="Q309" s="449">
        <v>4</v>
      </c>
      <c r="R309" s="449">
        <v>5</v>
      </c>
      <c r="S309" s="449">
        <v>6</v>
      </c>
      <c r="T309" s="449">
        <v>7</v>
      </c>
      <c r="U309" s="449">
        <v>8</v>
      </c>
      <c r="V309" s="449">
        <v>9</v>
      </c>
      <c r="W309" s="449">
        <v>10</v>
      </c>
      <c r="X309" s="451">
        <v>11</v>
      </c>
      <c r="Y309" s="459">
        <v>917</v>
      </c>
      <c r="Z309" s="461"/>
      <c r="AA309" s="461"/>
      <c r="AB309" s="461"/>
    </row>
    <row r="310" spans="1:28" x14ac:dyDescent="0.2">
      <c r="A310" s="226" t="s">
        <v>2</v>
      </c>
      <c r="B310" s="383">
        <v>1</v>
      </c>
      <c r="C310" s="384">
        <v>2</v>
      </c>
      <c r="D310" s="385">
        <v>3</v>
      </c>
      <c r="E310" s="386">
        <v>4</v>
      </c>
      <c r="F310" s="387">
        <v>5</v>
      </c>
      <c r="G310" s="388">
        <v>6</v>
      </c>
      <c r="H310" s="389">
        <v>7</v>
      </c>
      <c r="I310" s="390">
        <v>8</v>
      </c>
      <c r="J310" s="383">
        <v>1</v>
      </c>
      <c r="K310" s="384">
        <v>2</v>
      </c>
      <c r="L310" s="385">
        <v>3</v>
      </c>
      <c r="M310" s="386">
        <v>4</v>
      </c>
      <c r="N310" s="383">
        <v>1</v>
      </c>
      <c r="O310" s="384">
        <v>2</v>
      </c>
      <c r="P310" s="385">
        <v>3</v>
      </c>
      <c r="Q310" s="386">
        <v>4</v>
      </c>
      <c r="R310" s="386">
        <v>4</v>
      </c>
      <c r="S310" s="387">
        <v>5</v>
      </c>
      <c r="T310" s="387">
        <v>5</v>
      </c>
      <c r="U310" s="388">
        <v>6</v>
      </c>
      <c r="V310" s="388">
        <v>6</v>
      </c>
      <c r="W310" s="389">
        <v>7</v>
      </c>
      <c r="X310" s="390">
        <v>8</v>
      </c>
      <c r="Y310" s="391" t="s">
        <v>0</v>
      </c>
      <c r="Z310" s="461"/>
      <c r="AA310" s="461"/>
      <c r="AB310" s="461"/>
    </row>
    <row r="311" spans="1:28" x14ac:dyDescent="0.2">
      <c r="A311" s="292" t="s">
        <v>3</v>
      </c>
      <c r="B311" s="441">
        <v>2670</v>
      </c>
      <c r="C311" s="254">
        <v>2670</v>
      </c>
      <c r="D311" s="254">
        <v>2670</v>
      </c>
      <c r="E311" s="254">
        <v>2670</v>
      </c>
      <c r="F311" s="254">
        <v>2670</v>
      </c>
      <c r="G311" s="254">
        <v>2670</v>
      </c>
      <c r="H311" s="254">
        <v>2670</v>
      </c>
      <c r="I311" s="404">
        <v>2670</v>
      </c>
      <c r="J311" s="253">
        <v>2670</v>
      </c>
      <c r="K311" s="254">
        <v>2670</v>
      </c>
      <c r="L311" s="254">
        <v>2670</v>
      </c>
      <c r="M311" s="255">
        <v>2670</v>
      </c>
      <c r="N311" s="397">
        <v>2670</v>
      </c>
      <c r="O311" s="254">
        <v>2670</v>
      </c>
      <c r="P311" s="254">
        <v>2670</v>
      </c>
      <c r="Q311" s="254">
        <v>2670</v>
      </c>
      <c r="R311" s="254">
        <v>2670</v>
      </c>
      <c r="S311" s="254">
        <v>2670</v>
      </c>
      <c r="T311" s="254">
        <v>2670</v>
      </c>
      <c r="U311" s="254">
        <v>2670</v>
      </c>
      <c r="V311" s="254">
        <v>2670</v>
      </c>
      <c r="W311" s="254">
        <v>2670</v>
      </c>
      <c r="X311" s="255">
        <v>2670</v>
      </c>
      <c r="Y311" s="341">
        <v>2670</v>
      </c>
      <c r="Z311" s="461"/>
      <c r="AA311" s="461"/>
      <c r="AB311" s="461"/>
    </row>
    <row r="312" spans="1:28" x14ac:dyDescent="0.2">
      <c r="A312" s="295" t="s">
        <v>6</v>
      </c>
      <c r="B312" s="256">
        <v>2638.6666666666665</v>
      </c>
      <c r="C312" s="257">
        <v>2771.5384615384614</v>
      </c>
      <c r="D312" s="257">
        <v>2720.8771929824561</v>
      </c>
      <c r="E312" s="257">
        <v>2726.9642857142858</v>
      </c>
      <c r="F312" s="257">
        <v>2772.4137931034484</v>
      </c>
      <c r="G312" s="257">
        <v>2714.1176470588234</v>
      </c>
      <c r="H312" s="257">
        <v>2690.6666666666665</v>
      </c>
      <c r="I312" s="296">
        <v>2828.7719298245615</v>
      </c>
      <c r="J312" s="256">
        <v>2495</v>
      </c>
      <c r="K312" s="257">
        <v>2674.4444444444443</v>
      </c>
      <c r="L312" s="257">
        <v>2735.5769230769229</v>
      </c>
      <c r="M312" s="258">
        <v>2797.962962962963</v>
      </c>
      <c r="N312" s="398">
        <v>2608.75</v>
      </c>
      <c r="O312" s="257">
        <v>2735.2777777777778</v>
      </c>
      <c r="P312" s="257">
        <v>2802.7272727272725</v>
      </c>
      <c r="Q312" s="257">
        <v>2764.2857142857142</v>
      </c>
      <c r="R312" s="257">
        <v>2757.4193548387098</v>
      </c>
      <c r="S312" s="257">
        <v>2780</v>
      </c>
      <c r="T312" s="257">
        <v>2729.6666666666665</v>
      </c>
      <c r="U312" s="257">
        <v>2750</v>
      </c>
      <c r="V312" s="257">
        <v>2760.6451612903224</v>
      </c>
      <c r="W312" s="257">
        <v>2681.5789473684213</v>
      </c>
      <c r="X312" s="258">
        <v>2785.2083333333335</v>
      </c>
      <c r="Y312" s="342">
        <v>2738.8677130044844</v>
      </c>
      <c r="Z312" s="461"/>
      <c r="AA312" s="461"/>
      <c r="AB312" s="461"/>
    </row>
    <row r="313" spans="1:28" x14ac:dyDescent="0.2">
      <c r="A313" s="226" t="s">
        <v>7</v>
      </c>
      <c r="B313" s="260">
        <v>93.333333333333329</v>
      </c>
      <c r="C313" s="261">
        <v>94.871794871794876</v>
      </c>
      <c r="D313" s="261">
        <v>91.228070175438603</v>
      </c>
      <c r="E313" s="261">
        <v>89.285714285714292</v>
      </c>
      <c r="F313" s="261">
        <v>91.379310344827587</v>
      </c>
      <c r="G313" s="261">
        <v>94.117647058823536</v>
      </c>
      <c r="H313" s="261">
        <v>96.666666666666671</v>
      </c>
      <c r="I313" s="299">
        <v>91.228070175438603</v>
      </c>
      <c r="J313" s="260">
        <v>91.666666666666671</v>
      </c>
      <c r="K313" s="261">
        <v>97.777777777777771</v>
      </c>
      <c r="L313" s="261">
        <v>94.230769230769226</v>
      </c>
      <c r="M313" s="262">
        <v>87.037037037037038</v>
      </c>
      <c r="N313" s="399">
        <v>93.75</v>
      </c>
      <c r="O313" s="261">
        <v>100</v>
      </c>
      <c r="P313" s="261">
        <v>100</v>
      </c>
      <c r="Q313" s="261">
        <v>85.714285714285708</v>
      </c>
      <c r="R313" s="261">
        <v>93.548387096774192</v>
      </c>
      <c r="S313" s="261">
        <v>90.625</v>
      </c>
      <c r="T313" s="261">
        <v>83.333333333333329</v>
      </c>
      <c r="U313" s="261">
        <v>87.096774193548384</v>
      </c>
      <c r="V313" s="261">
        <v>90.322580645161295</v>
      </c>
      <c r="W313" s="261">
        <v>97.368421052631575</v>
      </c>
      <c r="X313" s="262">
        <v>97.916666666666671</v>
      </c>
      <c r="Y313" s="343">
        <v>89.79820627802691</v>
      </c>
      <c r="Z313" s="461"/>
      <c r="AA313" s="227"/>
      <c r="AB313" s="461"/>
    </row>
    <row r="314" spans="1:28" x14ac:dyDescent="0.2">
      <c r="A314" s="226" t="s">
        <v>8</v>
      </c>
      <c r="B314" s="263">
        <v>5.1087131992605964E-2</v>
      </c>
      <c r="C314" s="264">
        <v>5.695273792633769E-2</v>
      </c>
      <c r="D314" s="264">
        <v>6.2913691780841052E-2</v>
      </c>
      <c r="E314" s="264">
        <v>6.3488938605913148E-2</v>
      </c>
      <c r="F314" s="264">
        <v>6.7667064280393985E-2</v>
      </c>
      <c r="G314" s="264">
        <v>5.8734686825350629E-2</v>
      </c>
      <c r="H314" s="264">
        <v>4.6379353866001477E-2</v>
      </c>
      <c r="I314" s="302">
        <v>4.9703933804878322E-2</v>
      </c>
      <c r="J314" s="263">
        <v>5.4906406380853749E-2</v>
      </c>
      <c r="K314" s="264">
        <v>5.3888843691355395E-2</v>
      </c>
      <c r="L314" s="264">
        <v>5.2630215220701479E-2</v>
      </c>
      <c r="M314" s="265">
        <v>6.2638583686899507E-2</v>
      </c>
      <c r="N314" s="400">
        <v>5.5761569625964333E-2</v>
      </c>
      <c r="O314" s="264">
        <v>3.6340219759168423E-2</v>
      </c>
      <c r="P314" s="264">
        <v>3.9791904464434306E-2</v>
      </c>
      <c r="Q314" s="264">
        <v>6.4179513413372427E-2</v>
      </c>
      <c r="R314" s="264">
        <v>5.5643743923733738E-2</v>
      </c>
      <c r="S314" s="264">
        <v>5.3300868750854116E-2</v>
      </c>
      <c r="T314" s="264">
        <v>6.1034187752479506E-2</v>
      </c>
      <c r="U314" s="264">
        <v>6.3010749655230278E-2</v>
      </c>
      <c r="V314" s="264">
        <v>5.3538093517219311E-2</v>
      </c>
      <c r="W314" s="264">
        <v>4.5532300020633777E-2</v>
      </c>
      <c r="X314" s="265">
        <v>5.3880810986988402E-2</v>
      </c>
      <c r="Y314" s="344">
        <v>6.0558670291498862E-2</v>
      </c>
      <c r="Z314" s="461"/>
      <c r="AA314" s="227"/>
      <c r="AB314" s="461"/>
    </row>
    <row r="315" spans="1:28" x14ac:dyDescent="0.2">
      <c r="A315" s="295" t="s">
        <v>1</v>
      </c>
      <c r="B315" s="266">
        <f>B312/H311*100-100</f>
        <v>-1.1735330836454523</v>
      </c>
      <c r="C315" s="267">
        <f t="shared" ref="C315:E315" si="127">C312/C311*100-100</f>
        <v>3.802938634399311</v>
      </c>
      <c r="D315" s="267">
        <f t="shared" si="127"/>
        <v>1.9055128457848696</v>
      </c>
      <c r="E315" s="267">
        <f t="shared" si="127"/>
        <v>2.1334938469769895</v>
      </c>
      <c r="F315" s="267">
        <f>F312/F311*100-100</f>
        <v>3.8357225881441366</v>
      </c>
      <c r="G315" s="267">
        <f t="shared" ref="G315:L315" si="128">G312/G311*100-100</f>
        <v>1.6523463317911364</v>
      </c>
      <c r="H315" s="267">
        <f t="shared" si="128"/>
        <v>0.77403245942571175</v>
      </c>
      <c r="I315" s="405">
        <f t="shared" si="128"/>
        <v>5.9465142256390067</v>
      </c>
      <c r="J315" s="266">
        <f t="shared" si="128"/>
        <v>-6.55430711610488</v>
      </c>
      <c r="K315" s="267">
        <f t="shared" si="128"/>
        <v>0.16645859342487768</v>
      </c>
      <c r="L315" s="267">
        <f t="shared" si="128"/>
        <v>2.4560645347162051</v>
      </c>
      <c r="M315" s="268">
        <f>M312/M311*100-100</f>
        <v>4.7926203356914954</v>
      </c>
      <c r="N315" s="401">
        <f t="shared" ref="N315:Y315" si="129">N312/N311*100-100</f>
        <v>-2.2940074906367016</v>
      </c>
      <c r="O315" s="267">
        <f t="shared" si="129"/>
        <v>2.4448605909280161</v>
      </c>
      <c r="P315" s="267">
        <f t="shared" si="129"/>
        <v>4.9710589036431543</v>
      </c>
      <c r="Q315" s="267">
        <f t="shared" si="129"/>
        <v>3.5313001605136378</v>
      </c>
      <c r="R315" s="267">
        <f t="shared" si="129"/>
        <v>3.2741331400265778</v>
      </c>
      <c r="S315" s="267">
        <f t="shared" si="129"/>
        <v>4.119850187265925</v>
      </c>
      <c r="T315" s="267">
        <f t="shared" si="129"/>
        <v>2.2347066167290848</v>
      </c>
      <c r="U315" s="267">
        <f t="shared" si="129"/>
        <v>2.9962546816479403</v>
      </c>
      <c r="V315" s="267">
        <f t="shared" si="129"/>
        <v>3.3949498610607662</v>
      </c>
      <c r="W315" s="267">
        <f t="shared" si="129"/>
        <v>0.43366844076484767</v>
      </c>
      <c r="X315" s="268">
        <f t="shared" si="129"/>
        <v>4.3149188514357064</v>
      </c>
      <c r="Y315" s="345">
        <f t="shared" si="129"/>
        <v>2.5793150938009148</v>
      </c>
      <c r="Z315" s="461"/>
      <c r="AA315" s="227"/>
      <c r="AB315" s="461"/>
    </row>
    <row r="316" spans="1:28" ht="13.5" thickBot="1" x14ac:dyDescent="0.25">
      <c r="A316" s="349" t="s">
        <v>27</v>
      </c>
      <c r="B316" s="270">
        <f t="shared" ref="B316:Y316" si="130">B312-B298</f>
        <v>168.66666666666652</v>
      </c>
      <c r="C316" s="271">
        <f t="shared" si="130"/>
        <v>140.98290598290578</v>
      </c>
      <c r="D316" s="271">
        <f t="shared" si="130"/>
        <v>219.18227772821865</v>
      </c>
      <c r="E316" s="271">
        <f t="shared" si="130"/>
        <v>184.41883116883128</v>
      </c>
      <c r="F316" s="271">
        <f t="shared" si="130"/>
        <v>255.37675606641142</v>
      </c>
      <c r="G316" s="271">
        <f t="shared" si="130"/>
        <v>215.62708102108763</v>
      </c>
      <c r="H316" s="271">
        <f t="shared" si="130"/>
        <v>261.89743589743557</v>
      </c>
      <c r="I316" s="406">
        <f t="shared" si="130"/>
        <v>190.91478696741888</v>
      </c>
      <c r="J316" s="270">
        <f t="shared" si="130"/>
        <v>39.800000000000182</v>
      </c>
      <c r="K316" s="271">
        <f t="shared" si="130"/>
        <v>134.67700258397917</v>
      </c>
      <c r="L316" s="271">
        <f t="shared" si="130"/>
        <v>147.45192307692287</v>
      </c>
      <c r="M316" s="272">
        <f t="shared" si="130"/>
        <v>103.81201956673658</v>
      </c>
      <c r="N316" s="402">
        <f t="shared" si="130"/>
        <v>148.75</v>
      </c>
      <c r="O316" s="271">
        <f t="shared" si="130"/>
        <v>178.70634920634939</v>
      </c>
      <c r="P316" s="271">
        <f t="shared" si="130"/>
        <v>116.4415584415583</v>
      </c>
      <c r="Q316" s="271">
        <f t="shared" si="130"/>
        <v>167.83410138248837</v>
      </c>
      <c r="R316" s="271">
        <f t="shared" si="130"/>
        <v>185.48387096774195</v>
      </c>
      <c r="S316" s="271">
        <f t="shared" si="130"/>
        <v>250</v>
      </c>
      <c r="T316" s="271">
        <f t="shared" si="130"/>
        <v>150.31182795698896</v>
      </c>
      <c r="U316" s="271">
        <f t="shared" si="130"/>
        <v>149.0625</v>
      </c>
      <c r="V316" s="271">
        <f t="shared" si="130"/>
        <v>121.64516129032245</v>
      </c>
      <c r="W316" s="271">
        <f t="shared" si="130"/>
        <v>180.52631578947376</v>
      </c>
      <c r="X316" s="272">
        <f t="shared" si="130"/>
        <v>103.54166666666697</v>
      </c>
      <c r="Y316" s="346">
        <f t="shared" si="130"/>
        <v>176.61035204483323</v>
      </c>
      <c r="Z316" s="461"/>
      <c r="AA316" s="227"/>
      <c r="AB316" s="461"/>
    </row>
    <row r="317" spans="1:28" x14ac:dyDescent="0.2">
      <c r="A317" s="370" t="s">
        <v>51</v>
      </c>
      <c r="B317" s="274">
        <v>231</v>
      </c>
      <c r="C317" s="275">
        <v>550</v>
      </c>
      <c r="D317" s="275">
        <v>811</v>
      </c>
      <c r="E317" s="275">
        <v>785</v>
      </c>
      <c r="F317" s="275">
        <v>785</v>
      </c>
      <c r="G317" s="275">
        <v>694</v>
      </c>
      <c r="H317" s="275">
        <v>417</v>
      </c>
      <c r="I317" s="407">
        <v>760</v>
      </c>
      <c r="J317" s="274">
        <v>323</v>
      </c>
      <c r="K317" s="275">
        <v>629</v>
      </c>
      <c r="L317" s="275">
        <v>699</v>
      </c>
      <c r="M317" s="276">
        <v>723</v>
      </c>
      <c r="N317" s="373">
        <v>214</v>
      </c>
      <c r="O317" s="275">
        <v>488</v>
      </c>
      <c r="P317" s="275">
        <v>452</v>
      </c>
      <c r="Q317" s="275">
        <v>400</v>
      </c>
      <c r="R317" s="275">
        <v>399</v>
      </c>
      <c r="S317" s="275">
        <v>414</v>
      </c>
      <c r="T317" s="275">
        <v>414</v>
      </c>
      <c r="U317" s="275">
        <v>407</v>
      </c>
      <c r="V317" s="275">
        <v>407</v>
      </c>
      <c r="W317" s="275">
        <v>536</v>
      </c>
      <c r="X317" s="276">
        <v>648</v>
      </c>
      <c r="Y317" s="347">
        <f>SUM(B317:X317)</f>
        <v>12186</v>
      </c>
      <c r="Z317" s="227" t="s">
        <v>56</v>
      </c>
      <c r="AA317" s="278">
        <f>Y303-Y317</f>
        <v>2</v>
      </c>
      <c r="AB317" s="279">
        <f>AA317/Y303</f>
        <v>1.6409583196586806E-4</v>
      </c>
    </row>
    <row r="318" spans="1:28" x14ac:dyDescent="0.2">
      <c r="A318" s="371" t="s">
        <v>28</v>
      </c>
      <c r="B318" s="323">
        <v>116.5</v>
      </c>
      <c r="C318" s="240">
        <v>113.5</v>
      </c>
      <c r="D318" s="240">
        <v>113</v>
      </c>
      <c r="E318" s="240">
        <v>112.5</v>
      </c>
      <c r="F318" s="240">
        <v>112</v>
      </c>
      <c r="G318" s="240">
        <v>111</v>
      </c>
      <c r="H318" s="240">
        <v>112</v>
      </c>
      <c r="I318" s="408">
        <v>110</v>
      </c>
      <c r="J318" s="242">
        <v>116.5</v>
      </c>
      <c r="K318" s="240">
        <v>114</v>
      </c>
      <c r="L318" s="240">
        <v>113.5</v>
      </c>
      <c r="M318" s="243">
        <v>112</v>
      </c>
      <c r="N318" s="374">
        <v>117</v>
      </c>
      <c r="O318" s="240">
        <v>114.5</v>
      </c>
      <c r="P318" s="240">
        <v>113.5</v>
      </c>
      <c r="Q318" s="240">
        <v>112.5</v>
      </c>
      <c r="R318" s="240">
        <v>113</v>
      </c>
      <c r="S318" s="240">
        <v>112.5</v>
      </c>
      <c r="T318" s="240">
        <v>112.5</v>
      </c>
      <c r="U318" s="240">
        <v>111.5</v>
      </c>
      <c r="V318" s="240">
        <v>112</v>
      </c>
      <c r="W318" s="240">
        <v>113.5</v>
      </c>
      <c r="X318" s="243">
        <v>111</v>
      </c>
      <c r="Y318" s="339"/>
      <c r="Z318" s="227" t="s">
        <v>57</v>
      </c>
      <c r="AA318" s="362">
        <v>108.74</v>
      </c>
      <c r="AB318" s="461"/>
    </row>
    <row r="319" spans="1:28" ht="13.5" thickBot="1" x14ac:dyDescent="0.25">
      <c r="A319" s="372" t="s">
        <v>26</v>
      </c>
      <c r="B319" s="410">
        <f t="shared" ref="B319:X319" si="131">B318-B304</f>
        <v>4.5</v>
      </c>
      <c r="C319" s="415">
        <f t="shared" si="131"/>
        <v>4.5</v>
      </c>
      <c r="D319" s="415">
        <f t="shared" si="131"/>
        <v>4.5</v>
      </c>
      <c r="E319" s="415">
        <f t="shared" si="131"/>
        <v>4.5</v>
      </c>
      <c r="F319" s="415">
        <f t="shared" si="131"/>
        <v>4</v>
      </c>
      <c r="G319" s="415">
        <f t="shared" si="131"/>
        <v>4.5</v>
      </c>
      <c r="H319" s="415">
        <f t="shared" si="131"/>
        <v>4.5</v>
      </c>
      <c r="I319" s="416">
        <f t="shared" si="131"/>
        <v>4.5</v>
      </c>
      <c r="J319" s="410">
        <f t="shared" si="131"/>
        <v>5</v>
      </c>
      <c r="K319" s="415">
        <f t="shared" si="131"/>
        <v>4.5</v>
      </c>
      <c r="L319" s="415">
        <f t="shared" si="131"/>
        <v>4.5</v>
      </c>
      <c r="M319" s="417">
        <f t="shared" si="131"/>
        <v>5</v>
      </c>
      <c r="N319" s="418">
        <f t="shared" si="131"/>
        <v>4.5</v>
      </c>
      <c r="O319" s="415">
        <f t="shared" si="131"/>
        <v>4.5</v>
      </c>
      <c r="P319" s="415">
        <f t="shared" si="131"/>
        <v>4.5</v>
      </c>
      <c r="Q319" s="415">
        <f t="shared" si="131"/>
        <v>4.5</v>
      </c>
      <c r="R319" s="415">
        <f t="shared" si="131"/>
        <v>4.5</v>
      </c>
      <c r="S319" s="415">
        <f t="shared" si="131"/>
        <v>4</v>
      </c>
      <c r="T319" s="415">
        <f t="shared" si="131"/>
        <v>4.5</v>
      </c>
      <c r="U319" s="415">
        <f t="shared" si="131"/>
        <v>4.5</v>
      </c>
      <c r="V319" s="415">
        <f t="shared" si="131"/>
        <v>4.5</v>
      </c>
      <c r="W319" s="415">
        <f t="shared" si="131"/>
        <v>5</v>
      </c>
      <c r="X319" s="417">
        <f t="shared" si="131"/>
        <v>5</v>
      </c>
      <c r="Y319" s="348"/>
      <c r="Z319" s="227" t="s">
        <v>26</v>
      </c>
      <c r="AA319" s="227">
        <f>AA318-AA304</f>
        <v>4.9799999999999898</v>
      </c>
      <c r="AB319" s="461"/>
    </row>
    <row r="320" spans="1:28" x14ac:dyDescent="0.2">
      <c r="J320" s="237" t="s">
        <v>79</v>
      </c>
      <c r="W320" s="237">
        <v>113.5</v>
      </c>
    </row>
    <row r="321" spans="1:24" s="466" customFormat="1" x14ac:dyDescent="0.2"/>
    <row r="322" spans="1:24" x14ac:dyDescent="0.2">
      <c r="B322" s="237">
        <v>113</v>
      </c>
      <c r="C322" s="237">
        <v>112.5</v>
      </c>
      <c r="D322" s="237">
        <v>112</v>
      </c>
      <c r="E322" s="237">
        <v>112</v>
      </c>
      <c r="F322" s="237">
        <v>111</v>
      </c>
      <c r="G322" s="237">
        <v>110</v>
      </c>
      <c r="H322" s="237">
        <v>116</v>
      </c>
      <c r="I322" s="334">
        <v>113</v>
      </c>
      <c r="J322" s="237">
        <v>114.5</v>
      </c>
      <c r="K322" s="237">
        <v>116.5</v>
      </c>
      <c r="L322" s="237">
        <v>113.5</v>
      </c>
      <c r="M322" s="237">
        <v>112</v>
      </c>
      <c r="N322" s="237">
        <v>113</v>
      </c>
      <c r="O322" s="237">
        <v>113.5</v>
      </c>
      <c r="P322" s="237">
        <v>112.5</v>
      </c>
      <c r="Q322" s="237">
        <v>113.5</v>
      </c>
      <c r="R322" s="237">
        <v>112</v>
      </c>
      <c r="S322" s="237">
        <v>111.5</v>
      </c>
    </row>
    <row r="323" spans="1:24" s="466" customFormat="1" ht="13.5" thickBot="1" x14ac:dyDescent="0.25">
      <c r="B323" s="239">
        <v>2738.8677130044844</v>
      </c>
      <c r="C323" s="239">
        <v>2738.8677130044844</v>
      </c>
      <c r="D323" s="239">
        <v>2738.8677130044844</v>
      </c>
      <c r="E323" s="239">
        <v>2738.8677130044844</v>
      </c>
      <c r="F323" s="239">
        <v>2738.8677130044844</v>
      </c>
      <c r="G323" s="239">
        <v>2738.8677130044844</v>
      </c>
      <c r="H323" s="239">
        <v>2738.8677130044844</v>
      </c>
      <c r="I323" s="239">
        <v>2738.8677130044844</v>
      </c>
      <c r="J323" s="239">
        <v>2738.8677130044844</v>
      </c>
      <c r="K323" s="239">
        <v>2738.8677130044844</v>
      </c>
      <c r="L323" s="239">
        <v>2738.8677130044844</v>
      </c>
      <c r="M323" s="239">
        <v>2738.8677130044844</v>
      </c>
      <c r="N323" s="239">
        <v>2738.8677130044844</v>
      </c>
      <c r="O323" s="239">
        <v>2738.8677130044844</v>
      </c>
      <c r="P323" s="239">
        <v>2738.8677130044844</v>
      </c>
      <c r="Q323" s="239">
        <v>2738.8677130044844</v>
      </c>
      <c r="R323" s="239">
        <v>2738.8677130044844</v>
      </c>
      <c r="S323" s="239">
        <v>2738.8677130044844</v>
      </c>
      <c r="T323" s="239">
        <v>2738.8677130044844</v>
      </c>
    </row>
    <row r="324" spans="1:24" s="466" customFormat="1" ht="13.5" thickBot="1" x14ac:dyDescent="0.25">
      <c r="A324" s="468" t="s">
        <v>120</v>
      </c>
      <c r="B324" s="509" t="s">
        <v>53</v>
      </c>
      <c r="C324" s="510"/>
      <c r="D324" s="510"/>
      <c r="E324" s="510"/>
      <c r="F324" s="510"/>
      <c r="G324" s="511"/>
      <c r="H324" s="509" t="s">
        <v>72</v>
      </c>
      <c r="I324" s="510"/>
      <c r="J324" s="510"/>
      <c r="K324" s="510"/>
      <c r="L324" s="510"/>
      <c r="M324" s="511"/>
      <c r="N324" s="509" t="s">
        <v>63</v>
      </c>
      <c r="O324" s="510"/>
      <c r="P324" s="510"/>
      <c r="Q324" s="510"/>
      <c r="R324" s="510"/>
      <c r="S324" s="511"/>
      <c r="T324" s="338" t="s">
        <v>55</v>
      </c>
    </row>
    <row r="325" spans="1:24" s="466" customFormat="1" x14ac:dyDescent="0.2">
      <c r="A325" s="469" t="s">
        <v>54</v>
      </c>
      <c r="B325" s="448">
        <v>1</v>
      </c>
      <c r="C325" s="449">
        <v>2</v>
      </c>
      <c r="D325" s="449">
        <v>3</v>
      </c>
      <c r="E325" s="449">
        <v>4</v>
      </c>
      <c r="F325" s="449">
        <v>5</v>
      </c>
      <c r="G325" s="450">
        <v>6</v>
      </c>
      <c r="H325" s="448">
        <v>7</v>
      </c>
      <c r="I325" s="449">
        <v>8</v>
      </c>
      <c r="J325" s="449">
        <v>9</v>
      </c>
      <c r="K325" s="449">
        <v>10</v>
      </c>
      <c r="L325" s="449">
        <v>11</v>
      </c>
      <c r="M325" s="451">
        <v>12</v>
      </c>
      <c r="N325" s="448">
        <v>13</v>
      </c>
      <c r="O325" s="449">
        <v>14</v>
      </c>
      <c r="P325" s="449">
        <v>15</v>
      </c>
      <c r="Q325" s="449">
        <v>16</v>
      </c>
      <c r="R325" s="449">
        <v>17</v>
      </c>
      <c r="S325" s="451">
        <v>18</v>
      </c>
      <c r="T325" s="459">
        <v>917</v>
      </c>
    </row>
    <row r="326" spans="1:24" s="466" customFormat="1" x14ac:dyDescent="0.2">
      <c r="A326" s="470" t="s">
        <v>3</v>
      </c>
      <c r="B326" s="473">
        <v>2870</v>
      </c>
      <c r="C326" s="254">
        <v>2870</v>
      </c>
      <c r="D326" s="254">
        <v>2870</v>
      </c>
      <c r="E326" s="254">
        <v>2870</v>
      </c>
      <c r="F326" s="254">
        <v>2870</v>
      </c>
      <c r="G326" s="404">
        <v>2870</v>
      </c>
      <c r="H326" s="253">
        <v>2870</v>
      </c>
      <c r="I326" s="254">
        <v>2870</v>
      </c>
      <c r="J326" s="254">
        <v>2870</v>
      </c>
      <c r="K326" s="254">
        <v>2870</v>
      </c>
      <c r="L326" s="254">
        <v>2870</v>
      </c>
      <c r="M326" s="255">
        <v>2870</v>
      </c>
      <c r="N326" s="253">
        <v>2870</v>
      </c>
      <c r="O326" s="254">
        <v>2870</v>
      </c>
      <c r="P326" s="254">
        <v>2870</v>
      </c>
      <c r="Q326" s="254">
        <v>2870</v>
      </c>
      <c r="R326" s="254">
        <v>2870</v>
      </c>
      <c r="S326" s="255">
        <v>2870</v>
      </c>
      <c r="T326" s="341">
        <v>2870</v>
      </c>
    </row>
    <row r="327" spans="1:24" s="466" customFormat="1" x14ac:dyDescent="0.2">
      <c r="A327" s="471" t="s">
        <v>6</v>
      </c>
      <c r="B327" s="256">
        <v>2881.40625</v>
      </c>
      <c r="C327" s="257">
        <v>2888.0952380952381</v>
      </c>
      <c r="D327" s="257">
        <v>2952.7419354838707</v>
      </c>
      <c r="E327" s="257">
        <v>2769.4444444444443</v>
      </c>
      <c r="F327" s="257">
        <v>2970.3225806451615</v>
      </c>
      <c r="G327" s="296">
        <v>2964.5901639344261</v>
      </c>
      <c r="H327" s="256">
        <v>2773.4482758620688</v>
      </c>
      <c r="I327" s="257">
        <v>2881.7857142857142</v>
      </c>
      <c r="J327" s="257">
        <v>2827.4576271186443</v>
      </c>
      <c r="K327" s="257">
        <v>2719.3333333333335</v>
      </c>
      <c r="L327" s="257">
        <v>2906.5517241379312</v>
      </c>
      <c r="M327" s="258">
        <v>3034.1379310344828</v>
      </c>
      <c r="N327" s="256">
        <v>2911.2068965517242</v>
      </c>
      <c r="O327" s="257">
        <v>2929.4736842105262</v>
      </c>
      <c r="P327" s="257">
        <v>2916.0344827586205</v>
      </c>
      <c r="Q327" s="257">
        <v>2787.3333333333335</v>
      </c>
      <c r="R327" s="257">
        <v>2963.3333333333335</v>
      </c>
      <c r="S327" s="258">
        <v>2991.5517241379312</v>
      </c>
      <c r="T327" s="342">
        <v>2911.1241970021415</v>
      </c>
    </row>
    <row r="328" spans="1:24" s="466" customFormat="1" x14ac:dyDescent="0.2">
      <c r="A328" s="469" t="s">
        <v>7</v>
      </c>
      <c r="B328" s="260">
        <v>89.0625</v>
      </c>
      <c r="C328" s="261">
        <v>82.539682539682545</v>
      </c>
      <c r="D328" s="261">
        <v>82.258064516129039</v>
      </c>
      <c r="E328" s="261">
        <v>83.333333333333329</v>
      </c>
      <c r="F328" s="261">
        <v>85.483870967741936</v>
      </c>
      <c r="G328" s="299">
        <v>95.081967213114751</v>
      </c>
      <c r="H328" s="260">
        <v>93.103448275862064</v>
      </c>
      <c r="I328" s="261">
        <v>91.071428571428569</v>
      </c>
      <c r="J328" s="261">
        <v>98.305084745762713</v>
      </c>
      <c r="K328" s="261">
        <v>86.666666666666671</v>
      </c>
      <c r="L328" s="261">
        <v>89.65517241379311</v>
      </c>
      <c r="M328" s="262">
        <v>81.034482758620683</v>
      </c>
      <c r="N328" s="260">
        <v>91.379310344827587</v>
      </c>
      <c r="O328" s="261">
        <v>84.21052631578948</v>
      </c>
      <c r="P328" s="261">
        <v>86.206896551724142</v>
      </c>
      <c r="Q328" s="261">
        <v>93.333333333333329</v>
      </c>
      <c r="R328" s="261">
        <v>81.481481481481481</v>
      </c>
      <c r="S328" s="262">
        <v>93.103448275862064</v>
      </c>
      <c r="T328" s="343">
        <v>84.368308351177731</v>
      </c>
      <c r="V328" s="227"/>
    </row>
    <row r="329" spans="1:24" s="466" customFormat="1" x14ac:dyDescent="0.2">
      <c r="A329" s="469" t="s">
        <v>8</v>
      </c>
      <c r="B329" s="263">
        <v>6.231526365607034E-2</v>
      </c>
      <c r="C329" s="264">
        <v>8.0932293028541491E-2</v>
      </c>
      <c r="D329" s="264">
        <v>7.9427472887323311E-2</v>
      </c>
      <c r="E329" s="264">
        <v>7.5237444749919405E-2</v>
      </c>
      <c r="F329" s="264">
        <v>6.4379090498603506E-2</v>
      </c>
      <c r="G329" s="302">
        <v>5.4795498400771588E-2</v>
      </c>
      <c r="H329" s="263">
        <v>5.9723242086602089E-2</v>
      </c>
      <c r="I329" s="264">
        <v>6.4882987898544145E-2</v>
      </c>
      <c r="J329" s="264">
        <v>5.3919651836276609E-2</v>
      </c>
      <c r="K329" s="264">
        <v>7.273970113701142E-2</v>
      </c>
      <c r="L329" s="264">
        <v>5.7929508240091743E-2</v>
      </c>
      <c r="M329" s="265">
        <v>7.6593121481706661E-2</v>
      </c>
      <c r="N329" s="263">
        <v>5.755665521490827E-2</v>
      </c>
      <c r="O329" s="264">
        <v>7.2340770802164112E-2</v>
      </c>
      <c r="P329" s="264">
        <v>7.4940503594101801E-2</v>
      </c>
      <c r="Q329" s="264">
        <v>6.4530885504851754E-2</v>
      </c>
      <c r="R329" s="264">
        <v>8.9629485317711421E-2</v>
      </c>
      <c r="S329" s="265">
        <v>5.8129872728262602E-2</v>
      </c>
      <c r="T329" s="344">
        <v>7.2477544691620155E-2</v>
      </c>
      <c r="V329" s="227"/>
    </row>
    <row r="330" spans="1:24" s="466" customFormat="1" x14ac:dyDescent="0.2">
      <c r="A330" s="471" t="s">
        <v>1</v>
      </c>
      <c r="B330" s="266">
        <f>B327/H326*100-100</f>
        <v>0.39743031358885617</v>
      </c>
      <c r="C330" s="267">
        <f t="shared" ref="C330:E330" si="132">C327/C326*100-100</f>
        <v>0.63049610087936969</v>
      </c>
      <c r="D330" s="267">
        <f t="shared" si="132"/>
        <v>2.8829942677306803</v>
      </c>
      <c r="E330" s="267">
        <f t="shared" si="132"/>
        <v>-3.5036778939218038</v>
      </c>
      <c r="F330" s="267">
        <f>F327/F326*100-100</f>
        <v>3.495560301225126</v>
      </c>
      <c r="G330" s="405">
        <f t="shared" ref="G330:L330" si="133">G327/G326*100-100</f>
        <v>3.2958245273319307</v>
      </c>
      <c r="H330" s="266">
        <f t="shared" si="133"/>
        <v>-3.364171572750223</v>
      </c>
      <c r="I330" s="267">
        <f t="shared" si="133"/>
        <v>0.41065206570432622</v>
      </c>
      <c r="J330" s="267">
        <f t="shared" si="133"/>
        <v>-1.4823126439496832</v>
      </c>
      <c r="K330" s="267">
        <f t="shared" si="133"/>
        <v>-5.2497096399535366</v>
      </c>
      <c r="L330" s="267">
        <f t="shared" si="133"/>
        <v>1.2735792382554365</v>
      </c>
      <c r="M330" s="268">
        <f>M327/M326*100-100</f>
        <v>5.719091673675365</v>
      </c>
      <c r="N330" s="266">
        <f t="shared" ref="N330:T330" si="134">N327/N326*100-100</f>
        <v>1.4357803676559087</v>
      </c>
      <c r="O330" s="267">
        <f t="shared" si="134"/>
        <v>2.0722538052447987</v>
      </c>
      <c r="P330" s="267">
        <f t="shared" si="134"/>
        <v>1.6039889462933843</v>
      </c>
      <c r="Q330" s="267">
        <f t="shared" si="134"/>
        <v>-2.8803716608594527</v>
      </c>
      <c r="R330" s="267">
        <f t="shared" si="134"/>
        <v>3.2520325203252014</v>
      </c>
      <c r="S330" s="268">
        <f t="shared" si="134"/>
        <v>4.2352517121230449</v>
      </c>
      <c r="T330" s="345">
        <f t="shared" si="134"/>
        <v>1.4328988502488471</v>
      </c>
      <c r="V330" s="227"/>
    </row>
    <row r="331" spans="1:24" s="466" customFormat="1" ht="13.5" thickBot="1" x14ac:dyDescent="0.25">
      <c r="A331" s="472" t="s">
        <v>27</v>
      </c>
      <c r="B331" s="474">
        <f>B327-B323</f>
        <v>142.53853699551564</v>
      </c>
      <c r="C331" s="475">
        <f t="shared" ref="C331:T331" si="135">C327-C323</f>
        <v>149.22752509075372</v>
      </c>
      <c r="D331" s="475">
        <f t="shared" si="135"/>
        <v>213.87422247938639</v>
      </c>
      <c r="E331" s="475">
        <f t="shared" si="135"/>
        <v>30.576731439959985</v>
      </c>
      <c r="F331" s="475">
        <f t="shared" si="135"/>
        <v>231.45486764067709</v>
      </c>
      <c r="G331" s="476">
        <f t="shared" si="135"/>
        <v>225.72245092994172</v>
      </c>
      <c r="H331" s="474">
        <f t="shared" si="135"/>
        <v>34.580562857584482</v>
      </c>
      <c r="I331" s="475">
        <f t="shared" si="135"/>
        <v>142.91800128122986</v>
      </c>
      <c r="J331" s="475">
        <f t="shared" si="135"/>
        <v>88.58991411415991</v>
      </c>
      <c r="K331" s="475">
        <f t="shared" si="135"/>
        <v>-19.534379671150873</v>
      </c>
      <c r="L331" s="475">
        <f t="shared" si="135"/>
        <v>167.6840111334468</v>
      </c>
      <c r="M331" s="477">
        <f t="shared" si="135"/>
        <v>295.27021802999843</v>
      </c>
      <c r="N331" s="474">
        <f t="shared" si="135"/>
        <v>172.33918354723983</v>
      </c>
      <c r="O331" s="475">
        <f t="shared" si="135"/>
        <v>190.60597120604189</v>
      </c>
      <c r="P331" s="475">
        <f t="shared" si="135"/>
        <v>177.16676975413611</v>
      </c>
      <c r="Q331" s="475">
        <f t="shared" si="135"/>
        <v>48.465620328849127</v>
      </c>
      <c r="R331" s="475">
        <f t="shared" si="135"/>
        <v>224.46562032884913</v>
      </c>
      <c r="S331" s="477">
        <f t="shared" si="135"/>
        <v>252.6840111334468</v>
      </c>
      <c r="T331" s="478">
        <f t="shared" si="135"/>
        <v>172.25648399765714</v>
      </c>
      <c r="V331" s="227"/>
    </row>
    <row r="332" spans="1:24" s="466" customFormat="1" x14ac:dyDescent="0.2">
      <c r="A332" s="370" t="s">
        <v>51</v>
      </c>
      <c r="B332" s="274">
        <v>770</v>
      </c>
      <c r="C332" s="275">
        <v>772</v>
      </c>
      <c r="D332" s="275">
        <v>772</v>
      </c>
      <c r="E332" s="275">
        <v>200</v>
      </c>
      <c r="F332" s="275">
        <v>772</v>
      </c>
      <c r="G332" s="407">
        <v>772</v>
      </c>
      <c r="H332" s="274">
        <v>771</v>
      </c>
      <c r="I332" s="275">
        <v>772</v>
      </c>
      <c r="J332" s="275">
        <v>772</v>
      </c>
      <c r="K332" s="275">
        <v>200</v>
      </c>
      <c r="L332" s="275">
        <v>772</v>
      </c>
      <c r="M332" s="276">
        <v>772</v>
      </c>
      <c r="N332" s="274">
        <v>771</v>
      </c>
      <c r="O332" s="275">
        <v>772</v>
      </c>
      <c r="P332" s="275">
        <v>772</v>
      </c>
      <c r="Q332" s="275">
        <v>200</v>
      </c>
      <c r="R332" s="275">
        <v>772</v>
      </c>
      <c r="S332" s="276">
        <v>772</v>
      </c>
      <c r="T332" s="347">
        <f>SUM(B332:S332)</f>
        <v>12176</v>
      </c>
      <c r="U332" s="227" t="s">
        <v>56</v>
      </c>
      <c r="V332" s="278">
        <f>Y317-T332</f>
        <v>10</v>
      </c>
      <c r="W332" s="279">
        <f>V332/Y317</f>
        <v>8.2061381913671428E-4</v>
      </c>
      <c r="X332" s="353" t="s">
        <v>121</v>
      </c>
    </row>
    <row r="333" spans="1:24" s="466" customFormat="1" x14ac:dyDescent="0.2">
      <c r="A333" s="371" t="s">
        <v>28</v>
      </c>
      <c r="B333" s="323">
        <v>118</v>
      </c>
      <c r="C333" s="240">
        <v>117.5</v>
      </c>
      <c r="D333" s="240">
        <v>116.5</v>
      </c>
      <c r="E333" s="240">
        <v>117</v>
      </c>
      <c r="F333" s="240">
        <v>115.5</v>
      </c>
      <c r="G333" s="408">
        <v>114.5</v>
      </c>
      <c r="H333" s="242">
        <v>121</v>
      </c>
      <c r="I333" s="240">
        <v>118</v>
      </c>
      <c r="J333" s="240">
        <v>119.5</v>
      </c>
      <c r="K333" s="240">
        <v>121.5</v>
      </c>
      <c r="L333" s="240">
        <v>118</v>
      </c>
      <c r="M333" s="243">
        <v>116.5</v>
      </c>
      <c r="N333" s="242">
        <v>118</v>
      </c>
      <c r="O333" s="240">
        <v>118.5</v>
      </c>
      <c r="P333" s="240">
        <v>117.5</v>
      </c>
      <c r="Q333" s="240">
        <v>118.5</v>
      </c>
      <c r="R333" s="240">
        <v>116.5</v>
      </c>
      <c r="S333" s="243">
        <v>116</v>
      </c>
      <c r="T333" s="339"/>
      <c r="U333" s="227" t="s">
        <v>57</v>
      </c>
      <c r="V333" s="362">
        <v>112.79</v>
      </c>
    </row>
    <row r="334" spans="1:24" s="466" customFormat="1" ht="13.5" thickBot="1" x14ac:dyDescent="0.25">
      <c r="A334" s="372" t="s">
        <v>26</v>
      </c>
      <c r="B334" s="410">
        <f>B333-B322</f>
        <v>5</v>
      </c>
      <c r="C334" s="415">
        <f t="shared" ref="C334:S334" si="136">C333-C322</f>
        <v>5</v>
      </c>
      <c r="D334" s="415">
        <f t="shared" si="136"/>
        <v>4.5</v>
      </c>
      <c r="E334" s="415">
        <f t="shared" si="136"/>
        <v>5</v>
      </c>
      <c r="F334" s="415">
        <f t="shared" si="136"/>
        <v>4.5</v>
      </c>
      <c r="G334" s="416">
        <f t="shared" si="136"/>
        <v>4.5</v>
      </c>
      <c r="H334" s="410">
        <f t="shared" si="136"/>
        <v>5</v>
      </c>
      <c r="I334" s="415">
        <f t="shared" si="136"/>
        <v>5</v>
      </c>
      <c r="J334" s="415">
        <f t="shared" si="136"/>
        <v>5</v>
      </c>
      <c r="K334" s="415">
        <f t="shared" si="136"/>
        <v>5</v>
      </c>
      <c r="L334" s="415">
        <f t="shared" si="136"/>
        <v>4.5</v>
      </c>
      <c r="M334" s="417">
        <f t="shared" si="136"/>
        <v>4.5</v>
      </c>
      <c r="N334" s="410">
        <f t="shared" si="136"/>
        <v>5</v>
      </c>
      <c r="O334" s="415">
        <f t="shared" si="136"/>
        <v>5</v>
      </c>
      <c r="P334" s="415">
        <f t="shared" si="136"/>
        <v>5</v>
      </c>
      <c r="Q334" s="415">
        <f t="shared" si="136"/>
        <v>5</v>
      </c>
      <c r="R334" s="415">
        <f t="shared" si="136"/>
        <v>4.5</v>
      </c>
      <c r="S334" s="417">
        <f t="shared" si="136"/>
        <v>4.5</v>
      </c>
      <c r="T334" s="348"/>
      <c r="U334" s="227" t="s">
        <v>26</v>
      </c>
      <c r="V334" s="227">
        <f>V333-AA318</f>
        <v>4.0500000000000114</v>
      </c>
    </row>
    <row r="335" spans="1:24" x14ac:dyDescent="0.2">
      <c r="B335" s="237">
        <v>118</v>
      </c>
      <c r="C335" s="237">
        <v>117.5</v>
      </c>
      <c r="I335" s="237">
        <v>118</v>
      </c>
      <c r="N335" s="334">
        <v>118</v>
      </c>
      <c r="O335" s="237">
        <v>118.5</v>
      </c>
    </row>
    <row r="336" spans="1:24" s="479" customFormat="1" x14ac:dyDescent="0.2"/>
    <row r="337" spans="1:23" ht="13.5" thickBot="1" x14ac:dyDescent="0.25">
      <c r="C337" s="467"/>
      <c r="D337" s="467"/>
      <c r="E337" s="467"/>
      <c r="F337" s="467"/>
      <c r="G337" s="467"/>
      <c r="H337" s="467"/>
      <c r="I337" s="467"/>
      <c r="J337" s="467"/>
      <c r="K337" s="467"/>
      <c r="L337" s="467"/>
      <c r="M337" s="467"/>
      <c r="N337" s="467"/>
      <c r="O337" s="467"/>
      <c r="P337" s="467"/>
      <c r="Q337" s="467"/>
      <c r="R337" s="467"/>
      <c r="S337" s="467"/>
    </row>
    <row r="338" spans="1:23" ht="13.5" thickBot="1" x14ac:dyDescent="0.25">
      <c r="A338" s="468" t="s">
        <v>126</v>
      </c>
      <c r="B338" s="509" t="s">
        <v>53</v>
      </c>
      <c r="C338" s="510"/>
      <c r="D338" s="510"/>
      <c r="E338" s="510"/>
      <c r="F338" s="510"/>
      <c r="G338" s="511"/>
      <c r="H338" s="509" t="s">
        <v>72</v>
      </c>
      <c r="I338" s="510"/>
      <c r="J338" s="510"/>
      <c r="K338" s="510"/>
      <c r="L338" s="510"/>
      <c r="M338" s="511"/>
      <c r="N338" s="509" t="s">
        <v>63</v>
      </c>
      <c r="O338" s="510"/>
      <c r="P338" s="510"/>
      <c r="Q338" s="510"/>
      <c r="R338" s="510"/>
      <c r="S338" s="511"/>
      <c r="T338" s="338" t="s">
        <v>55</v>
      </c>
      <c r="U338" s="479"/>
      <c r="V338" s="479"/>
      <c r="W338" s="479"/>
    </row>
    <row r="339" spans="1:23" x14ac:dyDescent="0.2">
      <c r="A339" s="469" t="s">
        <v>54</v>
      </c>
      <c r="B339" s="448">
        <v>1</v>
      </c>
      <c r="C339" s="449">
        <v>2</v>
      </c>
      <c r="D339" s="449">
        <v>3</v>
      </c>
      <c r="E339" s="449">
        <v>4</v>
      </c>
      <c r="F339" s="449">
        <v>5</v>
      </c>
      <c r="G339" s="450">
        <v>6</v>
      </c>
      <c r="H339" s="448">
        <v>7</v>
      </c>
      <c r="I339" s="449">
        <v>8</v>
      </c>
      <c r="J339" s="449">
        <v>9</v>
      </c>
      <c r="K339" s="449">
        <v>10</v>
      </c>
      <c r="L339" s="449">
        <v>11</v>
      </c>
      <c r="M339" s="451">
        <v>12</v>
      </c>
      <c r="N339" s="448">
        <v>13</v>
      </c>
      <c r="O339" s="449">
        <v>14</v>
      </c>
      <c r="P339" s="449">
        <v>15</v>
      </c>
      <c r="Q339" s="449">
        <v>16</v>
      </c>
      <c r="R339" s="449">
        <v>17</v>
      </c>
      <c r="S339" s="451">
        <v>18</v>
      </c>
      <c r="T339" s="459">
        <v>882</v>
      </c>
      <c r="U339" s="479"/>
      <c r="V339" s="479"/>
      <c r="W339" s="479"/>
    </row>
    <row r="340" spans="1:23" x14ac:dyDescent="0.2">
      <c r="A340" s="470" t="s">
        <v>3</v>
      </c>
      <c r="B340" s="473">
        <v>3060</v>
      </c>
      <c r="C340" s="254">
        <v>3060</v>
      </c>
      <c r="D340" s="254">
        <v>3060</v>
      </c>
      <c r="E340" s="254">
        <v>3060</v>
      </c>
      <c r="F340" s="254">
        <v>3060</v>
      </c>
      <c r="G340" s="404">
        <v>3060</v>
      </c>
      <c r="H340" s="253">
        <v>3060</v>
      </c>
      <c r="I340" s="254">
        <v>3060</v>
      </c>
      <c r="J340" s="254">
        <v>3060</v>
      </c>
      <c r="K340" s="254">
        <v>3060</v>
      </c>
      <c r="L340" s="254">
        <v>3060</v>
      </c>
      <c r="M340" s="255">
        <v>3060</v>
      </c>
      <c r="N340" s="253">
        <v>3060</v>
      </c>
      <c r="O340" s="254">
        <v>3060</v>
      </c>
      <c r="P340" s="254">
        <v>3060</v>
      </c>
      <c r="Q340" s="254">
        <v>3060</v>
      </c>
      <c r="R340" s="254">
        <v>3060</v>
      </c>
      <c r="S340" s="255">
        <v>3060</v>
      </c>
      <c r="T340" s="341">
        <v>3060</v>
      </c>
      <c r="U340" s="479"/>
      <c r="V340" s="479"/>
      <c r="W340" s="479"/>
    </row>
    <row r="341" spans="1:23" x14ac:dyDescent="0.2">
      <c r="A341" s="471" t="s">
        <v>6</v>
      </c>
      <c r="B341" s="256">
        <v>3114.1269841269841</v>
      </c>
      <c r="C341" s="257">
        <v>3111.6666666666665</v>
      </c>
      <c r="D341" s="257">
        <v>3137.96875</v>
      </c>
      <c r="E341" s="257">
        <v>2986.4285714285716</v>
      </c>
      <c r="F341" s="257">
        <v>3145.7627118644068</v>
      </c>
      <c r="G341" s="296">
        <v>3084.4262295081967</v>
      </c>
      <c r="H341" s="256">
        <v>2996.0344827586205</v>
      </c>
      <c r="I341" s="257">
        <v>3130.566037735849</v>
      </c>
      <c r="J341" s="257">
        <v>3101.9565217391305</v>
      </c>
      <c r="K341" s="257">
        <v>2872.6923076923076</v>
      </c>
      <c r="L341" s="257">
        <v>3203.1372549019607</v>
      </c>
      <c r="M341" s="258">
        <v>3143.2</v>
      </c>
      <c r="N341" s="256">
        <v>3083.9285714285716</v>
      </c>
      <c r="O341" s="257">
        <v>3180.7142857142858</v>
      </c>
      <c r="P341" s="257">
        <v>3107.872340425532</v>
      </c>
      <c r="Q341" s="257">
        <v>3060</v>
      </c>
      <c r="R341" s="257">
        <v>3200</v>
      </c>
      <c r="S341" s="258">
        <v>3241.1363636363635</v>
      </c>
      <c r="T341" s="342">
        <v>3118.3333333333335</v>
      </c>
      <c r="U341" s="479"/>
      <c r="V341" s="479"/>
      <c r="W341" s="479"/>
    </row>
    <row r="342" spans="1:23" x14ac:dyDescent="0.2">
      <c r="A342" s="469" t="s">
        <v>7</v>
      </c>
      <c r="B342" s="260">
        <v>88.888888888888886</v>
      </c>
      <c r="C342" s="261">
        <v>83.333333333333329</v>
      </c>
      <c r="D342" s="261">
        <v>82.8125</v>
      </c>
      <c r="E342" s="261">
        <v>92.857142857142861</v>
      </c>
      <c r="F342" s="261">
        <v>84.745762711864401</v>
      </c>
      <c r="G342" s="299">
        <v>90.163934426229503</v>
      </c>
      <c r="H342" s="260">
        <v>70.689655172413794</v>
      </c>
      <c r="I342" s="261">
        <v>73.584905660377359</v>
      </c>
      <c r="J342" s="261">
        <v>91.304347826086953</v>
      </c>
      <c r="K342" s="261">
        <v>92.307692307692307</v>
      </c>
      <c r="L342" s="261">
        <v>86.274509803921575</v>
      </c>
      <c r="M342" s="262">
        <v>84</v>
      </c>
      <c r="N342" s="260">
        <v>85.714285714285708</v>
      </c>
      <c r="O342" s="261">
        <v>80.357142857142861</v>
      </c>
      <c r="P342" s="261">
        <v>82.978723404255319</v>
      </c>
      <c r="Q342" s="261">
        <v>70</v>
      </c>
      <c r="R342" s="261">
        <v>75.925925925925924</v>
      </c>
      <c r="S342" s="262">
        <v>79.545454545454547</v>
      </c>
      <c r="T342" s="343">
        <v>81.859410430839006</v>
      </c>
      <c r="U342" s="479"/>
      <c r="V342" s="227"/>
      <c r="W342" s="479"/>
    </row>
    <row r="343" spans="1:23" x14ac:dyDescent="0.2">
      <c r="A343" s="469" t="s">
        <v>8</v>
      </c>
      <c r="B343" s="263">
        <v>5.8869096941173947E-2</v>
      </c>
      <c r="C343" s="264">
        <v>7.6490767576997007E-2</v>
      </c>
      <c r="D343" s="264">
        <v>6.7806030391495548E-2</v>
      </c>
      <c r="E343" s="264">
        <v>5.8923581302018066E-2</v>
      </c>
      <c r="F343" s="264">
        <v>6.6830068695884037E-2</v>
      </c>
      <c r="G343" s="302">
        <v>5.550199734297287E-2</v>
      </c>
      <c r="H343" s="263">
        <v>9.2444179230482523E-2</v>
      </c>
      <c r="I343" s="264">
        <v>8.9643692467248792E-2</v>
      </c>
      <c r="J343" s="264">
        <v>6.514342998634412E-2</v>
      </c>
      <c r="K343" s="264">
        <v>6.5078455277904262E-2</v>
      </c>
      <c r="L343" s="264">
        <v>6.1843669167051252E-2</v>
      </c>
      <c r="M343" s="265">
        <v>6.775096426935473E-2</v>
      </c>
      <c r="N343" s="263">
        <v>7.1075685429214455E-2</v>
      </c>
      <c r="O343" s="264">
        <v>7.6934680917429776E-2</v>
      </c>
      <c r="P343" s="264">
        <v>7.809388089147995E-2</v>
      </c>
      <c r="Q343" s="264">
        <v>9.5170446122729097E-2</v>
      </c>
      <c r="R343" s="264">
        <v>9.2628320653226973E-2</v>
      </c>
      <c r="S343" s="265">
        <v>7.3902504839845007E-2</v>
      </c>
      <c r="T343" s="344">
        <v>7.7355604296765176E-2</v>
      </c>
      <c r="U343" s="479"/>
      <c r="V343" s="227"/>
      <c r="W343" s="479"/>
    </row>
    <row r="344" spans="1:23" x14ac:dyDescent="0.2">
      <c r="A344" s="471" t="s">
        <v>1</v>
      </c>
      <c r="B344" s="266">
        <f>B341/H340*100-100</f>
        <v>1.7688556904243029</v>
      </c>
      <c r="C344" s="267">
        <f t="shared" ref="C344:E344" si="137">C341/C340*100-100</f>
        <v>1.6884531590413872</v>
      </c>
      <c r="D344" s="267">
        <f t="shared" si="137"/>
        <v>2.5479983660130756</v>
      </c>
      <c r="E344" s="267">
        <f t="shared" si="137"/>
        <v>-2.4042950513538699</v>
      </c>
      <c r="F344" s="267">
        <f>F341/F340*100-100</f>
        <v>2.8027030021047921</v>
      </c>
      <c r="G344" s="405">
        <f t="shared" ref="G344:L344" si="138">G341/G340*100-100</f>
        <v>0.79824279438551571</v>
      </c>
      <c r="H344" s="266">
        <f t="shared" si="138"/>
        <v>-2.0903763804372488</v>
      </c>
      <c r="I344" s="267">
        <f t="shared" si="138"/>
        <v>2.3060796645702339</v>
      </c>
      <c r="J344" s="267">
        <f t="shared" si="138"/>
        <v>1.3711281614095014</v>
      </c>
      <c r="K344" s="267">
        <f t="shared" si="138"/>
        <v>-6.1211664152840655</v>
      </c>
      <c r="L344" s="267">
        <f t="shared" si="138"/>
        <v>4.6776880686915376</v>
      </c>
      <c r="M344" s="268">
        <f>M341/M340*100-100</f>
        <v>2.7189542483660176</v>
      </c>
      <c r="N344" s="266">
        <f t="shared" ref="N344:T344" si="139">N341/N340*100-100</f>
        <v>0.78197945845003858</v>
      </c>
      <c r="O344" s="267">
        <f t="shared" si="139"/>
        <v>3.9449112978524852</v>
      </c>
      <c r="P344" s="267">
        <f t="shared" si="139"/>
        <v>1.5644555694618276</v>
      </c>
      <c r="Q344" s="267">
        <f t="shared" si="139"/>
        <v>0</v>
      </c>
      <c r="R344" s="267">
        <f t="shared" si="139"/>
        <v>4.5751633986928226</v>
      </c>
      <c r="S344" s="268">
        <f t="shared" si="139"/>
        <v>5.9194890077242945</v>
      </c>
      <c r="T344" s="345">
        <f t="shared" si="139"/>
        <v>1.9063180827886725</v>
      </c>
      <c r="U344" s="479"/>
      <c r="V344" s="227"/>
      <c r="W344" s="479"/>
    </row>
    <row r="345" spans="1:23" ht="13.5" thickBot="1" x14ac:dyDescent="0.25">
      <c r="A345" s="472" t="s">
        <v>27</v>
      </c>
      <c r="B345" s="474">
        <f>B341-B327</f>
        <v>232.7207341269841</v>
      </c>
      <c r="C345" s="475">
        <f t="shared" ref="C345:T345" si="140">C341-C327</f>
        <v>223.57142857142844</v>
      </c>
      <c r="D345" s="475">
        <f t="shared" si="140"/>
        <v>185.22681451612925</v>
      </c>
      <c r="E345" s="475">
        <f t="shared" si="140"/>
        <v>216.98412698412722</v>
      </c>
      <c r="F345" s="475">
        <f t="shared" si="140"/>
        <v>175.44013121924536</v>
      </c>
      <c r="G345" s="476">
        <f t="shared" si="140"/>
        <v>119.83606557377061</v>
      </c>
      <c r="H345" s="474">
        <f t="shared" si="140"/>
        <v>222.58620689655163</v>
      </c>
      <c r="I345" s="475">
        <f t="shared" si="140"/>
        <v>248.7803234501348</v>
      </c>
      <c r="J345" s="475">
        <f t="shared" si="140"/>
        <v>274.49889462048623</v>
      </c>
      <c r="K345" s="475">
        <f t="shared" si="140"/>
        <v>153.35897435897414</v>
      </c>
      <c r="L345" s="475">
        <f t="shared" si="140"/>
        <v>296.5855307640295</v>
      </c>
      <c r="M345" s="477">
        <f t="shared" si="140"/>
        <v>109.06206896551703</v>
      </c>
      <c r="N345" s="474">
        <f t="shared" si="140"/>
        <v>172.72167487684737</v>
      </c>
      <c r="O345" s="475">
        <f t="shared" si="140"/>
        <v>251.24060150375954</v>
      </c>
      <c r="P345" s="475">
        <f t="shared" si="140"/>
        <v>191.83785766691153</v>
      </c>
      <c r="Q345" s="475">
        <f t="shared" si="140"/>
        <v>272.66666666666652</v>
      </c>
      <c r="R345" s="475">
        <f t="shared" si="140"/>
        <v>236.66666666666652</v>
      </c>
      <c r="S345" s="477">
        <f t="shared" si="140"/>
        <v>249.58463949843235</v>
      </c>
      <c r="T345" s="478">
        <f t="shared" si="140"/>
        <v>207.20913633119198</v>
      </c>
      <c r="U345" s="479"/>
      <c r="V345" s="227"/>
      <c r="W345" s="479"/>
    </row>
    <row r="346" spans="1:23" x14ac:dyDescent="0.2">
      <c r="A346" s="370" t="s">
        <v>51</v>
      </c>
      <c r="B346" s="274">
        <v>769</v>
      </c>
      <c r="C346" s="275">
        <v>769</v>
      </c>
      <c r="D346" s="275">
        <v>769</v>
      </c>
      <c r="E346" s="275">
        <v>200</v>
      </c>
      <c r="F346" s="275">
        <v>770</v>
      </c>
      <c r="G346" s="407">
        <v>769</v>
      </c>
      <c r="H346" s="274">
        <v>768</v>
      </c>
      <c r="I346" s="275">
        <v>768</v>
      </c>
      <c r="J346" s="275">
        <v>768</v>
      </c>
      <c r="K346" s="275">
        <v>200</v>
      </c>
      <c r="L346" s="275">
        <v>768</v>
      </c>
      <c r="M346" s="276">
        <v>769</v>
      </c>
      <c r="N346" s="274">
        <v>771</v>
      </c>
      <c r="O346" s="275">
        <v>772</v>
      </c>
      <c r="P346" s="275">
        <v>772</v>
      </c>
      <c r="Q346" s="275">
        <v>200</v>
      </c>
      <c r="R346" s="275">
        <v>772</v>
      </c>
      <c r="S346" s="276">
        <v>772</v>
      </c>
      <c r="T346" s="347">
        <f>SUM(B346:S346)</f>
        <v>12146</v>
      </c>
      <c r="U346" s="227" t="s">
        <v>56</v>
      </c>
      <c r="V346" s="278">
        <f>T332-T346</f>
        <v>30</v>
      </c>
      <c r="W346" s="279">
        <f>V346/T332</f>
        <v>2.4638633377135348E-3</v>
      </c>
    </row>
    <row r="347" spans="1:23" x14ac:dyDescent="0.2">
      <c r="A347" s="371" t="s">
        <v>28</v>
      </c>
      <c r="B347" s="323">
        <v>121.5</v>
      </c>
      <c r="C347" s="240">
        <v>121</v>
      </c>
      <c r="D347" s="240">
        <v>120</v>
      </c>
      <c r="E347" s="240">
        <v>121.5</v>
      </c>
      <c r="F347" s="240">
        <v>119.5</v>
      </c>
      <c r="G347" s="408">
        <v>119</v>
      </c>
      <c r="H347" s="242">
        <v>125</v>
      </c>
      <c r="I347" s="240">
        <v>121.5</v>
      </c>
      <c r="J347" s="240">
        <v>123</v>
      </c>
      <c r="K347" s="240">
        <v>126</v>
      </c>
      <c r="L347" s="240">
        <v>121.5</v>
      </c>
      <c r="M347" s="243">
        <v>121</v>
      </c>
      <c r="N347" s="242">
        <v>122</v>
      </c>
      <c r="O347" s="240">
        <v>122</v>
      </c>
      <c r="P347" s="240">
        <v>121</v>
      </c>
      <c r="Q347" s="240">
        <v>122.5</v>
      </c>
      <c r="R347" s="240">
        <v>120</v>
      </c>
      <c r="S347" s="243">
        <v>119.5</v>
      </c>
      <c r="T347" s="339"/>
      <c r="U347" s="227" t="s">
        <v>57</v>
      </c>
      <c r="V347" s="362">
        <v>117.55</v>
      </c>
      <c r="W347" s="479"/>
    </row>
    <row r="348" spans="1:23" ht="13.5" thickBot="1" x14ac:dyDescent="0.25">
      <c r="A348" s="372" t="s">
        <v>26</v>
      </c>
      <c r="B348" s="410">
        <f>B347-B333</f>
        <v>3.5</v>
      </c>
      <c r="C348" s="415">
        <f t="shared" ref="C348:S348" si="141">C347-C333</f>
        <v>3.5</v>
      </c>
      <c r="D348" s="415">
        <f t="shared" si="141"/>
        <v>3.5</v>
      </c>
      <c r="E348" s="415">
        <f t="shared" si="141"/>
        <v>4.5</v>
      </c>
      <c r="F348" s="415">
        <f t="shared" si="141"/>
        <v>4</v>
      </c>
      <c r="G348" s="416">
        <f t="shared" si="141"/>
        <v>4.5</v>
      </c>
      <c r="H348" s="410">
        <f t="shared" si="141"/>
        <v>4</v>
      </c>
      <c r="I348" s="415">
        <f t="shared" si="141"/>
        <v>3.5</v>
      </c>
      <c r="J348" s="415">
        <f t="shared" si="141"/>
        <v>3.5</v>
      </c>
      <c r="K348" s="415">
        <f t="shared" si="141"/>
        <v>4.5</v>
      </c>
      <c r="L348" s="415">
        <f t="shared" si="141"/>
        <v>3.5</v>
      </c>
      <c r="M348" s="417">
        <f t="shared" si="141"/>
        <v>4.5</v>
      </c>
      <c r="N348" s="410">
        <f t="shared" si="141"/>
        <v>4</v>
      </c>
      <c r="O348" s="415">
        <f t="shared" si="141"/>
        <v>3.5</v>
      </c>
      <c r="P348" s="415">
        <f t="shared" si="141"/>
        <v>3.5</v>
      </c>
      <c r="Q348" s="415">
        <f t="shared" si="141"/>
        <v>4</v>
      </c>
      <c r="R348" s="415">
        <f t="shared" si="141"/>
        <v>3.5</v>
      </c>
      <c r="S348" s="417">
        <f t="shared" si="141"/>
        <v>3.5</v>
      </c>
      <c r="T348" s="348"/>
      <c r="U348" s="227" t="s">
        <v>26</v>
      </c>
      <c r="V348" s="227">
        <f>V347-V333</f>
        <v>4.7599999999999909</v>
      </c>
      <c r="W348" s="479"/>
    </row>
    <row r="351" spans="1:23" s="485" customFormat="1" ht="13.5" thickBot="1" x14ac:dyDescent="0.25">
      <c r="A351" s="485" t="s">
        <v>128</v>
      </c>
      <c r="B351" s="332">
        <v>6.4999999999999997E-3</v>
      </c>
      <c r="C351" s="332">
        <v>7.7999999999999996E-3</v>
      </c>
      <c r="D351" s="332">
        <v>1.5599999999999999E-2</v>
      </c>
      <c r="E351" s="332">
        <v>5.0000000000000001E-3</v>
      </c>
      <c r="F351" s="332">
        <v>2.47E-2</v>
      </c>
      <c r="G351" s="332">
        <v>1.6899999999999998E-2</v>
      </c>
      <c r="H351" s="332">
        <v>2.0899999999999998E-2</v>
      </c>
      <c r="I351" s="332">
        <v>1.2999999999999999E-2</v>
      </c>
      <c r="J351" s="332">
        <v>1.6899999999999998E-2</v>
      </c>
      <c r="K351" s="332">
        <v>5.1000000000000004E-3</v>
      </c>
      <c r="L351" s="332">
        <v>2.4799999999999999E-2</v>
      </c>
      <c r="M351" s="332">
        <v>1.04E-2</v>
      </c>
      <c r="N351" s="332">
        <v>9.1000000000000004E-3</v>
      </c>
      <c r="O351" s="332">
        <v>3.1099999999999999E-2</v>
      </c>
      <c r="P351" s="332">
        <v>2.07E-2</v>
      </c>
      <c r="Q351" s="332">
        <v>0</v>
      </c>
      <c r="R351" s="332">
        <v>2.46E-2</v>
      </c>
      <c r="S351" s="332">
        <v>1.2999999999999999E-2</v>
      </c>
    </row>
    <row r="352" spans="1:23" ht="13.5" thickBot="1" x14ac:dyDescent="0.25">
      <c r="A352" s="468" t="s">
        <v>127</v>
      </c>
      <c r="B352" s="512" t="s">
        <v>53</v>
      </c>
      <c r="C352" s="513"/>
      <c r="D352" s="513"/>
      <c r="E352" s="513"/>
      <c r="F352" s="513"/>
      <c r="G352" s="514"/>
      <c r="H352" s="512" t="s">
        <v>72</v>
      </c>
      <c r="I352" s="513"/>
      <c r="J352" s="513"/>
      <c r="K352" s="513"/>
      <c r="L352" s="513"/>
      <c r="M352" s="514"/>
      <c r="N352" s="512" t="s">
        <v>63</v>
      </c>
      <c r="O352" s="513"/>
      <c r="P352" s="513"/>
      <c r="Q352" s="513"/>
      <c r="R352" s="513"/>
      <c r="S352" s="514"/>
      <c r="T352" s="338" t="s">
        <v>55</v>
      </c>
      <c r="U352" s="481"/>
      <c r="V352" s="481"/>
      <c r="W352" s="481"/>
    </row>
    <row r="353" spans="1:23" x14ac:dyDescent="0.2">
      <c r="A353" s="469" t="s">
        <v>54</v>
      </c>
      <c r="B353" s="490">
        <v>1</v>
      </c>
      <c r="C353" s="329">
        <v>2</v>
      </c>
      <c r="D353" s="329">
        <v>3</v>
      </c>
      <c r="E353" s="329">
        <v>4</v>
      </c>
      <c r="F353" s="329">
        <v>5</v>
      </c>
      <c r="G353" s="483">
        <v>6</v>
      </c>
      <c r="H353" s="490">
        <v>7</v>
      </c>
      <c r="I353" s="329">
        <v>8</v>
      </c>
      <c r="J353" s="329">
        <v>9</v>
      </c>
      <c r="K353" s="329">
        <v>10</v>
      </c>
      <c r="L353" s="329">
        <v>11</v>
      </c>
      <c r="M353" s="483">
        <v>12</v>
      </c>
      <c r="N353" s="490">
        <v>13</v>
      </c>
      <c r="O353" s="329">
        <v>14</v>
      </c>
      <c r="P353" s="329">
        <v>15</v>
      </c>
      <c r="Q353" s="329">
        <v>16</v>
      </c>
      <c r="R353" s="329">
        <v>17</v>
      </c>
      <c r="S353" s="483">
        <v>18</v>
      </c>
      <c r="T353" s="459">
        <v>853</v>
      </c>
      <c r="U353" s="481"/>
      <c r="V353" s="481"/>
      <c r="W353" s="481"/>
    </row>
    <row r="354" spans="1:23" x14ac:dyDescent="0.2">
      <c r="A354" s="470" t="s">
        <v>3</v>
      </c>
      <c r="B354" s="473">
        <v>3250</v>
      </c>
      <c r="C354" s="254">
        <v>3250</v>
      </c>
      <c r="D354" s="254">
        <v>3250</v>
      </c>
      <c r="E354" s="254">
        <v>3250</v>
      </c>
      <c r="F354" s="254">
        <v>3250</v>
      </c>
      <c r="G354" s="255">
        <v>3250</v>
      </c>
      <c r="H354" s="253">
        <v>3250</v>
      </c>
      <c r="I354" s="254">
        <v>3250</v>
      </c>
      <c r="J354" s="254">
        <v>3250</v>
      </c>
      <c r="K354" s="254">
        <v>3250</v>
      </c>
      <c r="L354" s="254">
        <v>3250</v>
      </c>
      <c r="M354" s="255">
        <v>3250</v>
      </c>
      <c r="N354" s="253">
        <v>3250</v>
      </c>
      <c r="O354" s="254">
        <v>3250</v>
      </c>
      <c r="P354" s="254">
        <v>3250</v>
      </c>
      <c r="Q354" s="254">
        <v>3250</v>
      </c>
      <c r="R354" s="254">
        <v>3250</v>
      </c>
      <c r="S354" s="255">
        <v>3250</v>
      </c>
      <c r="T354" s="341">
        <v>3250</v>
      </c>
      <c r="U354" s="481"/>
      <c r="V354" s="481"/>
      <c r="W354" s="481"/>
    </row>
    <row r="355" spans="1:23" x14ac:dyDescent="0.2">
      <c r="A355" s="471" t="s">
        <v>6</v>
      </c>
      <c r="B355" s="256">
        <v>3407.6785714285716</v>
      </c>
      <c r="C355" s="257">
        <v>3303.3333333333335</v>
      </c>
      <c r="D355" s="257">
        <v>3327.3214285714284</v>
      </c>
      <c r="E355" s="257">
        <v>3296.9230769230771</v>
      </c>
      <c r="F355" s="257">
        <v>3309.4642857142858</v>
      </c>
      <c r="G355" s="258">
        <v>3365.9649122807018</v>
      </c>
      <c r="H355" s="256">
        <v>3289.4736842105262</v>
      </c>
      <c r="I355" s="257">
        <v>3292.6923076923076</v>
      </c>
      <c r="J355" s="257">
        <v>3317.4358974358975</v>
      </c>
      <c r="K355" s="257">
        <v>3357.7777777777778</v>
      </c>
      <c r="L355" s="257">
        <v>3303.8775510204082</v>
      </c>
      <c r="M355" s="258">
        <v>3369.5652173913045</v>
      </c>
      <c r="N355" s="256">
        <v>3278.2352941176468</v>
      </c>
      <c r="O355" s="257">
        <v>3373.9215686274511</v>
      </c>
      <c r="P355" s="257">
        <v>3320.1923076923076</v>
      </c>
      <c r="Q355" s="257">
        <v>3041.7647058823532</v>
      </c>
      <c r="R355" s="257">
        <v>3375.9649122807018</v>
      </c>
      <c r="S355" s="258">
        <v>3311.0714285714284</v>
      </c>
      <c r="T355" s="342">
        <v>3323.8686987104338</v>
      </c>
      <c r="U355" s="481"/>
      <c r="V355" s="481"/>
      <c r="W355" s="481"/>
    </row>
    <row r="356" spans="1:23" x14ac:dyDescent="0.2">
      <c r="A356" s="469" t="s">
        <v>7</v>
      </c>
      <c r="B356" s="260">
        <v>89.285714285714292</v>
      </c>
      <c r="C356" s="261">
        <v>77.192982456140356</v>
      </c>
      <c r="D356" s="261">
        <v>62.5</v>
      </c>
      <c r="E356" s="261">
        <v>80.769230769230774</v>
      </c>
      <c r="F356" s="261">
        <v>62.5</v>
      </c>
      <c r="G356" s="262">
        <v>75.438596491228068</v>
      </c>
      <c r="H356" s="260">
        <v>89.473684210526315</v>
      </c>
      <c r="I356" s="261">
        <v>88.461538461538467</v>
      </c>
      <c r="J356" s="261">
        <v>87.179487179487182</v>
      </c>
      <c r="K356" s="261">
        <v>83.333333333333329</v>
      </c>
      <c r="L356" s="261">
        <v>91.836734693877546</v>
      </c>
      <c r="M356" s="262">
        <v>76.086956521739125</v>
      </c>
      <c r="N356" s="260">
        <v>84.313725490196077</v>
      </c>
      <c r="O356" s="261">
        <v>74.509803921568633</v>
      </c>
      <c r="P356" s="261">
        <v>73.07692307692308</v>
      </c>
      <c r="Q356" s="261">
        <v>88.235294117647058</v>
      </c>
      <c r="R356" s="261">
        <v>78.94736842105263</v>
      </c>
      <c r="S356" s="262">
        <v>76.785714285714292</v>
      </c>
      <c r="T356" s="343">
        <v>76.787807737397415</v>
      </c>
      <c r="U356" s="481"/>
      <c r="V356" s="227"/>
      <c r="W356" s="481"/>
    </row>
    <row r="357" spans="1:23" x14ac:dyDescent="0.2">
      <c r="A357" s="469" t="s">
        <v>8</v>
      </c>
      <c r="B357" s="263">
        <v>7.7555638879925393E-2</v>
      </c>
      <c r="C357" s="264">
        <v>8.5038082922722413E-2</v>
      </c>
      <c r="D357" s="264">
        <v>9.2321932969850126E-2</v>
      </c>
      <c r="E357" s="264">
        <v>6.9333470553989376E-2</v>
      </c>
      <c r="F357" s="264">
        <v>9.1148500583084949E-2</v>
      </c>
      <c r="G357" s="265">
        <v>8.567600284606347E-2</v>
      </c>
      <c r="H357" s="263">
        <v>6.138761655795668E-2</v>
      </c>
      <c r="I357" s="264">
        <v>6.6692701259685905E-2</v>
      </c>
      <c r="J357" s="264">
        <v>6.556268072031618E-2</v>
      </c>
      <c r="K357" s="264">
        <v>8.0180540098110667E-2</v>
      </c>
      <c r="L357" s="264">
        <v>5.9675837180308361E-2</v>
      </c>
      <c r="M357" s="265">
        <v>8.709056130767874E-2</v>
      </c>
      <c r="N357" s="263">
        <v>7.2304106005381369E-2</v>
      </c>
      <c r="O357" s="264">
        <v>7.8362927464367085E-2</v>
      </c>
      <c r="P357" s="264">
        <v>8.4145028526120463E-2</v>
      </c>
      <c r="Q357" s="264">
        <v>9.0696680961914231E-2</v>
      </c>
      <c r="R357" s="264">
        <v>7.8332621547624909E-2</v>
      </c>
      <c r="S357" s="265">
        <v>7.4698927158885722E-2</v>
      </c>
      <c r="T357" s="344">
        <v>8.0115199922798142E-2</v>
      </c>
      <c r="U357" s="481"/>
      <c r="V357" s="227"/>
      <c r="W357" s="481"/>
    </row>
    <row r="358" spans="1:23" x14ac:dyDescent="0.2">
      <c r="A358" s="471" t="s">
        <v>1</v>
      </c>
      <c r="B358" s="266">
        <f>B355/H354*100-100</f>
        <v>4.8516483516483504</v>
      </c>
      <c r="C358" s="267">
        <f t="shared" ref="C358:E358" si="142">C355/C354*100-100</f>
        <v>1.6410256410256352</v>
      </c>
      <c r="D358" s="267">
        <f t="shared" si="142"/>
        <v>2.3791208791208618</v>
      </c>
      <c r="E358" s="267">
        <f t="shared" si="142"/>
        <v>1.4437869822485254</v>
      </c>
      <c r="F358" s="267">
        <f>F355/F354*100-100</f>
        <v>1.8296703296703356</v>
      </c>
      <c r="G358" s="268">
        <f t="shared" ref="G358:L358" si="143">G355/G354*100-100</f>
        <v>3.5681511470985185</v>
      </c>
      <c r="H358" s="266">
        <f t="shared" si="143"/>
        <v>1.214574898785429</v>
      </c>
      <c r="I358" s="267">
        <f t="shared" si="143"/>
        <v>1.3136094674556205</v>
      </c>
      <c r="J358" s="267">
        <f t="shared" si="143"/>
        <v>2.0749506903352994</v>
      </c>
      <c r="K358" s="267">
        <f t="shared" si="143"/>
        <v>3.3162393162393187</v>
      </c>
      <c r="L358" s="267">
        <f t="shared" si="143"/>
        <v>1.6577708006279437</v>
      </c>
      <c r="M358" s="268">
        <f>M355/M354*100-100</f>
        <v>3.6789297658862807</v>
      </c>
      <c r="N358" s="266">
        <f t="shared" ref="N358:T358" si="144">N355/N354*100-100</f>
        <v>0.86877828054296913</v>
      </c>
      <c r="O358" s="267">
        <f t="shared" si="144"/>
        <v>3.812971342383122</v>
      </c>
      <c r="P358" s="267">
        <f t="shared" si="144"/>
        <v>2.1597633136094743</v>
      </c>
      <c r="Q358" s="267">
        <f t="shared" si="144"/>
        <v>-6.4072398190045163</v>
      </c>
      <c r="R358" s="267">
        <f t="shared" si="144"/>
        <v>3.8758434547908109</v>
      </c>
      <c r="S358" s="268">
        <f t="shared" si="144"/>
        <v>1.879120879120876</v>
      </c>
      <c r="T358" s="345">
        <f t="shared" si="144"/>
        <v>2.2728830372441138</v>
      </c>
      <c r="U358" s="481"/>
      <c r="V358" s="227"/>
      <c r="W358" s="481"/>
    </row>
    <row r="359" spans="1:23" ht="13.5" thickBot="1" x14ac:dyDescent="0.25">
      <c r="A359" s="472" t="s">
        <v>27</v>
      </c>
      <c r="B359" s="410">
        <f>B355-B341</f>
        <v>293.55158730158746</v>
      </c>
      <c r="C359" s="415">
        <f t="shared" ref="C359:S359" si="145">C355-C341</f>
        <v>191.66666666666697</v>
      </c>
      <c r="D359" s="415">
        <f t="shared" si="145"/>
        <v>189.35267857142844</v>
      </c>
      <c r="E359" s="415">
        <f t="shared" si="145"/>
        <v>310.49450549450557</v>
      </c>
      <c r="F359" s="415">
        <f t="shared" si="145"/>
        <v>163.70157384987897</v>
      </c>
      <c r="G359" s="417">
        <f t="shared" si="145"/>
        <v>281.53868277250513</v>
      </c>
      <c r="H359" s="410">
        <f t="shared" si="145"/>
        <v>293.43920145190577</v>
      </c>
      <c r="I359" s="415">
        <f t="shared" si="145"/>
        <v>162.1262699564586</v>
      </c>
      <c r="J359" s="415">
        <f t="shared" si="145"/>
        <v>215.47937569676697</v>
      </c>
      <c r="K359" s="415">
        <f t="shared" si="145"/>
        <v>485.08547008547021</v>
      </c>
      <c r="L359" s="415">
        <f t="shared" si="145"/>
        <v>100.74029611844753</v>
      </c>
      <c r="M359" s="417">
        <f t="shared" si="145"/>
        <v>226.36521739130467</v>
      </c>
      <c r="N359" s="410">
        <f t="shared" si="145"/>
        <v>194.30672268907529</v>
      </c>
      <c r="O359" s="415">
        <f t="shared" si="145"/>
        <v>193.20728291316527</v>
      </c>
      <c r="P359" s="415">
        <f t="shared" si="145"/>
        <v>212.31996726677562</v>
      </c>
      <c r="Q359" s="415">
        <f t="shared" si="145"/>
        <v>-18.235294117646845</v>
      </c>
      <c r="R359" s="415">
        <f t="shared" si="145"/>
        <v>175.96491228070181</v>
      </c>
      <c r="S359" s="417">
        <f t="shared" si="145"/>
        <v>69.935064935064929</v>
      </c>
      <c r="T359" s="478">
        <f t="shared" ref="T359" si="146">T355-T340</f>
        <v>263.86869871043382</v>
      </c>
      <c r="U359" s="481"/>
      <c r="V359" s="227"/>
      <c r="W359" s="481"/>
    </row>
    <row r="360" spans="1:23" x14ac:dyDescent="0.2">
      <c r="A360" s="370" t="s">
        <v>51</v>
      </c>
      <c r="B360" s="486">
        <v>769</v>
      </c>
      <c r="C360" s="487">
        <v>767</v>
      </c>
      <c r="D360" s="487">
        <v>768</v>
      </c>
      <c r="E360" s="487">
        <v>199</v>
      </c>
      <c r="F360" s="487">
        <v>768</v>
      </c>
      <c r="G360" s="488">
        <v>768</v>
      </c>
      <c r="H360" s="486">
        <v>765</v>
      </c>
      <c r="I360" s="487">
        <v>768</v>
      </c>
      <c r="J360" s="487">
        <v>768</v>
      </c>
      <c r="K360" s="487">
        <v>199</v>
      </c>
      <c r="L360" s="487">
        <v>767</v>
      </c>
      <c r="M360" s="489">
        <v>769</v>
      </c>
      <c r="N360" s="486">
        <v>771</v>
      </c>
      <c r="O360" s="487">
        <v>772</v>
      </c>
      <c r="P360" s="487">
        <v>772</v>
      </c>
      <c r="Q360" s="487">
        <v>200</v>
      </c>
      <c r="R360" s="487">
        <v>771</v>
      </c>
      <c r="S360" s="489">
        <v>772</v>
      </c>
      <c r="T360" s="347">
        <f>SUM(B360:S360)</f>
        <v>12133</v>
      </c>
      <c r="U360" s="227" t="s">
        <v>56</v>
      </c>
      <c r="V360" s="278">
        <f>T346-T360</f>
        <v>13</v>
      </c>
      <c r="W360" s="279">
        <f>V360/T346</f>
        <v>1.0703112135682529E-3</v>
      </c>
    </row>
    <row r="361" spans="1:23" x14ac:dyDescent="0.2">
      <c r="A361" s="371" t="s">
        <v>28</v>
      </c>
      <c r="B361" s="323">
        <v>124.5</v>
      </c>
      <c r="C361" s="240">
        <v>124</v>
      </c>
      <c r="D361" s="240">
        <v>123</v>
      </c>
      <c r="E361" s="240">
        <v>123.5</v>
      </c>
      <c r="F361" s="240">
        <v>122.5</v>
      </c>
      <c r="G361" s="408">
        <v>122</v>
      </c>
      <c r="H361" s="242">
        <v>127.5</v>
      </c>
      <c r="I361" s="240">
        <v>124.5</v>
      </c>
      <c r="J361" s="240">
        <v>125.5</v>
      </c>
      <c r="K361" s="240">
        <v>128.5</v>
      </c>
      <c r="L361" s="240">
        <v>124</v>
      </c>
      <c r="M361" s="243">
        <v>123</v>
      </c>
      <c r="N361" s="242">
        <v>125</v>
      </c>
      <c r="O361" s="240">
        <v>124.5</v>
      </c>
      <c r="P361" s="240">
        <v>124.5</v>
      </c>
      <c r="Q361" s="240">
        <v>125.5</v>
      </c>
      <c r="R361" s="240">
        <v>122</v>
      </c>
      <c r="S361" s="243">
        <v>122.5</v>
      </c>
      <c r="T361" s="339"/>
      <c r="U361" s="227" t="s">
        <v>57</v>
      </c>
      <c r="V361" s="362">
        <v>121.43</v>
      </c>
      <c r="W361" s="481"/>
    </row>
    <row r="362" spans="1:23" ht="13.5" thickBot="1" x14ac:dyDescent="0.25">
      <c r="A362" s="372" t="s">
        <v>26</v>
      </c>
      <c r="B362" s="410">
        <f>B361-B347</f>
        <v>3</v>
      </c>
      <c r="C362" s="415">
        <f t="shared" ref="C362:S362" si="147">C361-C347</f>
        <v>3</v>
      </c>
      <c r="D362" s="415">
        <f t="shared" si="147"/>
        <v>3</v>
      </c>
      <c r="E362" s="415">
        <f t="shared" si="147"/>
        <v>2</v>
      </c>
      <c r="F362" s="415">
        <f t="shared" si="147"/>
        <v>3</v>
      </c>
      <c r="G362" s="416">
        <f t="shared" si="147"/>
        <v>3</v>
      </c>
      <c r="H362" s="410">
        <f t="shared" si="147"/>
        <v>2.5</v>
      </c>
      <c r="I362" s="415">
        <f t="shared" si="147"/>
        <v>3</v>
      </c>
      <c r="J362" s="415">
        <f t="shared" si="147"/>
        <v>2.5</v>
      </c>
      <c r="K362" s="415">
        <f t="shared" si="147"/>
        <v>2.5</v>
      </c>
      <c r="L362" s="415">
        <f t="shared" si="147"/>
        <v>2.5</v>
      </c>
      <c r="M362" s="417">
        <f t="shared" si="147"/>
        <v>2</v>
      </c>
      <c r="N362" s="410">
        <f t="shared" si="147"/>
        <v>3</v>
      </c>
      <c r="O362" s="415">
        <f t="shared" si="147"/>
        <v>2.5</v>
      </c>
      <c r="P362" s="415">
        <f t="shared" si="147"/>
        <v>3.5</v>
      </c>
      <c r="Q362" s="415">
        <f t="shared" si="147"/>
        <v>3</v>
      </c>
      <c r="R362" s="415">
        <f t="shared" si="147"/>
        <v>2</v>
      </c>
      <c r="S362" s="417">
        <f t="shared" si="147"/>
        <v>3</v>
      </c>
      <c r="T362" s="348"/>
      <c r="U362" s="227" t="s">
        <v>26</v>
      </c>
      <c r="V362" s="227">
        <f>V361-V347</f>
        <v>3.8800000000000097</v>
      </c>
      <c r="W362" s="481"/>
    </row>
    <row r="363" spans="1:23" x14ac:dyDescent="0.2">
      <c r="F363" s="237">
        <v>122.5</v>
      </c>
      <c r="G363" s="237">
        <v>122</v>
      </c>
      <c r="H363" s="237">
        <v>127.5</v>
      </c>
      <c r="K363" s="237">
        <v>128.5</v>
      </c>
      <c r="N363" s="334">
        <v>125</v>
      </c>
      <c r="S363" s="237">
        <v>122.5</v>
      </c>
    </row>
    <row r="365" spans="1:23" ht="13.5" thickBot="1" x14ac:dyDescent="0.25"/>
    <row r="366" spans="1:23" ht="13.5" thickBot="1" x14ac:dyDescent="0.25">
      <c r="A366" s="468" t="s">
        <v>129</v>
      </c>
      <c r="B366" s="509" t="s">
        <v>53</v>
      </c>
      <c r="C366" s="510"/>
      <c r="D366" s="510"/>
      <c r="E366" s="510"/>
      <c r="F366" s="510"/>
      <c r="G366" s="511"/>
      <c r="H366" s="509" t="s">
        <v>72</v>
      </c>
      <c r="I366" s="510"/>
      <c r="J366" s="510"/>
      <c r="K366" s="510"/>
      <c r="L366" s="510"/>
      <c r="M366" s="511"/>
      <c r="N366" s="509" t="s">
        <v>63</v>
      </c>
      <c r="O366" s="510"/>
      <c r="P366" s="510"/>
      <c r="Q366" s="510"/>
      <c r="R366" s="510"/>
      <c r="S366" s="511"/>
      <c r="T366" s="338" t="s">
        <v>55</v>
      </c>
      <c r="U366" s="503"/>
      <c r="V366" s="503"/>
      <c r="W366" s="503"/>
    </row>
    <row r="367" spans="1:23" x14ac:dyDescent="0.2">
      <c r="A367" s="469" t="s">
        <v>54</v>
      </c>
      <c r="B367" s="448">
        <v>1</v>
      </c>
      <c r="C367" s="449">
        <v>2</v>
      </c>
      <c r="D367" s="449">
        <v>3</v>
      </c>
      <c r="E367" s="449">
        <v>4</v>
      </c>
      <c r="F367" s="449">
        <v>5</v>
      </c>
      <c r="G367" s="450">
        <v>6</v>
      </c>
      <c r="H367" s="448">
        <v>7</v>
      </c>
      <c r="I367" s="449">
        <v>8</v>
      </c>
      <c r="J367" s="449">
        <v>9</v>
      </c>
      <c r="K367" s="449">
        <v>10</v>
      </c>
      <c r="L367" s="449">
        <v>11</v>
      </c>
      <c r="M367" s="451">
        <v>12</v>
      </c>
      <c r="N367" s="448">
        <v>13</v>
      </c>
      <c r="O367" s="449">
        <v>14</v>
      </c>
      <c r="P367" s="449">
        <v>15</v>
      </c>
      <c r="Q367" s="449">
        <v>16</v>
      </c>
      <c r="R367" s="449">
        <v>17</v>
      </c>
      <c r="S367" s="451">
        <v>18</v>
      </c>
      <c r="T367" s="459">
        <v>831</v>
      </c>
      <c r="U367" s="503"/>
      <c r="V367" s="503"/>
      <c r="W367" s="503"/>
    </row>
    <row r="368" spans="1:23" x14ac:dyDescent="0.2">
      <c r="A368" s="470" t="s">
        <v>3</v>
      </c>
      <c r="B368" s="473">
        <v>3415</v>
      </c>
      <c r="C368" s="254">
        <v>3415</v>
      </c>
      <c r="D368" s="254">
        <v>3415</v>
      </c>
      <c r="E368" s="254">
        <v>3415</v>
      </c>
      <c r="F368" s="254">
        <v>3415</v>
      </c>
      <c r="G368" s="404">
        <v>3415</v>
      </c>
      <c r="H368" s="253">
        <v>3415</v>
      </c>
      <c r="I368" s="254">
        <v>3415</v>
      </c>
      <c r="J368" s="254">
        <v>3415</v>
      </c>
      <c r="K368" s="254">
        <v>3415</v>
      </c>
      <c r="L368" s="254">
        <v>3415</v>
      </c>
      <c r="M368" s="255">
        <v>3415</v>
      </c>
      <c r="N368" s="253">
        <v>3415</v>
      </c>
      <c r="O368" s="254">
        <v>3415</v>
      </c>
      <c r="P368" s="254">
        <v>3415</v>
      </c>
      <c r="Q368" s="254">
        <v>3415</v>
      </c>
      <c r="R368" s="254">
        <v>3415</v>
      </c>
      <c r="S368" s="255">
        <v>3415</v>
      </c>
      <c r="T368" s="341">
        <v>3415</v>
      </c>
      <c r="U368" s="503"/>
      <c r="V368" s="503"/>
      <c r="W368" s="503"/>
    </row>
    <row r="369" spans="1:23" x14ac:dyDescent="0.2">
      <c r="A369" s="471" t="s">
        <v>6</v>
      </c>
      <c r="B369" s="256">
        <v>3456.0784313725489</v>
      </c>
      <c r="C369" s="257">
        <v>3515.217391304348</v>
      </c>
      <c r="D369" s="257">
        <v>3518.3673469387754</v>
      </c>
      <c r="E369" s="257">
        <v>3392.1428571428573</v>
      </c>
      <c r="F369" s="257">
        <v>3571</v>
      </c>
      <c r="G369" s="296">
        <v>3486.6</v>
      </c>
      <c r="H369" s="256">
        <v>3403.2692307692309</v>
      </c>
      <c r="I369" s="257">
        <v>3453.8888888888887</v>
      </c>
      <c r="J369" s="257">
        <v>3462.8333333333335</v>
      </c>
      <c r="K369" s="257">
        <v>3590.6666666666665</v>
      </c>
      <c r="L369" s="257">
        <v>3545.090909090909</v>
      </c>
      <c r="M369" s="258">
        <v>3613.8</v>
      </c>
      <c r="N369" s="256">
        <v>3615.9701492537315</v>
      </c>
      <c r="O369" s="257">
        <v>3533.75</v>
      </c>
      <c r="P369" s="257">
        <v>3564.4897959183672</v>
      </c>
      <c r="Q369" s="257">
        <v>3464.375</v>
      </c>
      <c r="R369" s="257">
        <v>3469.2</v>
      </c>
      <c r="S369" s="258">
        <v>3550.8510638297871</v>
      </c>
      <c r="T369" s="342">
        <v>3516.3778580024068</v>
      </c>
      <c r="U369" s="503"/>
      <c r="V369" s="503"/>
      <c r="W369" s="503"/>
    </row>
    <row r="370" spans="1:23" x14ac:dyDescent="0.2">
      <c r="A370" s="469" t="s">
        <v>7</v>
      </c>
      <c r="B370" s="260">
        <v>74.509803921568633</v>
      </c>
      <c r="C370" s="261">
        <v>69.565217391304344</v>
      </c>
      <c r="D370" s="261">
        <v>75.510204081632651</v>
      </c>
      <c r="E370" s="261">
        <v>71.428571428571431</v>
      </c>
      <c r="F370" s="261">
        <v>82</v>
      </c>
      <c r="G370" s="299">
        <v>72</v>
      </c>
      <c r="H370" s="260">
        <v>76.92307692307692</v>
      </c>
      <c r="I370" s="261">
        <v>85.18518518518519</v>
      </c>
      <c r="J370" s="261">
        <v>73.333333333333329</v>
      </c>
      <c r="K370" s="261">
        <v>73.333333333333329</v>
      </c>
      <c r="L370" s="261">
        <v>83.63636363636364</v>
      </c>
      <c r="M370" s="262">
        <v>78</v>
      </c>
      <c r="N370" s="260">
        <v>89.552238805970148</v>
      </c>
      <c r="O370" s="261">
        <v>89.285714285714292</v>
      </c>
      <c r="P370" s="261">
        <v>77.551020408163268</v>
      </c>
      <c r="Q370" s="261">
        <v>87.5</v>
      </c>
      <c r="R370" s="261">
        <v>66</v>
      </c>
      <c r="S370" s="262">
        <v>82.978723404255319</v>
      </c>
      <c r="T370" s="343">
        <v>78.219013237063777</v>
      </c>
      <c r="U370" s="503"/>
      <c r="V370" s="227"/>
      <c r="W370" s="503"/>
    </row>
    <row r="371" spans="1:23" x14ac:dyDescent="0.2">
      <c r="A371" s="469" t="s">
        <v>8</v>
      </c>
      <c r="B371" s="263">
        <v>8.9630357075722769E-2</v>
      </c>
      <c r="C371" s="264">
        <v>0.10034809718063455</v>
      </c>
      <c r="D371" s="264">
        <v>8.2173886535835253E-2</v>
      </c>
      <c r="E371" s="264">
        <v>8.8826126744061748E-2</v>
      </c>
      <c r="F371" s="264">
        <v>6.5439844956476839E-2</v>
      </c>
      <c r="G371" s="302">
        <v>8.407391739304812E-2</v>
      </c>
      <c r="H371" s="263">
        <v>7.4750958820961694E-2</v>
      </c>
      <c r="I371" s="264">
        <v>7.4068431978972268E-2</v>
      </c>
      <c r="J371" s="264">
        <v>8.7663095157942045E-2</v>
      </c>
      <c r="K371" s="264">
        <v>7.4545521597031025E-2</v>
      </c>
      <c r="L371" s="264">
        <v>7.0193876350163956E-2</v>
      </c>
      <c r="M371" s="265">
        <v>8.4058034572015161E-2</v>
      </c>
      <c r="N371" s="263">
        <v>5.6433994693808963E-2</v>
      </c>
      <c r="O371" s="264">
        <v>6.5311614860809719E-2</v>
      </c>
      <c r="P371" s="264">
        <v>7.8783463664985842E-2</v>
      </c>
      <c r="Q371" s="264">
        <v>7.3194638693455022E-2</v>
      </c>
      <c r="R371" s="264">
        <v>8.9160134468253202E-2</v>
      </c>
      <c r="S371" s="265">
        <v>6.5553529371496028E-2</v>
      </c>
      <c r="T371" s="344">
        <v>8.0012190252403845E-2</v>
      </c>
      <c r="U371" s="503"/>
      <c r="V371" s="227"/>
      <c r="W371" s="503"/>
    </row>
    <row r="372" spans="1:23" x14ac:dyDescent="0.2">
      <c r="A372" s="471" t="s">
        <v>1</v>
      </c>
      <c r="B372" s="266">
        <f>B369/H368*100-100</f>
        <v>1.2028823242327604</v>
      </c>
      <c r="C372" s="267">
        <f t="shared" ref="C372:E372" si="148">C369/C368*100-100</f>
        <v>2.9346234642561626</v>
      </c>
      <c r="D372" s="267">
        <f t="shared" si="148"/>
        <v>3.0268622822481746</v>
      </c>
      <c r="E372" s="267">
        <f t="shared" si="148"/>
        <v>-0.66931604266888201</v>
      </c>
      <c r="F372" s="267">
        <f>F369/F368*100-100</f>
        <v>4.5680819912152373</v>
      </c>
      <c r="G372" s="405">
        <f t="shared" ref="G372:L372" si="149">G369/G368*100-100</f>
        <v>2.0966325036603166</v>
      </c>
      <c r="H372" s="266">
        <f t="shared" si="149"/>
        <v>-0.34350715170626245</v>
      </c>
      <c r="I372" s="267">
        <f t="shared" si="149"/>
        <v>1.1387668781519267</v>
      </c>
      <c r="J372" s="267">
        <f t="shared" si="149"/>
        <v>1.4006832601268968</v>
      </c>
      <c r="K372" s="267">
        <f t="shared" si="149"/>
        <v>5.1439726695949162</v>
      </c>
      <c r="L372" s="267">
        <f t="shared" si="149"/>
        <v>3.80939704512177</v>
      </c>
      <c r="M372" s="268">
        <f>M369/M368*100-100</f>
        <v>5.8213762811127481</v>
      </c>
      <c r="N372" s="266">
        <f t="shared" ref="N372:T372" si="150">N369/N368*100-100</f>
        <v>5.8849238434474813</v>
      </c>
      <c r="O372" s="267">
        <f t="shared" si="150"/>
        <v>3.477306002928259</v>
      </c>
      <c r="P372" s="267">
        <f t="shared" si="150"/>
        <v>4.3774464397764916</v>
      </c>
      <c r="Q372" s="267">
        <f t="shared" si="150"/>
        <v>1.4458272327964892</v>
      </c>
      <c r="R372" s="267">
        <f t="shared" si="150"/>
        <v>1.5871156661786188</v>
      </c>
      <c r="S372" s="268">
        <f t="shared" si="150"/>
        <v>3.9780692190274323</v>
      </c>
      <c r="T372" s="345">
        <f t="shared" si="150"/>
        <v>2.968604919543381</v>
      </c>
      <c r="U372" s="503"/>
      <c r="V372" s="227"/>
      <c r="W372" s="503"/>
    </row>
    <row r="373" spans="1:23" ht="13.5" thickBot="1" x14ac:dyDescent="0.25">
      <c r="A373" s="472" t="s">
        <v>27</v>
      </c>
      <c r="B373" s="474">
        <f>B369-B355</f>
        <v>48.39985994397739</v>
      </c>
      <c r="C373" s="475">
        <f t="shared" ref="C373:T373" si="151">C369-C355</f>
        <v>211.8840579710145</v>
      </c>
      <c r="D373" s="475">
        <f t="shared" si="151"/>
        <v>191.04591836734699</v>
      </c>
      <c r="E373" s="475">
        <f t="shared" si="151"/>
        <v>95.219780219780205</v>
      </c>
      <c r="F373" s="475">
        <f t="shared" si="151"/>
        <v>261.53571428571422</v>
      </c>
      <c r="G373" s="476">
        <f t="shared" si="151"/>
        <v>120.6350877192981</v>
      </c>
      <c r="H373" s="474">
        <f t="shared" si="151"/>
        <v>113.7955465587047</v>
      </c>
      <c r="I373" s="475">
        <f t="shared" si="151"/>
        <v>161.19658119658106</v>
      </c>
      <c r="J373" s="475">
        <f t="shared" si="151"/>
        <v>145.39743589743603</v>
      </c>
      <c r="K373" s="475">
        <f t="shared" si="151"/>
        <v>232.88888888888869</v>
      </c>
      <c r="L373" s="475">
        <f t="shared" si="151"/>
        <v>241.21335807050082</v>
      </c>
      <c r="M373" s="477">
        <f t="shared" si="151"/>
        <v>244.2347826086957</v>
      </c>
      <c r="N373" s="474">
        <f t="shared" si="151"/>
        <v>337.73485513608466</v>
      </c>
      <c r="O373" s="475">
        <f t="shared" si="151"/>
        <v>159.82843137254895</v>
      </c>
      <c r="P373" s="475">
        <f t="shared" si="151"/>
        <v>244.29748822605961</v>
      </c>
      <c r="Q373" s="475">
        <f t="shared" si="151"/>
        <v>422.61029411764684</v>
      </c>
      <c r="R373" s="475">
        <f t="shared" si="151"/>
        <v>93.235087719298008</v>
      </c>
      <c r="S373" s="477">
        <f t="shared" si="151"/>
        <v>239.77963525835867</v>
      </c>
      <c r="T373" s="478">
        <f t="shared" si="151"/>
        <v>192.50915929197299</v>
      </c>
      <c r="U373" s="503"/>
      <c r="V373" s="227"/>
      <c r="W373" s="503"/>
    </row>
    <row r="374" spans="1:23" x14ac:dyDescent="0.2">
      <c r="A374" s="370" t="s">
        <v>51</v>
      </c>
      <c r="B374" s="274">
        <v>769</v>
      </c>
      <c r="C374" s="275">
        <v>767</v>
      </c>
      <c r="D374" s="275">
        <v>766</v>
      </c>
      <c r="E374" s="275">
        <v>196</v>
      </c>
      <c r="F374" s="275">
        <v>767</v>
      </c>
      <c r="G374" s="407">
        <v>768</v>
      </c>
      <c r="H374" s="274">
        <v>765</v>
      </c>
      <c r="I374" s="275">
        <v>767</v>
      </c>
      <c r="J374" s="275">
        <v>764</v>
      </c>
      <c r="K374" s="275">
        <v>198</v>
      </c>
      <c r="L374" s="275">
        <v>767</v>
      </c>
      <c r="M374" s="276">
        <v>769</v>
      </c>
      <c r="N374" s="274">
        <v>771</v>
      </c>
      <c r="O374" s="275">
        <v>772</v>
      </c>
      <c r="P374" s="275">
        <v>771</v>
      </c>
      <c r="Q374" s="275">
        <v>197</v>
      </c>
      <c r="R374" s="275">
        <v>771</v>
      </c>
      <c r="S374" s="276">
        <v>772</v>
      </c>
      <c r="T374" s="347">
        <f>SUM(B374:S374)</f>
        <v>12117</v>
      </c>
      <c r="U374" s="227" t="s">
        <v>56</v>
      </c>
      <c r="V374" s="278">
        <f>T360-T374</f>
        <v>16</v>
      </c>
      <c r="W374" s="279">
        <f>V374/T360</f>
        <v>1.3187175471853622E-3</v>
      </c>
    </row>
    <row r="375" spans="1:23" x14ac:dyDescent="0.2">
      <c r="A375" s="371" t="s">
        <v>28</v>
      </c>
      <c r="B375" s="323"/>
      <c r="C375" s="240"/>
      <c r="D375" s="240"/>
      <c r="E375" s="240"/>
      <c r="F375" s="240"/>
      <c r="G375" s="408"/>
      <c r="H375" s="242"/>
      <c r="I375" s="240"/>
      <c r="J375" s="240"/>
      <c r="K375" s="240"/>
      <c r="L375" s="240"/>
      <c r="M375" s="243"/>
      <c r="N375" s="242"/>
      <c r="O375" s="240"/>
      <c r="P375" s="240"/>
      <c r="Q375" s="240"/>
      <c r="R375" s="240"/>
      <c r="S375" s="243"/>
      <c r="T375" s="339"/>
      <c r="U375" s="227" t="s">
        <v>57</v>
      </c>
      <c r="V375" s="362">
        <v>125.13</v>
      </c>
      <c r="W375" s="503"/>
    </row>
    <row r="376" spans="1:23" ht="13.5" thickBot="1" x14ac:dyDescent="0.25">
      <c r="A376" s="372" t="s">
        <v>26</v>
      </c>
      <c r="B376" s="410">
        <f>B375-B361</f>
        <v>-124.5</v>
      </c>
      <c r="C376" s="415">
        <f t="shared" ref="C376:S376" si="152">C375-C361</f>
        <v>-124</v>
      </c>
      <c r="D376" s="415">
        <f t="shared" si="152"/>
        <v>-123</v>
      </c>
      <c r="E376" s="415">
        <f t="shared" si="152"/>
        <v>-123.5</v>
      </c>
      <c r="F376" s="415">
        <f t="shared" si="152"/>
        <v>-122.5</v>
      </c>
      <c r="G376" s="416">
        <f t="shared" si="152"/>
        <v>-122</v>
      </c>
      <c r="H376" s="410">
        <f t="shared" si="152"/>
        <v>-127.5</v>
      </c>
      <c r="I376" s="415">
        <f t="shared" si="152"/>
        <v>-124.5</v>
      </c>
      <c r="J376" s="415">
        <f t="shared" si="152"/>
        <v>-125.5</v>
      </c>
      <c r="K376" s="415">
        <f t="shared" si="152"/>
        <v>-128.5</v>
      </c>
      <c r="L376" s="415">
        <f t="shared" si="152"/>
        <v>-124</v>
      </c>
      <c r="M376" s="417">
        <f t="shared" si="152"/>
        <v>-123</v>
      </c>
      <c r="N376" s="410">
        <f t="shared" si="152"/>
        <v>-125</v>
      </c>
      <c r="O376" s="415">
        <f t="shared" si="152"/>
        <v>-124.5</v>
      </c>
      <c r="P376" s="415">
        <f t="shared" si="152"/>
        <v>-124.5</v>
      </c>
      <c r="Q376" s="415">
        <f t="shared" si="152"/>
        <v>-125.5</v>
      </c>
      <c r="R376" s="415">
        <f t="shared" si="152"/>
        <v>-122</v>
      </c>
      <c r="S376" s="417">
        <f t="shared" si="152"/>
        <v>-122.5</v>
      </c>
      <c r="T376" s="348"/>
      <c r="U376" s="227" t="s">
        <v>26</v>
      </c>
      <c r="V376" s="227">
        <f>V375-V361</f>
        <v>3.6999999999999886</v>
      </c>
      <c r="W376" s="503"/>
    </row>
  </sheetData>
  <mergeCells count="71">
    <mergeCell ref="N308:X308"/>
    <mergeCell ref="B294:I294"/>
    <mergeCell ref="B67:L67"/>
    <mergeCell ref="M67:W67"/>
    <mergeCell ref="B123:I123"/>
    <mergeCell ref="B223:I223"/>
    <mergeCell ref="J223:M223"/>
    <mergeCell ref="N223:X223"/>
    <mergeCell ref="B165:I165"/>
    <mergeCell ref="J165:M165"/>
    <mergeCell ref="N165:W165"/>
    <mergeCell ref="B181:I181"/>
    <mergeCell ref="J181:M181"/>
    <mergeCell ref="N181:X181"/>
    <mergeCell ref="B81:L81"/>
    <mergeCell ref="B195:I195"/>
    <mergeCell ref="J195:M195"/>
    <mergeCell ref="N195:X195"/>
    <mergeCell ref="F2:I2"/>
    <mergeCell ref="B9:M9"/>
    <mergeCell ref="B23:M23"/>
    <mergeCell ref="N23:U23"/>
    <mergeCell ref="B53:L53"/>
    <mergeCell ref="M53:W53"/>
    <mergeCell ref="B37:M37"/>
    <mergeCell ref="N37:U37"/>
    <mergeCell ref="N9:U9"/>
    <mergeCell ref="M81:W81"/>
    <mergeCell ref="B151:I151"/>
    <mergeCell ref="J151:M151"/>
    <mergeCell ref="N151:W151"/>
    <mergeCell ref="M95:W95"/>
    <mergeCell ref="B137:I137"/>
    <mergeCell ref="J137:M137"/>
    <mergeCell ref="N137:W137"/>
    <mergeCell ref="B95:L95"/>
    <mergeCell ref="J123:M123"/>
    <mergeCell ref="N123:W123"/>
    <mergeCell ref="B109:L109"/>
    <mergeCell ref="M109:W109"/>
    <mergeCell ref="B338:G338"/>
    <mergeCell ref="H338:M338"/>
    <mergeCell ref="N338:S338"/>
    <mergeCell ref="J294:M294"/>
    <mergeCell ref="B209:I209"/>
    <mergeCell ref="J209:M209"/>
    <mergeCell ref="N209:X209"/>
    <mergeCell ref="B237:I237"/>
    <mergeCell ref="J237:M237"/>
    <mergeCell ref="N237:X237"/>
    <mergeCell ref="N294:X294"/>
    <mergeCell ref="N324:S324"/>
    <mergeCell ref="H324:M324"/>
    <mergeCell ref="B324:G324"/>
    <mergeCell ref="B308:I308"/>
    <mergeCell ref="J308:M308"/>
    <mergeCell ref="B251:I251"/>
    <mergeCell ref="J251:M251"/>
    <mergeCell ref="N251:X251"/>
    <mergeCell ref="B280:I280"/>
    <mergeCell ref="J280:M280"/>
    <mergeCell ref="N280:X280"/>
    <mergeCell ref="B266:I266"/>
    <mergeCell ref="J266:M266"/>
    <mergeCell ref="N266:X266"/>
    <mergeCell ref="B366:G366"/>
    <mergeCell ref="H366:M366"/>
    <mergeCell ref="N366:S366"/>
    <mergeCell ref="B352:G352"/>
    <mergeCell ref="H352:M352"/>
    <mergeCell ref="N352:S35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2023-06-03T16:23:04Z</dcterms:modified>
</cp:coreProperties>
</file>