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viagen\08 Registros de Producción\Pesajes\2022\Lote M580-F579\liquidador sem-36\"/>
    </mc:Choice>
  </mc:AlternateContent>
  <bookViews>
    <workbookView xWindow="0" yWindow="0" windowWidth="20490" windowHeight="7425" tabRatio="733" firstSheet="8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</sheets>
  <calcPr calcId="162913"/>
</workbook>
</file>

<file path=xl/calcChain.xml><?xml version="1.0" encoding="utf-8"?>
<calcChain xmlns="http://schemas.openxmlformats.org/spreadsheetml/2006/main">
  <c r="J489" i="251" l="1"/>
  <c r="G489" i="251"/>
  <c r="F489" i="251"/>
  <c r="E489" i="251"/>
  <c r="D489" i="251"/>
  <c r="C489" i="251"/>
  <c r="B489" i="251"/>
  <c r="H487" i="251"/>
  <c r="J487" i="251" s="1"/>
  <c r="K487" i="251" s="1"/>
  <c r="H486" i="251"/>
  <c r="G486" i="251"/>
  <c r="F486" i="251"/>
  <c r="E486" i="251"/>
  <c r="D486" i="251"/>
  <c r="C486" i="251"/>
  <c r="B486" i="251"/>
  <c r="H485" i="251"/>
  <c r="G485" i="251"/>
  <c r="F485" i="251"/>
  <c r="E485" i="251"/>
  <c r="D485" i="251"/>
  <c r="C485" i="251"/>
  <c r="B485" i="251"/>
  <c r="J518" i="250"/>
  <c r="G518" i="250"/>
  <c r="F518" i="250"/>
  <c r="E518" i="250"/>
  <c r="D518" i="250"/>
  <c r="C518" i="250"/>
  <c r="B518" i="250"/>
  <c r="H516" i="250"/>
  <c r="J516" i="250" s="1"/>
  <c r="K516" i="250" s="1"/>
  <c r="H515" i="250"/>
  <c r="G515" i="250"/>
  <c r="F515" i="250"/>
  <c r="E515" i="250"/>
  <c r="D515" i="250"/>
  <c r="C515" i="250"/>
  <c r="B515" i="250"/>
  <c r="H514" i="250"/>
  <c r="G514" i="250"/>
  <c r="F514" i="250"/>
  <c r="E514" i="250"/>
  <c r="D514" i="250"/>
  <c r="C514" i="250"/>
  <c r="B514" i="250"/>
  <c r="V490" i="249"/>
  <c r="S490" i="249"/>
  <c r="R490" i="249"/>
  <c r="Q490" i="249"/>
  <c r="P490" i="249"/>
  <c r="O490" i="249"/>
  <c r="N490" i="249"/>
  <c r="M490" i="249"/>
  <c r="L490" i="249"/>
  <c r="K490" i="249"/>
  <c r="J490" i="249"/>
  <c r="I490" i="249"/>
  <c r="H490" i="249"/>
  <c r="G490" i="249"/>
  <c r="F490" i="249"/>
  <c r="E490" i="249"/>
  <c r="D490" i="249"/>
  <c r="C490" i="249"/>
  <c r="B490" i="249"/>
  <c r="V488" i="249"/>
  <c r="W488" i="249" s="1"/>
  <c r="T488" i="249"/>
  <c r="T487" i="249"/>
  <c r="S487" i="249"/>
  <c r="R487" i="249"/>
  <c r="Q487" i="249"/>
  <c r="P487" i="249"/>
  <c r="O487" i="249"/>
  <c r="N487" i="249"/>
  <c r="M487" i="249"/>
  <c r="L487" i="249"/>
  <c r="K487" i="249"/>
  <c r="J487" i="249"/>
  <c r="I487" i="249"/>
  <c r="H487" i="249"/>
  <c r="G487" i="249"/>
  <c r="F487" i="249"/>
  <c r="E487" i="249"/>
  <c r="D487" i="249"/>
  <c r="C487" i="249"/>
  <c r="B487" i="249"/>
  <c r="T486" i="249"/>
  <c r="S486" i="249"/>
  <c r="R486" i="249"/>
  <c r="Q486" i="249"/>
  <c r="P486" i="249"/>
  <c r="O486" i="249"/>
  <c r="N486" i="249"/>
  <c r="M486" i="249"/>
  <c r="L486" i="249"/>
  <c r="K486" i="249"/>
  <c r="J486" i="249"/>
  <c r="I486" i="249"/>
  <c r="H486" i="249"/>
  <c r="G486" i="249"/>
  <c r="F486" i="249"/>
  <c r="E486" i="249"/>
  <c r="D486" i="249"/>
  <c r="C486" i="249"/>
  <c r="B486" i="249"/>
  <c r="V518" i="248"/>
  <c r="S518" i="248"/>
  <c r="R518" i="248"/>
  <c r="Q518" i="248"/>
  <c r="P518" i="248"/>
  <c r="O518" i="248"/>
  <c r="N518" i="248"/>
  <c r="M518" i="248"/>
  <c r="L518" i="248"/>
  <c r="K518" i="248"/>
  <c r="J518" i="248"/>
  <c r="I518" i="248"/>
  <c r="H518" i="248"/>
  <c r="G518" i="248"/>
  <c r="F518" i="248"/>
  <c r="E518" i="248"/>
  <c r="D518" i="248"/>
  <c r="C518" i="248"/>
  <c r="B518" i="248"/>
  <c r="T516" i="248"/>
  <c r="V516" i="248" s="1"/>
  <c r="W516" i="248" s="1"/>
  <c r="T515" i="248"/>
  <c r="S515" i="248"/>
  <c r="R515" i="248"/>
  <c r="Q515" i="248"/>
  <c r="P515" i="248"/>
  <c r="O515" i="248"/>
  <c r="N515" i="248"/>
  <c r="M515" i="248"/>
  <c r="L515" i="248"/>
  <c r="K515" i="248"/>
  <c r="J515" i="248"/>
  <c r="I515" i="248"/>
  <c r="H515" i="248"/>
  <c r="G515" i="248"/>
  <c r="F515" i="248"/>
  <c r="E515" i="248"/>
  <c r="D515" i="248"/>
  <c r="C515" i="248"/>
  <c r="B515" i="248"/>
  <c r="T514" i="248"/>
  <c r="S514" i="248"/>
  <c r="R514" i="248"/>
  <c r="Q514" i="248"/>
  <c r="P514" i="248"/>
  <c r="O514" i="248"/>
  <c r="N514" i="248"/>
  <c r="M514" i="248"/>
  <c r="L514" i="248"/>
  <c r="K514" i="248"/>
  <c r="J514" i="248"/>
  <c r="I514" i="248"/>
  <c r="H514" i="248"/>
  <c r="G514" i="248"/>
  <c r="F514" i="248"/>
  <c r="E514" i="248"/>
  <c r="D514" i="248"/>
  <c r="C514" i="248"/>
  <c r="B514" i="248"/>
  <c r="J476" i="251" l="1"/>
  <c r="G476" i="251"/>
  <c r="F476" i="251"/>
  <c r="E476" i="251"/>
  <c r="D476" i="251"/>
  <c r="C476" i="251"/>
  <c r="B476" i="251"/>
  <c r="H474" i="251"/>
  <c r="J474" i="251" s="1"/>
  <c r="K474" i="251" s="1"/>
  <c r="H473" i="251"/>
  <c r="G473" i="251"/>
  <c r="F473" i="251"/>
  <c r="E473" i="251"/>
  <c r="D473" i="251"/>
  <c r="C473" i="251"/>
  <c r="B473" i="251"/>
  <c r="H472" i="251"/>
  <c r="G472" i="251"/>
  <c r="F472" i="251"/>
  <c r="E472" i="251"/>
  <c r="D472" i="251"/>
  <c r="C472" i="251"/>
  <c r="B472" i="251"/>
  <c r="J505" i="250"/>
  <c r="G505" i="250"/>
  <c r="F505" i="250"/>
  <c r="E505" i="250"/>
  <c r="D505" i="250"/>
  <c r="C505" i="250"/>
  <c r="B505" i="250"/>
  <c r="H503" i="250"/>
  <c r="J503" i="250" s="1"/>
  <c r="K503" i="250" s="1"/>
  <c r="H502" i="250"/>
  <c r="G502" i="250"/>
  <c r="F502" i="250"/>
  <c r="E502" i="250"/>
  <c r="D502" i="250"/>
  <c r="C502" i="250"/>
  <c r="B502" i="250"/>
  <c r="H501" i="250"/>
  <c r="G501" i="250"/>
  <c r="F501" i="250"/>
  <c r="E501" i="250"/>
  <c r="D501" i="250"/>
  <c r="C501" i="250"/>
  <c r="B501" i="250"/>
  <c r="V477" i="249"/>
  <c r="S477" i="249"/>
  <c r="R477" i="249"/>
  <c r="Q477" i="249"/>
  <c r="P477" i="249"/>
  <c r="O477" i="249"/>
  <c r="N477" i="249"/>
  <c r="M477" i="249"/>
  <c r="L477" i="249"/>
  <c r="K477" i="249"/>
  <c r="J477" i="249"/>
  <c r="I477" i="249"/>
  <c r="H477" i="249"/>
  <c r="G477" i="249"/>
  <c r="F477" i="249"/>
  <c r="E477" i="249"/>
  <c r="D477" i="249"/>
  <c r="C477" i="249"/>
  <c r="B477" i="249"/>
  <c r="T475" i="249"/>
  <c r="V475" i="249" s="1"/>
  <c r="W475" i="249" s="1"/>
  <c r="T474" i="249"/>
  <c r="S474" i="249"/>
  <c r="R474" i="249"/>
  <c r="Q474" i="249"/>
  <c r="P474" i="249"/>
  <c r="O474" i="249"/>
  <c r="N474" i="249"/>
  <c r="M474" i="249"/>
  <c r="L474" i="249"/>
  <c r="K474" i="249"/>
  <c r="J474" i="249"/>
  <c r="I474" i="249"/>
  <c r="H474" i="249"/>
  <c r="G474" i="249"/>
  <c r="F474" i="249"/>
  <c r="E474" i="249"/>
  <c r="D474" i="249"/>
  <c r="C474" i="249"/>
  <c r="B474" i="249"/>
  <c r="T473" i="249"/>
  <c r="S473" i="249"/>
  <c r="R473" i="249"/>
  <c r="Q473" i="249"/>
  <c r="P473" i="249"/>
  <c r="O473" i="249"/>
  <c r="N473" i="249"/>
  <c r="M473" i="249"/>
  <c r="L473" i="249"/>
  <c r="K473" i="249"/>
  <c r="J473" i="249"/>
  <c r="I473" i="249"/>
  <c r="H473" i="249"/>
  <c r="G473" i="249"/>
  <c r="F473" i="249"/>
  <c r="E473" i="249"/>
  <c r="D473" i="249"/>
  <c r="C473" i="249"/>
  <c r="B473" i="249"/>
  <c r="V505" i="248"/>
  <c r="S505" i="248"/>
  <c r="R505" i="248"/>
  <c r="Q505" i="248"/>
  <c r="P505" i="248"/>
  <c r="O505" i="248"/>
  <c r="N505" i="248"/>
  <c r="M505" i="248"/>
  <c r="L505" i="248"/>
  <c r="K505" i="248"/>
  <c r="J505" i="248"/>
  <c r="I505" i="248"/>
  <c r="H505" i="248"/>
  <c r="G505" i="248"/>
  <c r="F505" i="248"/>
  <c r="E505" i="248"/>
  <c r="D505" i="248"/>
  <c r="C505" i="248"/>
  <c r="B505" i="248"/>
  <c r="T503" i="248"/>
  <c r="V503" i="248" s="1"/>
  <c r="W503" i="248" s="1"/>
  <c r="T502" i="248"/>
  <c r="S502" i="248"/>
  <c r="R502" i="248"/>
  <c r="Q502" i="248"/>
  <c r="P502" i="248"/>
  <c r="O502" i="248"/>
  <c r="N502" i="248"/>
  <c r="M502" i="248"/>
  <c r="L502" i="248"/>
  <c r="K502" i="248"/>
  <c r="J502" i="248"/>
  <c r="I502" i="248"/>
  <c r="H502" i="248"/>
  <c r="G502" i="248"/>
  <c r="F502" i="248"/>
  <c r="E502" i="248"/>
  <c r="D502" i="248"/>
  <c r="C502" i="248"/>
  <c r="B502" i="248"/>
  <c r="T501" i="248"/>
  <c r="S501" i="248"/>
  <c r="R501" i="248"/>
  <c r="Q501" i="248"/>
  <c r="P501" i="248"/>
  <c r="O501" i="248"/>
  <c r="N501" i="248"/>
  <c r="M501" i="248"/>
  <c r="L501" i="248"/>
  <c r="K501" i="248"/>
  <c r="J501" i="248"/>
  <c r="I501" i="248"/>
  <c r="H501" i="248"/>
  <c r="G501" i="248"/>
  <c r="F501" i="248"/>
  <c r="E501" i="248"/>
  <c r="D501" i="248"/>
  <c r="C501" i="248"/>
  <c r="B501" i="248"/>
  <c r="J463" i="251" l="1"/>
  <c r="G463" i="251"/>
  <c r="F463" i="251"/>
  <c r="E463" i="251"/>
  <c r="D463" i="251"/>
  <c r="C463" i="251"/>
  <c r="B463" i="251"/>
  <c r="H461" i="251"/>
  <c r="H460" i="251"/>
  <c r="G460" i="251"/>
  <c r="F460" i="251"/>
  <c r="E460" i="251"/>
  <c r="D460" i="251"/>
  <c r="C460" i="251"/>
  <c r="B460" i="251"/>
  <c r="H459" i="251"/>
  <c r="G459" i="251"/>
  <c r="F459" i="251"/>
  <c r="E459" i="251"/>
  <c r="D459" i="251"/>
  <c r="C459" i="251"/>
  <c r="B459" i="251"/>
  <c r="J492" i="250"/>
  <c r="G492" i="250"/>
  <c r="F492" i="250"/>
  <c r="E492" i="250"/>
  <c r="D492" i="250"/>
  <c r="C492" i="250"/>
  <c r="B492" i="250"/>
  <c r="H490" i="250"/>
  <c r="H489" i="250"/>
  <c r="G489" i="250"/>
  <c r="F489" i="250"/>
  <c r="E489" i="250"/>
  <c r="D489" i="250"/>
  <c r="C489" i="250"/>
  <c r="B489" i="250"/>
  <c r="H488" i="250"/>
  <c r="G488" i="250"/>
  <c r="F488" i="250"/>
  <c r="E488" i="250"/>
  <c r="D488" i="250"/>
  <c r="C488" i="250"/>
  <c r="B488" i="250"/>
  <c r="V464" i="249"/>
  <c r="S464" i="249"/>
  <c r="R464" i="249"/>
  <c r="Q464" i="249"/>
  <c r="P464" i="249"/>
  <c r="O464" i="249"/>
  <c r="N464" i="249"/>
  <c r="M464" i="249"/>
  <c r="L464" i="249"/>
  <c r="K464" i="249"/>
  <c r="J464" i="249"/>
  <c r="I464" i="249"/>
  <c r="H464" i="249"/>
  <c r="G464" i="249"/>
  <c r="F464" i="249"/>
  <c r="E464" i="249"/>
  <c r="D464" i="249"/>
  <c r="C464" i="249"/>
  <c r="B464" i="249"/>
  <c r="T462" i="249"/>
  <c r="T461" i="249"/>
  <c r="S461" i="249"/>
  <c r="R461" i="249"/>
  <c r="Q461" i="249"/>
  <c r="P461" i="249"/>
  <c r="O461" i="249"/>
  <c r="N461" i="249"/>
  <c r="M461" i="249"/>
  <c r="L461" i="249"/>
  <c r="K461" i="249"/>
  <c r="J461" i="249"/>
  <c r="I461" i="249"/>
  <c r="H461" i="249"/>
  <c r="G461" i="249"/>
  <c r="F461" i="249"/>
  <c r="E461" i="249"/>
  <c r="D461" i="249"/>
  <c r="C461" i="249"/>
  <c r="B461" i="249"/>
  <c r="T460" i="249"/>
  <c r="S460" i="249"/>
  <c r="R460" i="249"/>
  <c r="Q460" i="249"/>
  <c r="P460" i="249"/>
  <c r="O460" i="249"/>
  <c r="N460" i="249"/>
  <c r="M460" i="249"/>
  <c r="L460" i="249"/>
  <c r="K460" i="249"/>
  <c r="J460" i="249"/>
  <c r="I460" i="249"/>
  <c r="H460" i="249"/>
  <c r="G460" i="249"/>
  <c r="F460" i="249"/>
  <c r="E460" i="249"/>
  <c r="D460" i="249"/>
  <c r="C460" i="249"/>
  <c r="B460" i="249"/>
  <c r="V492" i="248"/>
  <c r="S492" i="248"/>
  <c r="R492" i="248"/>
  <c r="Q492" i="248"/>
  <c r="P492" i="248"/>
  <c r="O492" i="248"/>
  <c r="N492" i="248"/>
  <c r="M492" i="248"/>
  <c r="L492" i="248"/>
  <c r="K492" i="248"/>
  <c r="J492" i="248"/>
  <c r="I492" i="248"/>
  <c r="H492" i="248"/>
  <c r="G492" i="248"/>
  <c r="F492" i="248"/>
  <c r="E492" i="248"/>
  <c r="D492" i="248"/>
  <c r="C492" i="248"/>
  <c r="B492" i="248"/>
  <c r="T490" i="248"/>
  <c r="T489" i="248"/>
  <c r="S489" i="248"/>
  <c r="R489" i="248"/>
  <c r="Q489" i="248"/>
  <c r="P489" i="248"/>
  <c r="O489" i="248"/>
  <c r="N489" i="248"/>
  <c r="M489" i="248"/>
  <c r="L489" i="248"/>
  <c r="K489" i="248"/>
  <c r="J489" i="248"/>
  <c r="I489" i="248"/>
  <c r="H489" i="248"/>
  <c r="G489" i="248"/>
  <c r="F489" i="248"/>
  <c r="E489" i="248"/>
  <c r="D489" i="248"/>
  <c r="C489" i="248"/>
  <c r="B489" i="248"/>
  <c r="T488" i="248"/>
  <c r="S488" i="248"/>
  <c r="R488" i="248"/>
  <c r="Q488" i="248"/>
  <c r="P488" i="248"/>
  <c r="O488" i="248"/>
  <c r="N488" i="248"/>
  <c r="M488" i="248"/>
  <c r="L488" i="248"/>
  <c r="K488" i="248"/>
  <c r="J488" i="248"/>
  <c r="I488" i="248"/>
  <c r="H488" i="248"/>
  <c r="G488" i="248"/>
  <c r="F488" i="248"/>
  <c r="E488" i="248"/>
  <c r="D488" i="248"/>
  <c r="C488" i="248"/>
  <c r="B488" i="248"/>
  <c r="V479" i="248" l="1"/>
  <c r="S479" i="248"/>
  <c r="R479" i="248"/>
  <c r="Q479" i="248"/>
  <c r="P479" i="248"/>
  <c r="O479" i="248"/>
  <c r="N479" i="248"/>
  <c r="M479" i="248"/>
  <c r="L479" i="248"/>
  <c r="K479" i="248"/>
  <c r="J479" i="248"/>
  <c r="I479" i="248"/>
  <c r="H479" i="248"/>
  <c r="G479" i="248"/>
  <c r="F479" i="248"/>
  <c r="E479" i="248"/>
  <c r="D479" i="248"/>
  <c r="C479" i="248"/>
  <c r="B479" i="248"/>
  <c r="T477" i="248"/>
  <c r="T476" i="248"/>
  <c r="S476" i="248"/>
  <c r="R476" i="248"/>
  <c r="Q476" i="248"/>
  <c r="P476" i="248"/>
  <c r="O476" i="248"/>
  <c r="N476" i="248"/>
  <c r="M476" i="248"/>
  <c r="L476" i="248"/>
  <c r="K476" i="248"/>
  <c r="J476" i="248"/>
  <c r="I476" i="248"/>
  <c r="H476" i="248"/>
  <c r="G476" i="248"/>
  <c r="F476" i="248"/>
  <c r="E476" i="248"/>
  <c r="D476" i="248"/>
  <c r="C476" i="248"/>
  <c r="B476" i="248"/>
  <c r="T475" i="248"/>
  <c r="S475" i="248"/>
  <c r="R475" i="248"/>
  <c r="Q475" i="248"/>
  <c r="P475" i="248"/>
  <c r="O475" i="248"/>
  <c r="N475" i="248"/>
  <c r="M475" i="248"/>
  <c r="L475" i="248"/>
  <c r="K475" i="248"/>
  <c r="J475" i="248"/>
  <c r="I475" i="248"/>
  <c r="H475" i="248"/>
  <c r="G475" i="248"/>
  <c r="F475" i="248"/>
  <c r="E475" i="248"/>
  <c r="D475" i="248"/>
  <c r="C475" i="248"/>
  <c r="B475" i="248"/>
  <c r="V451" i="249"/>
  <c r="S451" i="249"/>
  <c r="R451" i="249"/>
  <c r="Q451" i="249"/>
  <c r="P451" i="249"/>
  <c r="O451" i="249"/>
  <c r="N451" i="249"/>
  <c r="M451" i="249"/>
  <c r="L451" i="249"/>
  <c r="K451" i="249"/>
  <c r="J451" i="249"/>
  <c r="I451" i="249"/>
  <c r="H451" i="249"/>
  <c r="G451" i="249"/>
  <c r="F451" i="249"/>
  <c r="E451" i="249"/>
  <c r="D451" i="249"/>
  <c r="C451" i="249"/>
  <c r="B451" i="249"/>
  <c r="T449" i="249"/>
  <c r="T448" i="249"/>
  <c r="S448" i="249"/>
  <c r="R448" i="249"/>
  <c r="Q448" i="249"/>
  <c r="P448" i="249"/>
  <c r="O448" i="249"/>
  <c r="N448" i="249"/>
  <c r="M448" i="249"/>
  <c r="L448" i="249"/>
  <c r="K448" i="249"/>
  <c r="J448" i="249"/>
  <c r="I448" i="249"/>
  <c r="H448" i="249"/>
  <c r="G448" i="249"/>
  <c r="F448" i="249"/>
  <c r="E448" i="249"/>
  <c r="D448" i="249"/>
  <c r="C448" i="249"/>
  <c r="B448" i="249"/>
  <c r="T447" i="249"/>
  <c r="S447" i="249"/>
  <c r="R447" i="249"/>
  <c r="Q447" i="249"/>
  <c r="P447" i="249"/>
  <c r="O447" i="249"/>
  <c r="N447" i="249"/>
  <c r="M447" i="249"/>
  <c r="L447" i="249"/>
  <c r="K447" i="249"/>
  <c r="J447" i="249"/>
  <c r="I447" i="249"/>
  <c r="H447" i="249"/>
  <c r="G447" i="249"/>
  <c r="F447" i="249"/>
  <c r="E447" i="249"/>
  <c r="D447" i="249"/>
  <c r="C447" i="249"/>
  <c r="B447" i="249"/>
  <c r="J450" i="251"/>
  <c r="G450" i="251"/>
  <c r="F450" i="251"/>
  <c r="E450" i="251"/>
  <c r="D450" i="251"/>
  <c r="C450" i="251"/>
  <c r="B450" i="251"/>
  <c r="H448" i="251"/>
  <c r="H447" i="251"/>
  <c r="G447" i="251"/>
  <c r="F447" i="251"/>
  <c r="E447" i="251"/>
  <c r="D447" i="251"/>
  <c r="C447" i="251"/>
  <c r="B447" i="251"/>
  <c r="H446" i="251"/>
  <c r="G446" i="251"/>
  <c r="F446" i="251"/>
  <c r="E446" i="251"/>
  <c r="D446" i="251"/>
  <c r="C446" i="251"/>
  <c r="B446" i="251"/>
  <c r="J479" i="250"/>
  <c r="G479" i="250"/>
  <c r="F479" i="250"/>
  <c r="E479" i="250"/>
  <c r="D479" i="250"/>
  <c r="C479" i="250"/>
  <c r="B479" i="250"/>
  <c r="H477" i="250"/>
  <c r="H476" i="250"/>
  <c r="G476" i="250"/>
  <c r="F476" i="250"/>
  <c r="E476" i="250"/>
  <c r="D476" i="250"/>
  <c r="C476" i="250"/>
  <c r="B476" i="250"/>
  <c r="H475" i="250"/>
  <c r="G475" i="250"/>
  <c r="F475" i="250"/>
  <c r="E475" i="250"/>
  <c r="D475" i="250"/>
  <c r="C475" i="250"/>
  <c r="B475" i="250"/>
  <c r="V490" i="248" l="1"/>
  <c r="W490" i="248" s="1"/>
  <c r="J490" i="250"/>
  <c r="K490" i="250" s="1"/>
  <c r="J461" i="251"/>
  <c r="K461" i="251" s="1"/>
  <c r="V462" i="249"/>
  <c r="W462" i="249" s="1"/>
  <c r="T464" i="248"/>
  <c r="V477" i="248" s="1"/>
  <c r="W477" i="248" s="1"/>
  <c r="T451" i="248"/>
  <c r="T438" i="248"/>
  <c r="J437" i="251" l="1"/>
  <c r="G437" i="251"/>
  <c r="F437" i="251"/>
  <c r="E437" i="251"/>
  <c r="D437" i="251"/>
  <c r="C437" i="251"/>
  <c r="B437" i="251"/>
  <c r="H435" i="251"/>
  <c r="J448" i="251" s="1"/>
  <c r="K448" i="251" s="1"/>
  <c r="H434" i="251"/>
  <c r="G434" i="251"/>
  <c r="F434" i="251"/>
  <c r="E434" i="251"/>
  <c r="D434" i="251"/>
  <c r="C434" i="251"/>
  <c r="B434" i="251"/>
  <c r="H433" i="251"/>
  <c r="G433" i="251"/>
  <c r="F433" i="251"/>
  <c r="E433" i="251"/>
  <c r="D433" i="251"/>
  <c r="C433" i="251"/>
  <c r="B433" i="251"/>
  <c r="J466" i="250"/>
  <c r="G466" i="250"/>
  <c r="F466" i="250"/>
  <c r="E466" i="250"/>
  <c r="D466" i="250"/>
  <c r="C466" i="250"/>
  <c r="B466" i="250"/>
  <c r="H464" i="250"/>
  <c r="J477" i="250" s="1"/>
  <c r="K477" i="250" s="1"/>
  <c r="H463" i="250"/>
  <c r="G463" i="250"/>
  <c r="F463" i="250"/>
  <c r="E463" i="250"/>
  <c r="D463" i="250"/>
  <c r="C463" i="250"/>
  <c r="B463" i="250"/>
  <c r="H462" i="250"/>
  <c r="G462" i="250"/>
  <c r="F462" i="250"/>
  <c r="E462" i="250"/>
  <c r="D462" i="250"/>
  <c r="C462" i="250"/>
  <c r="B462" i="250"/>
  <c r="V438" i="249"/>
  <c r="S438" i="249"/>
  <c r="R438" i="249"/>
  <c r="Q438" i="249"/>
  <c r="P438" i="249"/>
  <c r="O438" i="249"/>
  <c r="N438" i="249"/>
  <c r="M438" i="249"/>
  <c r="L438" i="249"/>
  <c r="K438" i="249"/>
  <c r="J438" i="249"/>
  <c r="I438" i="249"/>
  <c r="H438" i="249"/>
  <c r="G438" i="249"/>
  <c r="F438" i="249"/>
  <c r="E438" i="249"/>
  <c r="D438" i="249"/>
  <c r="C438" i="249"/>
  <c r="B438" i="249"/>
  <c r="T436" i="249"/>
  <c r="V449" i="249" s="1"/>
  <c r="W449" i="249" s="1"/>
  <c r="T435" i="249"/>
  <c r="S435" i="249"/>
  <c r="R435" i="249"/>
  <c r="Q435" i="249"/>
  <c r="P435" i="249"/>
  <c r="O435" i="249"/>
  <c r="N435" i="249"/>
  <c r="M435" i="249"/>
  <c r="L435" i="249"/>
  <c r="K435" i="249"/>
  <c r="J435" i="249"/>
  <c r="I435" i="249"/>
  <c r="H435" i="249"/>
  <c r="G435" i="249"/>
  <c r="F435" i="249"/>
  <c r="E435" i="249"/>
  <c r="D435" i="249"/>
  <c r="C435" i="249"/>
  <c r="B435" i="249"/>
  <c r="T434" i="249"/>
  <c r="S434" i="249"/>
  <c r="R434" i="249"/>
  <c r="Q434" i="249"/>
  <c r="P434" i="249"/>
  <c r="O434" i="249"/>
  <c r="N434" i="249"/>
  <c r="M434" i="249"/>
  <c r="L434" i="249"/>
  <c r="K434" i="249"/>
  <c r="J434" i="249"/>
  <c r="I434" i="249"/>
  <c r="H434" i="249"/>
  <c r="G434" i="249"/>
  <c r="F434" i="249"/>
  <c r="E434" i="249"/>
  <c r="D434" i="249"/>
  <c r="C434" i="249"/>
  <c r="B434" i="249"/>
  <c r="V466" i="248"/>
  <c r="S466" i="248"/>
  <c r="R466" i="248"/>
  <c r="Q466" i="248"/>
  <c r="P466" i="248"/>
  <c r="O466" i="248"/>
  <c r="N466" i="248"/>
  <c r="M466" i="248"/>
  <c r="L466" i="248"/>
  <c r="K466" i="248"/>
  <c r="J466" i="248"/>
  <c r="I466" i="248"/>
  <c r="H466" i="248"/>
  <c r="G466" i="248"/>
  <c r="F466" i="248"/>
  <c r="E466" i="248"/>
  <c r="D466" i="248"/>
  <c r="C466" i="248"/>
  <c r="B466" i="248"/>
  <c r="V464" i="248"/>
  <c r="W464" i="248" s="1"/>
  <c r="T463" i="248"/>
  <c r="S463" i="248"/>
  <c r="R463" i="248"/>
  <c r="Q463" i="248"/>
  <c r="P463" i="248"/>
  <c r="O463" i="248"/>
  <c r="N463" i="248"/>
  <c r="M463" i="248"/>
  <c r="L463" i="248"/>
  <c r="K463" i="248"/>
  <c r="J463" i="248"/>
  <c r="I463" i="248"/>
  <c r="H463" i="248"/>
  <c r="G463" i="248"/>
  <c r="F463" i="248"/>
  <c r="E463" i="248"/>
  <c r="D463" i="248"/>
  <c r="C463" i="248"/>
  <c r="B463" i="248"/>
  <c r="T462" i="248"/>
  <c r="S462" i="248"/>
  <c r="R462" i="248"/>
  <c r="Q462" i="248"/>
  <c r="P462" i="248"/>
  <c r="O462" i="248"/>
  <c r="N462" i="248"/>
  <c r="M462" i="248"/>
  <c r="L462" i="248"/>
  <c r="K462" i="248"/>
  <c r="J462" i="248"/>
  <c r="I462" i="248"/>
  <c r="H462" i="248"/>
  <c r="G462" i="248"/>
  <c r="F462" i="248"/>
  <c r="E462" i="248"/>
  <c r="D462" i="248"/>
  <c r="C462" i="248"/>
  <c r="B462" i="248"/>
  <c r="J424" i="251" l="1"/>
  <c r="G424" i="251"/>
  <c r="F424" i="251"/>
  <c r="E424" i="251"/>
  <c r="D424" i="251"/>
  <c r="C424" i="251"/>
  <c r="B424" i="251"/>
  <c r="H422" i="251"/>
  <c r="J435" i="251" s="1"/>
  <c r="K435" i="251" s="1"/>
  <c r="H421" i="251"/>
  <c r="G421" i="251"/>
  <c r="F421" i="251"/>
  <c r="E421" i="251"/>
  <c r="D421" i="251"/>
  <c r="C421" i="251"/>
  <c r="B421" i="251"/>
  <c r="H420" i="251"/>
  <c r="G420" i="251"/>
  <c r="F420" i="251"/>
  <c r="E420" i="251"/>
  <c r="D420" i="251"/>
  <c r="C420" i="251"/>
  <c r="B420" i="251"/>
  <c r="J453" i="250"/>
  <c r="G453" i="250"/>
  <c r="F453" i="250"/>
  <c r="E453" i="250"/>
  <c r="D453" i="250"/>
  <c r="C453" i="250"/>
  <c r="B453" i="250"/>
  <c r="H451" i="250"/>
  <c r="J464" i="250" s="1"/>
  <c r="K464" i="250" s="1"/>
  <c r="H450" i="250"/>
  <c r="G450" i="250"/>
  <c r="F450" i="250"/>
  <c r="E450" i="250"/>
  <c r="D450" i="250"/>
  <c r="C450" i="250"/>
  <c r="B450" i="250"/>
  <c r="H449" i="250"/>
  <c r="G449" i="250"/>
  <c r="F449" i="250"/>
  <c r="E449" i="250"/>
  <c r="D449" i="250"/>
  <c r="C449" i="250"/>
  <c r="B449" i="250"/>
  <c r="T423" i="249"/>
  <c r="T410" i="249"/>
  <c r="V425" i="249"/>
  <c r="S425" i="249"/>
  <c r="R425" i="249"/>
  <c r="Q425" i="249"/>
  <c r="P425" i="249"/>
  <c r="O425" i="249"/>
  <c r="N425" i="249"/>
  <c r="M425" i="249"/>
  <c r="L425" i="249"/>
  <c r="K425" i="249"/>
  <c r="J425" i="249"/>
  <c r="I425" i="249"/>
  <c r="H425" i="249"/>
  <c r="G425" i="249"/>
  <c r="F425" i="249"/>
  <c r="E425" i="249"/>
  <c r="D425" i="249"/>
  <c r="C425" i="249"/>
  <c r="B425" i="249"/>
  <c r="T422" i="249"/>
  <c r="S422" i="249"/>
  <c r="R422" i="249"/>
  <c r="Q422" i="249"/>
  <c r="P422" i="249"/>
  <c r="O422" i="249"/>
  <c r="N422" i="249"/>
  <c r="M422" i="249"/>
  <c r="L422" i="249"/>
  <c r="K422" i="249"/>
  <c r="J422" i="249"/>
  <c r="I422" i="249"/>
  <c r="H422" i="249"/>
  <c r="G422" i="249"/>
  <c r="F422" i="249"/>
  <c r="E422" i="249"/>
  <c r="D422" i="249"/>
  <c r="C422" i="249"/>
  <c r="B422" i="249"/>
  <c r="T421" i="249"/>
  <c r="S421" i="249"/>
  <c r="R421" i="249"/>
  <c r="Q421" i="249"/>
  <c r="P421" i="249"/>
  <c r="O421" i="249"/>
  <c r="N421" i="249"/>
  <c r="M421" i="249"/>
  <c r="L421" i="249"/>
  <c r="K421" i="249"/>
  <c r="J421" i="249"/>
  <c r="I421" i="249"/>
  <c r="H421" i="249"/>
  <c r="G421" i="249"/>
  <c r="F421" i="249"/>
  <c r="E421" i="249"/>
  <c r="D421" i="249"/>
  <c r="C421" i="249"/>
  <c r="B421" i="249"/>
  <c r="V453" i="248"/>
  <c r="S453" i="248"/>
  <c r="R453" i="248"/>
  <c r="Q453" i="248"/>
  <c r="P453" i="248"/>
  <c r="O453" i="248"/>
  <c r="N453" i="248"/>
  <c r="M453" i="248"/>
  <c r="L453" i="248"/>
  <c r="K453" i="248"/>
  <c r="J453" i="248"/>
  <c r="I453" i="248"/>
  <c r="H453" i="248"/>
  <c r="G453" i="248"/>
  <c r="F453" i="248"/>
  <c r="E453" i="248"/>
  <c r="D453" i="248"/>
  <c r="C453" i="248"/>
  <c r="B453" i="248"/>
  <c r="V451" i="248"/>
  <c r="W451" i="248" s="1"/>
  <c r="T450" i="248"/>
  <c r="S450" i="248"/>
  <c r="R450" i="248"/>
  <c r="Q450" i="248"/>
  <c r="P450" i="248"/>
  <c r="O450" i="248"/>
  <c r="N450" i="248"/>
  <c r="M450" i="248"/>
  <c r="L450" i="248"/>
  <c r="K450" i="248"/>
  <c r="J450" i="248"/>
  <c r="I450" i="248"/>
  <c r="H450" i="248"/>
  <c r="G450" i="248"/>
  <c r="F450" i="248"/>
  <c r="E450" i="248"/>
  <c r="D450" i="248"/>
  <c r="C450" i="248"/>
  <c r="B450" i="248"/>
  <c r="T449" i="248"/>
  <c r="S449" i="248"/>
  <c r="R449" i="248"/>
  <c r="Q449" i="248"/>
  <c r="P449" i="248"/>
  <c r="O449" i="248"/>
  <c r="N449" i="248"/>
  <c r="M449" i="248"/>
  <c r="L449" i="248"/>
  <c r="K449" i="248"/>
  <c r="J449" i="248"/>
  <c r="I449" i="248"/>
  <c r="H449" i="248"/>
  <c r="G449" i="248"/>
  <c r="F449" i="248"/>
  <c r="E449" i="248"/>
  <c r="D449" i="248"/>
  <c r="C449" i="248"/>
  <c r="B449" i="248"/>
  <c r="V423" i="249" l="1"/>
  <c r="W423" i="249" s="1"/>
  <c r="V436" i="249"/>
  <c r="W436" i="249" s="1"/>
  <c r="G411" i="251"/>
  <c r="F411" i="251"/>
  <c r="E411" i="251"/>
  <c r="D411" i="251"/>
  <c r="C411" i="251"/>
  <c r="B411" i="251"/>
  <c r="V440" i="248" l="1"/>
  <c r="B407" i="251" l="1"/>
  <c r="C407" i="251"/>
  <c r="D407" i="251"/>
  <c r="E407" i="251"/>
  <c r="F407" i="251"/>
  <c r="G407" i="251"/>
  <c r="H407" i="251"/>
  <c r="J411" i="251"/>
  <c r="H409" i="251"/>
  <c r="J422" i="251" s="1"/>
  <c r="K422" i="251" s="1"/>
  <c r="H408" i="251"/>
  <c r="G408" i="251"/>
  <c r="F408" i="251"/>
  <c r="E408" i="251"/>
  <c r="D408" i="251"/>
  <c r="C408" i="251"/>
  <c r="B408" i="251"/>
  <c r="J440" i="250"/>
  <c r="G440" i="250"/>
  <c r="F440" i="250"/>
  <c r="E440" i="250"/>
  <c r="D440" i="250"/>
  <c r="C440" i="250"/>
  <c r="B440" i="250"/>
  <c r="H438" i="250"/>
  <c r="J451" i="250" s="1"/>
  <c r="K451" i="250" s="1"/>
  <c r="H437" i="250"/>
  <c r="G437" i="250"/>
  <c r="F437" i="250"/>
  <c r="E437" i="250"/>
  <c r="D437" i="250"/>
  <c r="C437" i="250"/>
  <c r="B437" i="250"/>
  <c r="H436" i="250"/>
  <c r="G436" i="250"/>
  <c r="F436" i="250"/>
  <c r="E436" i="250"/>
  <c r="D436" i="250"/>
  <c r="C436" i="250"/>
  <c r="B436" i="250"/>
  <c r="V412" i="249"/>
  <c r="S412" i="249"/>
  <c r="R412" i="249"/>
  <c r="Q412" i="249"/>
  <c r="P412" i="249"/>
  <c r="O412" i="249"/>
  <c r="N412" i="249"/>
  <c r="M412" i="249"/>
  <c r="L412" i="249"/>
  <c r="K412" i="249"/>
  <c r="J412" i="249"/>
  <c r="I412" i="249"/>
  <c r="H412" i="249"/>
  <c r="G412" i="249"/>
  <c r="F412" i="249"/>
  <c r="E412" i="249"/>
  <c r="D412" i="249"/>
  <c r="C412" i="249"/>
  <c r="B412" i="249"/>
  <c r="T409" i="249"/>
  <c r="S409" i="249"/>
  <c r="R409" i="249"/>
  <c r="Q409" i="249"/>
  <c r="P409" i="249"/>
  <c r="O409" i="249"/>
  <c r="N409" i="249"/>
  <c r="M409" i="249"/>
  <c r="L409" i="249"/>
  <c r="K409" i="249"/>
  <c r="J409" i="249"/>
  <c r="I409" i="249"/>
  <c r="H409" i="249"/>
  <c r="G409" i="249"/>
  <c r="F409" i="249"/>
  <c r="E409" i="249"/>
  <c r="D409" i="249"/>
  <c r="C409" i="249"/>
  <c r="B409" i="249"/>
  <c r="T408" i="249"/>
  <c r="S408" i="249"/>
  <c r="R408" i="249"/>
  <c r="Q408" i="249"/>
  <c r="P408" i="249"/>
  <c r="O408" i="249"/>
  <c r="N408" i="249"/>
  <c r="M408" i="249"/>
  <c r="L408" i="249"/>
  <c r="K408" i="249"/>
  <c r="J408" i="249"/>
  <c r="I408" i="249"/>
  <c r="H408" i="249"/>
  <c r="G408" i="249"/>
  <c r="F408" i="249"/>
  <c r="E408" i="249"/>
  <c r="D408" i="249"/>
  <c r="C408" i="249"/>
  <c r="B408" i="249"/>
  <c r="S440" i="248"/>
  <c r="R440" i="248"/>
  <c r="Q440" i="248"/>
  <c r="P440" i="248"/>
  <c r="O440" i="248"/>
  <c r="N440" i="248"/>
  <c r="M440" i="248"/>
  <c r="L440" i="248"/>
  <c r="K440" i="248"/>
  <c r="J440" i="248"/>
  <c r="I440" i="248"/>
  <c r="H440" i="248"/>
  <c r="G440" i="248"/>
  <c r="F440" i="248"/>
  <c r="E440" i="248"/>
  <c r="D440" i="248"/>
  <c r="C440" i="248"/>
  <c r="B440" i="248"/>
  <c r="T437" i="248"/>
  <c r="S437" i="248"/>
  <c r="R437" i="248"/>
  <c r="Q437" i="248"/>
  <c r="P437" i="248"/>
  <c r="O437" i="248"/>
  <c r="N437" i="248"/>
  <c r="M437" i="248"/>
  <c r="L437" i="248"/>
  <c r="K437" i="248"/>
  <c r="J437" i="248"/>
  <c r="I437" i="248"/>
  <c r="H437" i="248"/>
  <c r="G437" i="248"/>
  <c r="F437" i="248"/>
  <c r="E437" i="248"/>
  <c r="D437" i="248"/>
  <c r="C437" i="248"/>
  <c r="B437" i="248"/>
  <c r="T436" i="248"/>
  <c r="S436" i="248"/>
  <c r="R436" i="248"/>
  <c r="Q436" i="248"/>
  <c r="P436" i="248"/>
  <c r="O436" i="248"/>
  <c r="N436" i="248"/>
  <c r="M436" i="248"/>
  <c r="L436" i="248"/>
  <c r="K436" i="248"/>
  <c r="J436" i="248"/>
  <c r="I436" i="248"/>
  <c r="H436" i="248"/>
  <c r="G436" i="248"/>
  <c r="F436" i="248"/>
  <c r="E436" i="248"/>
  <c r="D436" i="248"/>
  <c r="C436" i="248"/>
  <c r="B436" i="248"/>
  <c r="G398" i="251" l="1"/>
  <c r="F398" i="251"/>
  <c r="E398" i="251"/>
  <c r="D398" i="251"/>
  <c r="C398" i="251"/>
  <c r="B398" i="251"/>
  <c r="J398" i="251" l="1"/>
  <c r="H396" i="251"/>
  <c r="J409" i="251" s="1"/>
  <c r="K409" i="251" s="1"/>
  <c r="H395" i="251"/>
  <c r="G395" i="251"/>
  <c r="F395" i="251"/>
  <c r="E395" i="251"/>
  <c r="D395" i="251"/>
  <c r="C395" i="251"/>
  <c r="B395" i="251"/>
  <c r="H394" i="251"/>
  <c r="G394" i="251"/>
  <c r="F394" i="251"/>
  <c r="E394" i="251"/>
  <c r="D394" i="251"/>
  <c r="C394" i="251"/>
  <c r="B394" i="251"/>
  <c r="J427" i="250"/>
  <c r="G427" i="250"/>
  <c r="F427" i="250"/>
  <c r="E427" i="250"/>
  <c r="D427" i="250"/>
  <c r="C427" i="250"/>
  <c r="B427" i="250"/>
  <c r="H425" i="250"/>
  <c r="J438" i="250" s="1"/>
  <c r="K438" i="250" s="1"/>
  <c r="H424" i="250"/>
  <c r="G424" i="250"/>
  <c r="F424" i="250"/>
  <c r="E424" i="250"/>
  <c r="D424" i="250"/>
  <c r="C424" i="250"/>
  <c r="B424" i="250"/>
  <c r="H423" i="250"/>
  <c r="G423" i="250"/>
  <c r="F423" i="250"/>
  <c r="E423" i="250"/>
  <c r="D423" i="250"/>
  <c r="C423" i="250"/>
  <c r="B423" i="250"/>
  <c r="V399" i="249"/>
  <c r="S399" i="249"/>
  <c r="L399" i="249"/>
  <c r="G399" i="249"/>
  <c r="F399" i="249"/>
  <c r="C399" i="249"/>
  <c r="T397" i="249"/>
  <c r="V410" i="249" s="1"/>
  <c r="W410" i="249" s="1"/>
  <c r="T396" i="249"/>
  <c r="S396" i="249"/>
  <c r="R396" i="249"/>
  <c r="Q396" i="249"/>
  <c r="P396" i="249"/>
  <c r="O396" i="249"/>
  <c r="N396" i="249"/>
  <c r="M396" i="249"/>
  <c r="L396" i="249"/>
  <c r="K396" i="249"/>
  <c r="J396" i="249"/>
  <c r="I396" i="249"/>
  <c r="H396" i="249"/>
  <c r="G396" i="249"/>
  <c r="F396" i="249"/>
  <c r="E396" i="249"/>
  <c r="D396" i="249"/>
  <c r="C396" i="249"/>
  <c r="B396" i="249"/>
  <c r="T395" i="249"/>
  <c r="S395" i="249"/>
  <c r="R395" i="249"/>
  <c r="Q395" i="249"/>
  <c r="P395" i="249"/>
  <c r="O395" i="249"/>
  <c r="N395" i="249"/>
  <c r="M395" i="249"/>
  <c r="L395" i="249"/>
  <c r="K395" i="249"/>
  <c r="J395" i="249"/>
  <c r="I395" i="249"/>
  <c r="H395" i="249"/>
  <c r="G395" i="249"/>
  <c r="F395" i="249"/>
  <c r="E395" i="249"/>
  <c r="D395" i="249"/>
  <c r="C395" i="249"/>
  <c r="B395" i="249"/>
  <c r="V427" i="248"/>
  <c r="S427" i="248"/>
  <c r="R427" i="248"/>
  <c r="Q427" i="248"/>
  <c r="P427" i="248"/>
  <c r="O427" i="248"/>
  <c r="N427" i="248"/>
  <c r="M427" i="248"/>
  <c r="L427" i="248"/>
  <c r="K427" i="248"/>
  <c r="J427" i="248"/>
  <c r="I427" i="248"/>
  <c r="H427" i="248"/>
  <c r="G427" i="248"/>
  <c r="F427" i="248"/>
  <c r="E427" i="248"/>
  <c r="D427" i="248"/>
  <c r="C427" i="248"/>
  <c r="B427" i="248"/>
  <c r="T425" i="248"/>
  <c r="V438" i="248" s="1"/>
  <c r="W438" i="248" s="1"/>
  <c r="T424" i="248"/>
  <c r="S424" i="248"/>
  <c r="R424" i="248"/>
  <c r="Q424" i="248"/>
  <c r="P424" i="248"/>
  <c r="O424" i="248"/>
  <c r="N424" i="248"/>
  <c r="M424" i="248"/>
  <c r="L424" i="248"/>
  <c r="K424" i="248"/>
  <c r="J424" i="248"/>
  <c r="I424" i="248"/>
  <c r="H424" i="248"/>
  <c r="G424" i="248"/>
  <c r="F424" i="248"/>
  <c r="E424" i="248"/>
  <c r="D424" i="248"/>
  <c r="C424" i="248"/>
  <c r="B424" i="248"/>
  <c r="T423" i="248"/>
  <c r="S423" i="248"/>
  <c r="R423" i="248"/>
  <c r="Q423" i="248"/>
  <c r="P423" i="248"/>
  <c r="O423" i="248"/>
  <c r="N423" i="248"/>
  <c r="M423" i="248"/>
  <c r="L423" i="248"/>
  <c r="K423" i="248"/>
  <c r="J423" i="248"/>
  <c r="I423" i="248"/>
  <c r="H423" i="248"/>
  <c r="G423" i="248"/>
  <c r="F423" i="248"/>
  <c r="E423" i="248"/>
  <c r="D423" i="248"/>
  <c r="C423" i="248"/>
  <c r="B423" i="248"/>
  <c r="G382" i="251" l="1"/>
  <c r="F382" i="251"/>
  <c r="E382" i="251"/>
  <c r="D382" i="251"/>
  <c r="C382" i="251"/>
  <c r="B382" i="251"/>
  <c r="H382" i="251"/>
  <c r="R385" i="249" l="1"/>
  <c r="R399" i="249" s="1"/>
  <c r="Q385" i="249"/>
  <c r="Q399" i="249" s="1"/>
  <c r="P385" i="249"/>
  <c r="P399" i="249" s="1"/>
  <c r="O385" i="249"/>
  <c r="O399" i="249" s="1"/>
  <c r="N385" i="249"/>
  <c r="N399" i="249" s="1"/>
  <c r="M385" i="249"/>
  <c r="M399" i="249" s="1"/>
  <c r="K385" i="249"/>
  <c r="K399" i="249" s="1"/>
  <c r="J385" i="249"/>
  <c r="J399" i="249" s="1"/>
  <c r="I385" i="249"/>
  <c r="I399" i="249" s="1"/>
  <c r="H385" i="249"/>
  <c r="H399" i="249" s="1"/>
  <c r="E385" i="249"/>
  <c r="E399" i="249" s="1"/>
  <c r="D385" i="249"/>
  <c r="D399" i="249" s="1"/>
  <c r="B385" i="249"/>
  <c r="B399" i="249" s="1"/>
  <c r="V414" i="248" l="1"/>
  <c r="S414" i="248"/>
  <c r="R414" i="248"/>
  <c r="Q414" i="248"/>
  <c r="P414" i="248"/>
  <c r="O414" i="248"/>
  <c r="N414" i="248"/>
  <c r="M414" i="248"/>
  <c r="L414" i="248"/>
  <c r="K414" i="248"/>
  <c r="J414" i="248"/>
  <c r="I414" i="248"/>
  <c r="H414" i="248"/>
  <c r="G414" i="248"/>
  <c r="F414" i="248"/>
  <c r="E414" i="248"/>
  <c r="D414" i="248"/>
  <c r="C414" i="248"/>
  <c r="B414" i="248"/>
  <c r="T412" i="248"/>
  <c r="V425" i="248" s="1"/>
  <c r="W425" i="248" s="1"/>
  <c r="T411" i="248"/>
  <c r="S411" i="248"/>
  <c r="R411" i="248"/>
  <c r="Q411" i="248"/>
  <c r="P411" i="248"/>
  <c r="O411" i="248"/>
  <c r="N411" i="248"/>
  <c r="M411" i="248"/>
  <c r="L411" i="248"/>
  <c r="K411" i="248"/>
  <c r="J411" i="248"/>
  <c r="I411" i="248"/>
  <c r="H411" i="248"/>
  <c r="G411" i="248"/>
  <c r="F411" i="248"/>
  <c r="E411" i="248"/>
  <c r="D411" i="248"/>
  <c r="C411" i="248"/>
  <c r="B411" i="248"/>
  <c r="T410" i="248"/>
  <c r="S410" i="248"/>
  <c r="R410" i="248"/>
  <c r="Q410" i="248"/>
  <c r="P410" i="248"/>
  <c r="O410" i="248"/>
  <c r="N410" i="248"/>
  <c r="M410" i="248"/>
  <c r="L410" i="248"/>
  <c r="K410" i="248"/>
  <c r="J410" i="248"/>
  <c r="I410" i="248"/>
  <c r="H410" i="248"/>
  <c r="G410" i="248"/>
  <c r="F410" i="248"/>
  <c r="E410" i="248"/>
  <c r="D410" i="248"/>
  <c r="C410" i="248"/>
  <c r="B410" i="248"/>
  <c r="V386" i="249"/>
  <c r="S386" i="249"/>
  <c r="R386" i="249"/>
  <c r="Q386" i="249"/>
  <c r="P386" i="249"/>
  <c r="O386" i="249"/>
  <c r="N386" i="249"/>
  <c r="M386" i="249"/>
  <c r="L386" i="249"/>
  <c r="K386" i="249"/>
  <c r="J386" i="249"/>
  <c r="I386" i="249"/>
  <c r="H386" i="249"/>
  <c r="G386" i="249"/>
  <c r="F386" i="249"/>
  <c r="E386" i="249"/>
  <c r="D386" i="249"/>
  <c r="C386" i="249"/>
  <c r="B386" i="249"/>
  <c r="T384" i="249"/>
  <c r="V397" i="249" s="1"/>
  <c r="W397" i="249" s="1"/>
  <c r="T383" i="249"/>
  <c r="S383" i="249"/>
  <c r="R383" i="249"/>
  <c r="Q383" i="249"/>
  <c r="P383" i="249"/>
  <c r="O383" i="249"/>
  <c r="N383" i="249"/>
  <c r="M383" i="249"/>
  <c r="L383" i="249"/>
  <c r="K383" i="249"/>
  <c r="J383" i="249"/>
  <c r="I383" i="249"/>
  <c r="H383" i="249"/>
  <c r="G383" i="249"/>
  <c r="F383" i="249"/>
  <c r="E383" i="249"/>
  <c r="D383" i="249"/>
  <c r="C383" i="249"/>
  <c r="B383" i="249"/>
  <c r="T382" i="249"/>
  <c r="S382" i="249"/>
  <c r="R382" i="249"/>
  <c r="Q382" i="249"/>
  <c r="P382" i="249"/>
  <c r="O382" i="249"/>
  <c r="N382" i="249"/>
  <c r="M382" i="249"/>
  <c r="L382" i="249"/>
  <c r="K382" i="249"/>
  <c r="J382" i="249"/>
  <c r="I382" i="249"/>
  <c r="H382" i="249"/>
  <c r="G382" i="249"/>
  <c r="F382" i="249"/>
  <c r="E382" i="249"/>
  <c r="D382" i="249"/>
  <c r="C382" i="249"/>
  <c r="B382" i="249"/>
  <c r="J414" i="250"/>
  <c r="G414" i="250"/>
  <c r="F414" i="250"/>
  <c r="E414" i="250"/>
  <c r="D414" i="250"/>
  <c r="C414" i="250"/>
  <c r="B414" i="250"/>
  <c r="H412" i="250"/>
  <c r="J425" i="250" s="1"/>
  <c r="K425" i="250" s="1"/>
  <c r="H411" i="250"/>
  <c r="G411" i="250"/>
  <c r="F411" i="250"/>
  <c r="E411" i="250"/>
  <c r="D411" i="250"/>
  <c r="C411" i="250"/>
  <c r="B411" i="250"/>
  <c r="H410" i="250"/>
  <c r="G410" i="250"/>
  <c r="F410" i="250"/>
  <c r="E410" i="250"/>
  <c r="D410" i="250"/>
  <c r="C410" i="250"/>
  <c r="B410" i="250"/>
  <c r="J385" i="251"/>
  <c r="G385" i="251"/>
  <c r="F385" i="251"/>
  <c r="E385" i="251"/>
  <c r="D385" i="251"/>
  <c r="C385" i="251"/>
  <c r="B385" i="251"/>
  <c r="H383" i="251"/>
  <c r="J396" i="251" s="1"/>
  <c r="K396" i="251" s="1"/>
  <c r="H381" i="251"/>
  <c r="G381" i="251"/>
  <c r="F381" i="251"/>
  <c r="E381" i="251"/>
  <c r="D381" i="251"/>
  <c r="C381" i="251"/>
  <c r="B381" i="251"/>
  <c r="H369" i="251" l="1"/>
  <c r="H356" i="251"/>
  <c r="H343" i="251"/>
  <c r="H330" i="251"/>
  <c r="T370" i="249" l="1"/>
  <c r="T357" i="249"/>
  <c r="T318" i="249"/>
  <c r="T331" i="249"/>
  <c r="T344" i="249"/>
  <c r="J372" i="251" l="1"/>
  <c r="G372" i="251"/>
  <c r="F372" i="251"/>
  <c r="E372" i="251"/>
  <c r="D372" i="251"/>
  <c r="C372" i="251"/>
  <c r="B372" i="251"/>
  <c r="H370" i="251"/>
  <c r="J383" i="251" s="1"/>
  <c r="K383" i="251" s="1"/>
  <c r="G369" i="251"/>
  <c r="F369" i="251"/>
  <c r="E369" i="251"/>
  <c r="D369" i="251"/>
  <c r="C369" i="251"/>
  <c r="B369" i="251"/>
  <c r="H368" i="251"/>
  <c r="G368" i="251"/>
  <c r="F368" i="251"/>
  <c r="E368" i="251"/>
  <c r="D368" i="251"/>
  <c r="C368" i="251"/>
  <c r="B368" i="251"/>
  <c r="J401" i="250"/>
  <c r="G401" i="250"/>
  <c r="F401" i="250"/>
  <c r="E401" i="250"/>
  <c r="D401" i="250"/>
  <c r="C401" i="250"/>
  <c r="B401" i="250"/>
  <c r="H399" i="250"/>
  <c r="J412" i="250" s="1"/>
  <c r="K412" i="250" s="1"/>
  <c r="H398" i="250"/>
  <c r="G398" i="250"/>
  <c r="F398" i="250"/>
  <c r="E398" i="250"/>
  <c r="D398" i="250"/>
  <c r="C398" i="250"/>
  <c r="B398" i="250"/>
  <c r="H397" i="250"/>
  <c r="G397" i="250"/>
  <c r="F397" i="250"/>
  <c r="E397" i="250"/>
  <c r="D397" i="250"/>
  <c r="C397" i="250"/>
  <c r="B397" i="250"/>
  <c r="V373" i="249"/>
  <c r="S373" i="249"/>
  <c r="R373" i="249"/>
  <c r="Q373" i="249"/>
  <c r="P373" i="249"/>
  <c r="O373" i="249"/>
  <c r="N373" i="249"/>
  <c r="M373" i="249"/>
  <c r="L373" i="249"/>
  <c r="K373" i="249"/>
  <c r="J373" i="249"/>
  <c r="I373" i="249"/>
  <c r="H373" i="249"/>
  <c r="G373" i="249"/>
  <c r="F373" i="249"/>
  <c r="E373" i="249"/>
  <c r="D373" i="249"/>
  <c r="C373" i="249"/>
  <c r="B373" i="249"/>
  <c r="T371" i="249"/>
  <c r="V384" i="249" s="1"/>
  <c r="W384" i="249" s="1"/>
  <c r="S370" i="249"/>
  <c r="R370" i="249"/>
  <c r="Q370" i="249"/>
  <c r="P370" i="249"/>
  <c r="O370" i="249"/>
  <c r="N370" i="249"/>
  <c r="M370" i="249"/>
  <c r="L370" i="249"/>
  <c r="K370" i="249"/>
  <c r="J370" i="249"/>
  <c r="I370" i="249"/>
  <c r="H370" i="249"/>
  <c r="G370" i="249"/>
  <c r="F370" i="249"/>
  <c r="E370" i="249"/>
  <c r="D370" i="249"/>
  <c r="C370" i="249"/>
  <c r="B370" i="249"/>
  <c r="T369" i="249"/>
  <c r="S369" i="249"/>
  <c r="R369" i="249"/>
  <c r="Q369" i="249"/>
  <c r="P369" i="249"/>
  <c r="O369" i="249"/>
  <c r="N369" i="249"/>
  <c r="M369" i="249"/>
  <c r="L369" i="249"/>
  <c r="K369" i="249"/>
  <c r="J369" i="249"/>
  <c r="I369" i="249"/>
  <c r="H369" i="249"/>
  <c r="G369" i="249"/>
  <c r="F369" i="249"/>
  <c r="E369" i="249"/>
  <c r="D369" i="249"/>
  <c r="C369" i="249"/>
  <c r="B369" i="249"/>
  <c r="V401" i="248"/>
  <c r="S401" i="248"/>
  <c r="R401" i="248"/>
  <c r="Q401" i="248"/>
  <c r="P401" i="248"/>
  <c r="O401" i="248"/>
  <c r="N401" i="248"/>
  <c r="M401" i="248"/>
  <c r="L401" i="248"/>
  <c r="K401" i="248"/>
  <c r="J401" i="248"/>
  <c r="I401" i="248"/>
  <c r="H401" i="248"/>
  <c r="G401" i="248"/>
  <c r="F401" i="248"/>
  <c r="E401" i="248"/>
  <c r="D401" i="248"/>
  <c r="C401" i="248"/>
  <c r="B401" i="248"/>
  <c r="T399" i="248"/>
  <c r="V412" i="248" s="1"/>
  <c r="W412" i="248" s="1"/>
  <c r="T398" i="248"/>
  <c r="S398" i="248"/>
  <c r="R398" i="248"/>
  <c r="Q398" i="248"/>
  <c r="P398" i="248"/>
  <c r="O398" i="248"/>
  <c r="N398" i="248"/>
  <c r="M398" i="248"/>
  <c r="L398" i="248"/>
  <c r="K398" i="248"/>
  <c r="J398" i="248"/>
  <c r="I398" i="248"/>
  <c r="H398" i="248"/>
  <c r="G398" i="248"/>
  <c r="F398" i="248"/>
  <c r="E398" i="248"/>
  <c r="D398" i="248"/>
  <c r="C398" i="248"/>
  <c r="B398" i="248"/>
  <c r="T397" i="248"/>
  <c r="S397" i="248"/>
  <c r="R397" i="248"/>
  <c r="Q397" i="248"/>
  <c r="P397" i="248"/>
  <c r="O397" i="248"/>
  <c r="N397" i="248"/>
  <c r="M397" i="248"/>
  <c r="L397" i="248"/>
  <c r="K397" i="248"/>
  <c r="J397" i="248"/>
  <c r="I397" i="248"/>
  <c r="H397" i="248"/>
  <c r="G397" i="248"/>
  <c r="F397" i="248"/>
  <c r="E397" i="248"/>
  <c r="D397" i="248"/>
  <c r="C397" i="248"/>
  <c r="B397" i="248"/>
  <c r="N357" i="249"/>
  <c r="O357" i="249"/>
  <c r="P357" i="249"/>
  <c r="Q357" i="249"/>
  <c r="R357" i="249"/>
  <c r="S357" i="249"/>
  <c r="J359" i="251"/>
  <c r="G359" i="251"/>
  <c r="F359" i="251"/>
  <c r="E359" i="251"/>
  <c r="D359" i="251"/>
  <c r="C359" i="251"/>
  <c r="B359" i="251"/>
  <c r="H357" i="251"/>
  <c r="G356" i="251"/>
  <c r="F356" i="251"/>
  <c r="E356" i="251"/>
  <c r="D356" i="251"/>
  <c r="C356" i="251"/>
  <c r="B356" i="251"/>
  <c r="H355" i="251"/>
  <c r="G355" i="251"/>
  <c r="F355" i="251"/>
  <c r="E355" i="251"/>
  <c r="D355" i="251"/>
  <c r="C355" i="251"/>
  <c r="B355" i="251"/>
  <c r="J388" i="250"/>
  <c r="G388" i="250"/>
  <c r="F388" i="250"/>
  <c r="E388" i="250"/>
  <c r="D388" i="250"/>
  <c r="C388" i="250"/>
  <c r="B388" i="250"/>
  <c r="H386" i="250"/>
  <c r="H385" i="250"/>
  <c r="G385" i="250"/>
  <c r="F385" i="250"/>
  <c r="E385" i="250"/>
  <c r="D385" i="250"/>
  <c r="C385" i="250"/>
  <c r="B385" i="250"/>
  <c r="H384" i="250"/>
  <c r="G384" i="250"/>
  <c r="F384" i="250"/>
  <c r="E384" i="250"/>
  <c r="D384" i="250"/>
  <c r="C384" i="250"/>
  <c r="B384" i="250"/>
  <c r="V360" i="249"/>
  <c r="S360" i="249"/>
  <c r="R360" i="249"/>
  <c r="Q360" i="249"/>
  <c r="P360" i="249"/>
  <c r="O360" i="249"/>
  <c r="N360" i="249"/>
  <c r="M360" i="249"/>
  <c r="L360" i="249"/>
  <c r="K360" i="249"/>
  <c r="J360" i="249"/>
  <c r="I360" i="249"/>
  <c r="H360" i="249"/>
  <c r="G360" i="249"/>
  <c r="F360" i="249"/>
  <c r="E360" i="249"/>
  <c r="D360" i="249"/>
  <c r="C360" i="249"/>
  <c r="B360" i="249"/>
  <c r="T358" i="249"/>
  <c r="M357" i="249"/>
  <c r="L357" i="249"/>
  <c r="K357" i="249"/>
  <c r="J357" i="249"/>
  <c r="I357" i="249"/>
  <c r="H357" i="249"/>
  <c r="G357" i="249"/>
  <c r="F357" i="249"/>
  <c r="E357" i="249"/>
  <c r="D357" i="249"/>
  <c r="C357" i="249"/>
  <c r="B357" i="249"/>
  <c r="T356" i="249"/>
  <c r="S356" i="249"/>
  <c r="R356" i="249"/>
  <c r="Q356" i="249"/>
  <c r="P356" i="249"/>
  <c r="O356" i="249"/>
  <c r="N356" i="249"/>
  <c r="M356" i="249"/>
  <c r="L356" i="249"/>
  <c r="K356" i="249"/>
  <c r="J356" i="249"/>
  <c r="I356" i="249"/>
  <c r="H356" i="249"/>
  <c r="G356" i="249"/>
  <c r="F356" i="249"/>
  <c r="E356" i="249"/>
  <c r="D356" i="249"/>
  <c r="C356" i="249"/>
  <c r="B356" i="249"/>
  <c r="V388" i="248"/>
  <c r="S388" i="248"/>
  <c r="R388" i="248"/>
  <c r="Q388" i="248"/>
  <c r="P388" i="248"/>
  <c r="O388" i="248"/>
  <c r="N388" i="248"/>
  <c r="M388" i="248"/>
  <c r="L388" i="248"/>
  <c r="K388" i="248"/>
  <c r="J388" i="248"/>
  <c r="I388" i="248"/>
  <c r="H388" i="248"/>
  <c r="G388" i="248"/>
  <c r="F388" i="248"/>
  <c r="E388" i="248"/>
  <c r="D388" i="248"/>
  <c r="C388" i="248"/>
  <c r="B388" i="248"/>
  <c r="T386" i="248"/>
  <c r="T385" i="248"/>
  <c r="S385" i="248"/>
  <c r="R385" i="248"/>
  <c r="Q385" i="248"/>
  <c r="P385" i="248"/>
  <c r="O385" i="248"/>
  <c r="N385" i="248"/>
  <c r="M385" i="248"/>
  <c r="L385" i="248"/>
  <c r="K385" i="248"/>
  <c r="J385" i="248"/>
  <c r="I385" i="248"/>
  <c r="H385" i="248"/>
  <c r="G385" i="248"/>
  <c r="F385" i="248"/>
  <c r="E385" i="248"/>
  <c r="D385" i="248"/>
  <c r="C385" i="248"/>
  <c r="B385" i="248"/>
  <c r="T384" i="248"/>
  <c r="S384" i="248"/>
  <c r="R384" i="248"/>
  <c r="Q384" i="248"/>
  <c r="P384" i="248"/>
  <c r="O384" i="248"/>
  <c r="N384" i="248"/>
  <c r="M384" i="248"/>
  <c r="L384" i="248"/>
  <c r="K384" i="248"/>
  <c r="J384" i="248"/>
  <c r="I384" i="248"/>
  <c r="H384" i="248"/>
  <c r="G384" i="248"/>
  <c r="F384" i="248"/>
  <c r="E384" i="248"/>
  <c r="D384" i="248"/>
  <c r="C384" i="248"/>
  <c r="B384" i="248"/>
  <c r="J346" i="251"/>
  <c r="G346" i="251"/>
  <c r="F346" i="251"/>
  <c r="E346" i="251"/>
  <c r="D346" i="251"/>
  <c r="C346" i="251"/>
  <c r="B346" i="251"/>
  <c r="H344" i="251"/>
  <c r="G343" i="251"/>
  <c r="F343" i="251"/>
  <c r="E343" i="251"/>
  <c r="D343" i="251"/>
  <c r="C343" i="251"/>
  <c r="B343" i="251"/>
  <c r="H342" i="251"/>
  <c r="G342" i="251"/>
  <c r="F342" i="251"/>
  <c r="E342" i="251"/>
  <c r="D342" i="251"/>
  <c r="C342" i="251"/>
  <c r="B342" i="251"/>
  <c r="J375" i="250"/>
  <c r="G375" i="250"/>
  <c r="F375" i="250"/>
  <c r="E375" i="250"/>
  <c r="D375" i="250"/>
  <c r="C375" i="250"/>
  <c r="B375" i="250"/>
  <c r="H373" i="250"/>
  <c r="J386" i="250" s="1"/>
  <c r="K386" i="250" s="1"/>
  <c r="H372" i="250"/>
  <c r="G372" i="250"/>
  <c r="F372" i="250"/>
  <c r="E372" i="250"/>
  <c r="D372" i="250"/>
  <c r="C372" i="250"/>
  <c r="B372" i="250"/>
  <c r="H371" i="250"/>
  <c r="G371" i="250"/>
  <c r="F371" i="250"/>
  <c r="E371" i="250"/>
  <c r="D371" i="250"/>
  <c r="C371" i="250"/>
  <c r="B371" i="250"/>
  <c r="V347" i="249"/>
  <c r="Q347" i="249"/>
  <c r="M347" i="249"/>
  <c r="G347" i="249"/>
  <c r="F347" i="249"/>
  <c r="D347" i="249"/>
  <c r="C347" i="249"/>
  <c r="B347" i="249"/>
  <c r="T345" i="249"/>
  <c r="S344" i="249"/>
  <c r="R344" i="249"/>
  <c r="Q344" i="249"/>
  <c r="P344" i="249"/>
  <c r="O344" i="249"/>
  <c r="N344" i="249"/>
  <c r="M344" i="249"/>
  <c r="L344" i="249"/>
  <c r="K344" i="249"/>
  <c r="J344" i="249"/>
  <c r="I344" i="249"/>
  <c r="H344" i="249"/>
  <c r="G344" i="249"/>
  <c r="F344" i="249"/>
  <c r="E344" i="249"/>
  <c r="D344" i="249"/>
  <c r="C344" i="249"/>
  <c r="B344" i="249"/>
  <c r="T343" i="249"/>
  <c r="S343" i="249"/>
  <c r="R343" i="249"/>
  <c r="Q343" i="249"/>
  <c r="P343" i="249"/>
  <c r="O343" i="249"/>
  <c r="N343" i="249"/>
  <c r="M343" i="249"/>
  <c r="L343" i="249"/>
  <c r="K343" i="249"/>
  <c r="J343" i="249"/>
  <c r="I343" i="249"/>
  <c r="H343" i="249"/>
  <c r="G343" i="249"/>
  <c r="F343" i="249"/>
  <c r="E343" i="249"/>
  <c r="D343" i="249"/>
  <c r="C343" i="249"/>
  <c r="B343" i="249"/>
  <c r="E333" i="249"/>
  <c r="E347" i="249" s="1"/>
  <c r="H333" i="249"/>
  <c r="H347" i="249" s="1"/>
  <c r="I333" i="249"/>
  <c r="I347" i="249" s="1"/>
  <c r="J333" i="249"/>
  <c r="J334" i="249" s="1"/>
  <c r="K333" i="249"/>
  <c r="L333" i="249"/>
  <c r="L347" i="249" s="1"/>
  <c r="N333" i="249"/>
  <c r="N334" i="249" s="1"/>
  <c r="O333" i="249"/>
  <c r="O347" i="249" s="1"/>
  <c r="P333" i="249"/>
  <c r="P334" i="249" s="1"/>
  <c r="R333" i="249"/>
  <c r="R347" i="249" s="1"/>
  <c r="S333" i="249"/>
  <c r="S347" i="249" s="1"/>
  <c r="V375" i="248"/>
  <c r="S375" i="248"/>
  <c r="R375" i="248"/>
  <c r="Q375" i="248"/>
  <c r="P375" i="248"/>
  <c r="O375" i="248"/>
  <c r="N375" i="248"/>
  <c r="M375" i="248"/>
  <c r="L375" i="248"/>
  <c r="K375" i="248"/>
  <c r="J375" i="248"/>
  <c r="I375" i="248"/>
  <c r="H375" i="248"/>
  <c r="G375" i="248"/>
  <c r="F375" i="248"/>
  <c r="E375" i="248"/>
  <c r="D375" i="248"/>
  <c r="C375" i="248"/>
  <c r="B375" i="248"/>
  <c r="T373" i="248"/>
  <c r="V386" i="248" s="1"/>
  <c r="W386" i="248" s="1"/>
  <c r="T372" i="248"/>
  <c r="S372" i="248"/>
  <c r="R372" i="248"/>
  <c r="Q372" i="248"/>
  <c r="P372" i="248"/>
  <c r="O372" i="248"/>
  <c r="N372" i="248"/>
  <c r="M372" i="248"/>
  <c r="L372" i="248"/>
  <c r="K372" i="248"/>
  <c r="J372" i="248"/>
  <c r="I372" i="248"/>
  <c r="H372" i="248"/>
  <c r="G372" i="248"/>
  <c r="F372" i="248"/>
  <c r="E372" i="248"/>
  <c r="D372" i="248"/>
  <c r="C372" i="248"/>
  <c r="B372" i="248"/>
  <c r="T371" i="248"/>
  <c r="S371" i="248"/>
  <c r="R371" i="248"/>
  <c r="Q371" i="248"/>
  <c r="P371" i="248"/>
  <c r="O371" i="248"/>
  <c r="N371" i="248"/>
  <c r="M371" i="248"/>
  <c r="L371" i="248"/>
  <c r="K371" i="248"/>
  <c r="J371" i="248"/>
  <c r="I371" i="248"/>
  <c r="H371" i="248"/>
  <c r="G371" i="248"/>
  <c r="F371" i="248"/>
  <c r="E371" i="248"/>
  <c r="D371" i="248"/>
  <c r="C371" i="248"/>
  <c r="B371" i="248"/>
  <c r="J333" i="251"/>
  <c r="C333" i="251"/>
  <c r="D333" i="251"/>
  <c r="E333" i="251"/>
  <c r="F333" i="251"/>
  <c r="B333" i="251"/>
  <c r="C362" i="248"/>
  <c r="D362" i="248"/>
  <c r="E362" i="248"/>
  <c r="F362" i="248"/>
  <c r="G362" i="248"/>
  <c r="H362" i="248"/>
  <c r="I362" i="248"/>
  <c r="J362" i="248"/>
  <c r="K362" i="248"/>
  <c r="L362" i="248"/>
  <c r="M362" i="248"/>
  <c r="N362" i="248"/>
  <c r="O362" i="248"/>
  <c r="P362" i="248"/>
  <c r="Q362" i="248"/>
  <c r="R362" i="248"/>
  <c r="S362" i="248"/>
  <c r="B362" i="248"/>
  <c r="C334" i="249"/>
  <c r="D334" i="249"/>
  <c r="E334" i="249"/>
  <c r="F334" i="249"/>
  <c r="G334" i="249"/>
  <c r="L334" i="249"/>
  <c r="M334" i="249"/>
  <c r="Q334" i="249"/>
  <c r="B334" i="249"/>
  <c r="C331" i="249"/>
  <c r="D331" i="249"/>
  <c r="E331" i="249"/>
  <c r="F331" i="249"/>
  <c r="G331" i="249"/>
  <c r="H331" i="249"/>
  <c r="I331" i="249"/>
  <c r="J331" i="249"/>
  <c r="K331" i="249"/>
  <c r="L331" i="249"/>
  <c r="M331" i="249"/>
  <c r="N331" i="249"/>
  <c r="O331" i="249"/>
  <c r="P331" i="249"/>
  <c r="Q331" i="249"/>
  <c r="R331" i="249"/>
  <c r="S331" i="249"/>
  <c r="B331" i="249"/>
  <c r="V334" i="249"/>
  <c r="V362" i="248"/>
  <c r="C359" i="248"/>
  <c r="D359" i="248"/>
  <c r="E359" i="248"/>
  <c r="F359" i="248"/>
  <c r="G359" i="248"/>
  <c r="H359" i="248"/>
  <c r="I359" i="248"/>
  <c r="J359" i="248"/>
  <c r="K359" i="248"/>
  <c r="L359" i="248"/>
  <c r="M359" i="248"/>
  <c r="N359" i="248"/>
  <c r="O359" i="248"/>
  <c r="P359" i="248"/>
  <c r="Q359" i="248"/>
  <c r="R359" i="248"/>
  <c r="S359" i="248"/>
  <c r="B359" i="248"/>
  <c r="C330" i="251"/>
  <c r="D330" i="251"/>
  <c r="E330" i="251"/>
  <c r="F330" i="251"/>
  <c r="G330" i="251"/>
  <c r="B330" i="251"/>
  <c r="H331" i="251"/>
  <c r="J344" i="251" s="1"/>
  <c r="K344" i="251" s="1"/>
  <c r="H329" i="251"/>
  <c r="G329" i="251"/>
  <c r="F329" i="251"/>
  <c r="E329" i="251"/>
  <c r="D329" i="251"/>
  <c r="C329" i="251"/>
  <c r="B329" i="251"/>
  <c r="J362" i="250"/>
  <c r="G362" i="250"/>
  <c r="F362" i="250"/>
  <c r="E362" i="250"/>
  <c r="D362" i="250"/>
  <c r="C362" i="250"/>
  <c r="B362" i="250"/>
  <c r="H360" i="250"/>
  <c r="J373" i="250" s="1"/>
  <c r="K373" i="250" s="1"/>
  <c r="H359" i="250"/>
  <c r="G359" i="250"/>
  <c r="F359" i="250"/>
  <c r="E359" i="250"/>
  <c r="D359" i="250"/>
  <c r="C359" i="250"/>
  <c r="B359" i="250"/>
  <c r="H358" i="250"/>
  <c r="G358" i="250"/>
  <c r="F358" i="250"/>
  <c r="E358" i="250"/>
  <c r="D358" i="250"/>
  <c r="C358" i="250"/>
  <c r="B358" i="250"/>
  <c r="T332" i="249"/>
  <c r="T330" i="249"/>
  <c r="S330" i="249"/>
  <c r="R330" i="249"/>
  <c r="Q330" i="249"/>
  <c r="P330" i="249"/>
  <c r="O330" i="249"/>
  <c r="N330" i="249"/>
  <c r="M330" i="249"/>
  <c r="L330" i="249"/>
  <c r="K330" i="249"/>
  <c r="J330" i="249"/>
  <c r="I330" i="249"/>
  <c r="H330" i="249"/>
  <c r="G330" i="249"/>
  <c r="F330" i="249"/>
  <c r="E330" i="249"/>
  <c r="D330" i="249"/>
  <c r="C330" i="249"/>
  <c r="B330" i="249"/>
  <c r="T360" i="248"/>
  <c r="T359" i="248"/>
  <c r="T358" i="248"/>
  <c r="S358" i="248"/>
  <c r="R358" i="248"/>
  <c r="Q358" i="248"/>
  <c r="P358" i="248"/>
  <c r="O358" i="248"/>
  <c r="N358" i="248"/>
  <c r="M358" i="248"/>
  <c r="L358" i="248"/>
  <c r="K358" i="248"/>
  <c r="J358" i="248"/>
  <c r="I358" i="248"/>
  <c r="H358" i="248"/>
  <c r="G358" i="248"/>
  <c r="F358" i="248"/>
  <c r="E358" i="248"/>
  <c r="D358" i="248"/>
  <c r="C358" i="248"/>
  <c r="B358" i="248"/>
  <c r="F320" i="251"/>
  <c r="E320" i="251"/>
  <c r="D320" i="251"/>
  <c r="C320" i="251"/>
  <c r="G319" i="251"/>
  <c r="G333" i="251" s="1"/>
  <c r="B320" i="251"/>
  <c r="H317" i="251"/>
  <c r="G317" i="251"/>
  <c r="F317" i="251"/>
  <c r="E317" i="251"/>
  <c r="D317" i="251"/>
  <c r="C317" i="251"/>
  <c r="B317" i="251"/>
  <c r="G349" i="250"/>
  <c r="F349" i="250"/>
  <c r="E349" i="250"/>
  <c r="D349" i="250"/>
  <c r="C349" i="250"/>
  <c r="B349" i="250"/>
  <c r="H346" i="250"/>
  <c r="G346" i="250"/>
  <c r="F346" i="250"/>
  <c r="E346" i="250"/>
  <c r="D346" i="250"/>
  <c r="C346" i="250"/>
  <c r="B346" i="250"/>
  <c r="E316" i="251"/>
  <c r="J320" i="251"/>
  <c r="H318" i="251"/>
  <c r="H316" i="251"/>
  <c r="G316" i="251"/>
  <c r="F316" i="251"/>
  <c r="D316" i="251"/>
  <c r="C316" i="251"/>
  <c r="B316" i="251"/>
  <c r="J349" i="250"/>
  <c r="H347" i="250"/>
  <c r="J360" i="250" s="1"/>
  <c r="K360" i="250" s="1"/>
  <c r="H345" i="250"/>
  <c r="G345" i="250"/>
  <c r="F345" i="250"/>
  <c r="E345" i="250"/>
  <c r="D345" i="250"/>
  <c r="C345" i="250"/>
  <c r="B345" i="250"/>
  <c r="V321" i="249"/>
  <c r="S321" i="249"/>
  <c r="R321" i="249"/>
  <c r="Q321" i="249"/>
  <c r="O321" i="249"/>
  <c r="N321" i="249"/>
  <c r="M321" i="249"/>
  <c r="K321" i="249"/>
  <c r="J321" i="249"/>
  <c r="I321" i="249"/>
  <c r="H321" i="249"/>
  <c r="F321" i="249"/>
  <c r="E321" i="249"/>
  <c r="B321" i="249"/>
  <c r="T317" i="249"/>
  <c r="S317" i="249"/>
  <c r="R317" i="249"/>
  <c r="Q317" i="249"/>
  <c r="P317" i="249"/>
  <c r="O317" i="249"/>
  <c r="N317" i="249"/>
  <c r="M317" i="249"/>
  <c r="L317" i="249"/>
  <c r="K317" i="249"/>
  <c r="J317" i="249"/>
  <c r="I317" i="249"/>
  <c r="H317" i="249"/>
  <c r="G317" i="249"/>
  <c r="F317" i="249"/>
  <c r="E317" i="249"/>
  <c r="D317" i="249"/>
  <c r="C317" i="249"/>
  <c r="B317" i="249"/>
  <c r="S318" i="249"/>
  <c r="R318" i="249"/>
  <c r="Q318" i="249"/>
  <c r="P318" i="249"/>
  <c r="O318" i="249"/>
  <c r="N318" i="249"/>
  <c r="M318" i="249"/>
  <c r="L318" i="249"/>
  <c r="K318" i="249"/>
  <c r="J318" i="249"/>
  <c r="I318" i="249"/>
  <c r="H318" i="249"/>
  <c r="G318" i="249"/>
  <c r="F318" i="249"/>
  <c r="E318" i="249"/>
  <c r="D318" i="249"/>
  <c r="C318" i="249"/>
  <c r="B318" i="249"/>
  <c r="T319" i="249"/>
  <c r="V332" i="249" s="1"/>
  <c r="W332" i="249" s="1"/>
  <c r="V348" i="248"/>
  <c r="T345" i="248"/>
  <c r="S345" i="248"/>
  <c r="R345" i="248"/>
  <c r="Q345" i="248"/>
  <c r="P345" i="248"/>
  <c r="O345" i="248"/>
  <c r="N345" i="248"/>
  <c r="M345" i="248"/>
  <c r="L345" i="248"/>
  <c r="K345" i="248"/>
  <c r="J345" i="248"/>
  <c r="I345" i="248"/>
  <c r="H345" i="248"/>
  <c r="G345" i="248"/>
  <c r="F345" i="248"/>
  <c r="E345" i="248"/>
  <c r="D345" i="248"/>
  <c r="C345" i="248"/>
  <c r="B345" i="248"/>
  <c r="S348" i="248"/>
  <c r="R348" i="248"/>
  <c r="Q348" i="248"/>
  <c r="P348" i="248"/>
  <c r="O348" i="248"/>
  <c r="N348" i="248"/>
  <c r="M348" i="248"/>
  <c r="L348" i="248"/>
  <c r="K348" i="248"/>
  <c r="J348" i="248"/>
  <c r="I348" i="248"/>
  <c r="H348" i="248"/>
  <c r="G348" i="248"/>
  <c r="F348" i="248"/>
  <c r="E348" i="248"/>
  <c r="D348" i="248"/>
  <c r="C348" i="248"/>
  <c r="B348" i="248"/>
  <c r="T346" i="248"/>
  <c r="V360" i="248" s="1"/>
  <c r="W360" i="248" s="1"/>
  <c r="T344" i="248"/>
  <c r="S344" i="248"/>
  <c r="R344" i="248"/>
  <c r="Q344" i="248"/>
  <c r="P344" i="248"/>
  <c r="O344" i="248"/>
  <c r="N344" i="248"/>
  <c r="M344" i="248"/>
  <c r="L344" i="248"/>
  <c r="K344" i="248"/>
  <c r="J344" i="248"/>
  <c r="I344" i="248"/>
  <c r="H344" i="248"/>
  <c r="G344" i="248"/>
  <c r="F344" i="248"/>
  <c r="E344" i="248"/>
  <c r="D344" i="248"/>
  <c r="C344" i="248"/>
  <c r="B344" i="248"/>
  <c r="C307" i="249"/>
  <c r="C321" i="249" s="1"/>
  <c r="D307" i="249"/>
  <c r="D321" i="249" s="1"/>
  <c r="P307" i="249"/>
  <c r="P308" i="249" s="1"/>
  <c r="L307" i="249"/>
  <c r="L321" i="249" s="1"/>
  <c r="G307" i="249"/>
  <c r="G308" i="249" s="1"/>
  <c r="V308" i="249"/>
  <c r="I305" i="251"/>
  <c r="F305" i="251"/>
  <c r="E305" i="251"/>
  <c r="D305" i="251"/>
  <c r="C305" i="251"/>
  <c r="B305" i="251"/>
  <c r="G303" i="251"/>
  <c r="J318" i="251" s="1"/>
  <c r="K318" i="251" s="1"/>
  <c r="G302" i="251"/>
  <c r="F302" i="251"/>
  <c r="E302" i="251"/>
  <c r="D302" i="251"/>
  <c r="C302" i="251"/>
  <c r="B302" i="251"/>
  <c r="G301" i="251"/>
  <c r="F301" i="251"/>
  <c r="E301" i="251"/>
  <c r="D301" i="251"/>
  <c r="C301" i="251"/>
  <c r="B301" i="251"/>
  <c r="J334" i="250"/>
  <c r="G334" i="250"/>
  <c r="F334" i="250"/>
  <c r="E334" i="250"/>
  <c r="D334" i="250"/>
  <c r="C334" i="250"/>
  <c r="B334" i="250"/>
  <c r="H332" i="250"/>
  <c r="J347" i="250" s="1"/>
  <c r="K347" i="250" s="1"/>
  <c r="H331" i="250"/>
  <c r="G331" i="250"/>
  <c r="F331" i="250"/>
  <c r="E331" i="250"/>
  <c r="D331" i="250"/>
  <c r="C331" i="250"/>
  <c r="B331" i="250"/>
  <c r="H330" i="250"/>
  <c r="G330" i="250"/>
  <c r="F330" i="250"/>
  <c r="E330" i="250"/>
  <c r="D330" i="250"/>
  <c r="C330" i="250"/>
  <c r="B330" i="250"/>
  <c r="S308" i="249"/>
  <c r="R308" i="249"/>
  <c r="Q308" i="249"/>
  <c r="O308" i="249"/>
  <c r="N308" i="249"/>
  <c r="M308" i="249"/>
  <c r="K308" i="249"/>
  <c r="J308" i="249"/>
  <c r="I308" i="249"/>
  <c r="H308" i="249"/>
  <c r="F308" i="249"/>
  <c r="E308" i="249"/>
  <c r="C308" i="249"/>
  <c r="B308" i="249"/>
  <c r="T306" i="249"/>
  <c r="T305" i="249"/>
  <c r="S305" i="249"/>
  <c r="R305" i="249"/>
  <c r="Q305" i="249"/>
  <c r="P305" i="249"/>
  <c r="O305" i="249"/>
  <c r="N305" i="249"/>
  <c r="M305" i="249"/>
  <c r="L305" i="249"/>
  <c r="K305" i="249"/>
  <c r="J305" i="249"/>
  <c r="I305" i="249"/>
  <c r="H305" i="249"/>
  <c r="G305" i="249"/>
  <c r="F305" i="249"/>
  <c r="E305" i="249"/>
  <c r="D305" i="249"/>
  <c r="C305" i="249"/>
  <c r="B305" i="249"/>
  <c r="T304" i="249"/>
  <c r="S304" i="249"/>
  <c r="R304" i="249"/>
  <c r="Q304" i="249"/>
  <c r="P304" i="249"/>
  <c r="O304" i="249"/>
  <c r="N304" i="249"/>
  <c r="M304" i="249"/>
  <c r="L304" i="249"/>
  <c r="K304" i="249"/>
  <c r="J304" i="249"/>
  <c r="I304" i="249"/>
  <c r="H304" i="249"/>
  <c r="G304" i="249"/>
  <c r="F304" i="249"/>
  <c r="E304" i="249"/>
  <c r="D304" i="249"/>
  <c r="C304" i="249"/>
  <c r="B304" i="249"/>
  <c r="S334" i="248"/>
  <c r="R334" i="248"/>
  <c r="Q334" i="248"/>
  <c r="P334" i="248"/>
  <c r="O334" i="248"/>
  <c r="N334" i="248"/>
  <c r="M334" i="248"/>
  <c r="L334" i="248"/>
  <c r="K334" i="248"/>
  <c r="J334" i="248"/>
  <c r="I334" i="248"/>
  <c r="H334" i="248"/>
  <c r="G334" i="248"/>
  <c r="F334" i="248"/>
  <c r="E334" i="248"/>
  <c r="D334" i="248"/>
  <c r="C334" i="248"/>
  <c r="B334" i="248"/>
  <c r="T331" i="248"/>
  <c r="S331" i="248"/>
  <c r="R331" i="248"/>
  <c r="Q331" i="248"/>
  <c r="P331" i="248"/>
  <c r="O331" i="248"/>
  <c r="N331" i="248"/>
  <c r="M331" i="248"/>
  <c r="L331" i="248"/>
  <c r="K331" i="248"/>
  <c r="J331" i="248"/>
  <c r="I331" i="248"/>
  <c r="H331" i="248"/>
  <c r="G331" i="248"/>
  <c r="F331" i="248"/>
  <c r="E331" i="248"/>
  <c r="D331" i="248"/>
  <c r="C331" i="248"/>
  <c r="B331" i="248"/>
  <c r="V334" i="248"/>
  <c r="T332" i="248"/>
  <c r="V346" i="248" s="1"/>
  <c r="W346" i="248" s="1"/>
  <c r="T330" i="248"/>
  <c r="S330" i="248"/>
  <c r="R330" i="248"/>
  <c r="Q330" i="248"/>
  <c r="P330" i="248"/>
  <c r="O330" i="248"/>
  <c r="N330" i="248"/>
  <c r="M330" i="248"/>
  <c r="L330" i="248"/>
  <c r="K330" i="248"/>
  <c r="J330" i="248"/>
  <c r="I330" i="248"/>
  <c r="H330" i="248"/>
  <c r="G330" i="248"/>
  <c r="F330" i="248"/>
  <c r="E330" i="248"/>
  <c r="D330" i="248"/>
  <c r="C330" i="248"/>
  <c r="B330" i="248"/>
  <c r="I292" i="249"/>
  <c r="I292" i="251"/>
  <c r="F292" i="251"/>
  <c r="E292" i="251"/>
  <c r="D292" i="251"/>
  <c r="C292" i="251"/>
  <c r="B292" i="251"/>
  <c r="G290" i="251"/>
  <c r="G289" i="251"/>
  <c r="F289" i="251"/>
  <c r="E289" i="251"/>
  <c r="D289" i="251"/>
  <c r="C289" i="251"/>
  <c r="B289" i="251"/>
  <c r="G288" i="251"/>
  <c r="F288" i="251"/>
  <c r="E288" i="251"/>
  <c r="D288" i="251"/>
  <c r="C288" i="251"/>
  <c r="B288" i="251"/>
  <c r="J320" i="250"/>
  <c r="G320" i="250"/>
  <c r="F320" i="250"/>
  <c r="E320" i="250"/>
  <c r="D320" i="250"/>
  <c r="C320" i="250"/>
  <c r="B320" i="250"/>
  <c r="H318" i="250"/>
  <c r="J332" i="250" s="1"/>
  <c r="K332" i="250" s="1"/>
  <c r="H317" i="250"/>
  <c r="G317" i="250"/>
  <c r="F317" i="250"/>
  <c r="E317" i="250"/>
  <c r="D317" i="250"/>
  <c r="C317" i="250"/>
  <c r="B317" i="250"/>
  <c r="H316" i="250"/>
  <c r="G316" i="250"/>
  <c r="F316" i="250"/>
  <c r="E316" i="250"/>
  <c r="D316" i="250"/>
  <c r="C316" i="250"/>
  <c r="B316" i="250"/>
  <c r="F292" i="249"/>
  <c r="E292" i="249"/>
  <c r="D292" i="249"/>
  <c r="C292" i="249"/>
  <c r="B292" i="249"/>
  <c r="G290" i="249"/>
  <c r="V306" i="249" s="1"/>
  <c r="W306" i="249" s="1"/>
  <c r="G289" i="249"/>
  <c r="F289" i="249"/>
  <c r="E289" i="249"/>
  <c r="D289" i="249"/>
  <c r="C289" i="249"/>
  <c r="B289" i="249"/>
  <c r="G288" i="249"/>
  <c r="F288" i="249"/>
  <c r="E288" i="249"/>
  <c r="D288" i="249"/>
  <c r="C288" i="249"/>
  <c r="B288" i="249"/>
  <c r="AA319" i="248"/>
  <c r="X319" i="248"/>
  <c r="W319" i="248"/>
  <c r="V319" i="248"/>
  <c r="U319" i="248"/>
  <c r="T319" i="248"/>
  <c r="S319" i="248"/>
  <c r="R319" i="248"/>
  <c r="Q319" i="248"/>
  <c r="P319" i="248"/>
  <c r="O319" i="248"/>
  <c r="N319" i="248"/>
  <c r="M319" i="248"/>
  <c r="L319" i="248"/>
  <c r="K319" i="248"/>
  <c r="J319" i="248"/>
  <c r="I319" i="248"/>
  <c r="H319" i="248"/>
  <c r="G319" i="248"/>
  <c r="F319" i="248"/>
  <c r="E319" i="248"/>
  <c r="D319" i="248"/>
  <c r="C319" i="248"/>
  <c r="B319" i="248"/>
  <c r="Y317" i="248"/>
  <c r="V332" i="248" s="1"/>
  <c r="W332" i="248" s="1"/>
  <c r="Y316" i="248"/>
  <c r="X316" i="248"/>
  <c r="W316" i="248"/>
  <c r="V316" i="248"/>
  <c r="U316" i="248"/>
  <c r="T316" i="248"/>
  <c r="S316" i="248"/>
  <c r="R316" i="248"/>
  <c r="Q316" i="248"/>
  <c r="P316" i="248"/>
  <c r="O316" i="248"/>
  <c r="N316" i="248"/>
  <c r="M316" i="248"/>
  <c r="L316" i="248"/>
  <c r="K316" i="248"/>
  <c r="J316" i="248"/>
  <c r="I316" i="248"/>
  <c r="H316" i="248"/>
  <c r="G316" i="248"/>
  <c r="F316" i="248"/>
  <c r="E316" i="248"/>
  <c r="D316" i="248"/>
  <c r="C316" i="248"/>
  <c r="B316" i="248"/>
  <c r="Y315" i="248"/>
  <c r="X315" i="248"/>
  <c r="W315" i="248"/>
  <c r="V315" i="248"/>
  <c r="U315" i="248"/>
  <c r="T315" i="248"/>
  <c r="S315" i="248"/>
  <c r="R315" i="248"/>
  <c r="Q315" i="248"/>
  <c r="P315" i="248"/>
  <c r="O315" i="248"/>
  <c r="N315" i="248"/>
  <c r="M315" i="248"/>
  <c r="L315" i="248"/>
  <c r="K315" i="248"/>
  <c r="J315" i="248"/>
  <c r="I315" i="248"/>
  <c r="H315" i="248"/>
  <c r="G315" i="248"/>
  <c r="F315" i="248"/>
  <c r="E315" i="248"/>
  <c r="D315" i="248"/>
  <c r="C315" i="248"/>
  <c r="B315" i="248"/>
  <c r="I279" i="251"/>
  <c r="F279" i="251"/>
  <c r="E279" i="251"/>
  <c r="D279" i="251"/>
  <c r="C279" i="251"/>
  <c r="B279" i="251"/>
  <c r="G277" i="251"/>
  <c r="G276" i="251"/>
  <c r="F276" i="251"/>
  <c r="E276" i="251"/>
  <c r="D276" i="251"/>
  <c r="C276" i="251"/>
  <c r="B276" i="251"/>
  <c r="G275" i="251"/>
  <c r="F275" i="251"/>
  <c r="E275" i="251"/>
  <c r="D275" i="251"/>
  <c r="C275" i="251"/>
  <c r="B275" i="251"/>
  <c r="J306" i="250"/>
  <c r="G306" i="250"/>
  <c r="F306" i="250"/>
  <c r="E306" i="250"/>
  <c r="D306" i="250"/>
  <c r="C306" i="250"/>
  <c r="B306" i="250"/>
  <c r="H304" i="250"/>
  <c r="H303" i="250"/>
  <c r="G303" i="250"/>
  <c r="F303" i="250"/>
  <c r="E303" i="250"/>
  <c r="D303" i="250"/>
  <c r="C303" i="250"/>
  <c r="B303" i="250"/>
  <c r="H302" i="250"/>
  <c r="G302" i="250"/>
  <c r="F302" i="250"/>
  <c r="E302" i="250"/>
  <c r="D302" i="250"/>
  <c r="C302" i="250"/>
  <c r="B302" i="250"/>
  <c r="I279" i="249"/>
  <c r="F279" i="249"/>
  <c r="E279" i="249"/>
  <c r="D279" i="249"/>
  <c r="C279" i="249"/>
  <c r="B279" i="249"/>
  <c r="G277" i="249"/>
  <c r="I290" i="249" s="1"/>
  <c r="J290" i="249" s="1"/>
  <c r="G276" i="249"/>
  <c r="F276" i="249"/>
  <c r="E276" i="249"/>
  <c r="D276" i="249"/>
  <c r="C276" i="249"/>
  <c r="B276" i="249"/>
  <c r="G275" i="249"/>
  <c r="F275" i="249"/>
  <c r="E275" i="249"/>
  <c r="D275" i="249"/>
  <c r="C275" i="249"/>
  <c r="B275" i="249"/>
  <c r="AA305" i="248"/>
  <c r="X305" i="248"/>
  <c r="W305" i="248"/>
  <c r="T305" i="248"/>
  <c r="S305" i="248"/>
  <c r="R305" i="248"/>
  <c r="O305" i="248"/>
  <c r="N305" i="248"/>
  <c r="L305" i="248"/>
  <c r="K305" i="248"/>
  <c r="H305" i="248"/>
  <c r="E305" i="248"/>
  <c r="D305" i="248"/>
  <c r="C305" i="248"/>
  <c r="B305" i="248"/>
  <c r="Y303" i="248"/>
  <c r="Y302" i="248"/>
  <c r="X302" i="248"/>
  <c r="W302" i="248"/>
  <c r="V302" i="248"/>
  <c r="U302" i="248"/>
  <c r="T302" i="248"/>
  <c r="S302" i="248"/>
  <c r="R302" i="248"/>
  <c r="Q302" i="248"/>
  <c r="P302" i="248"/>
  <c r="O302" i="248"/>
  <c r="N302" i="248"/>
  <c r="M302" i="248"/>
  <c r="L302" i="248"/>
  <c r="K302" i="248"/>
  <c r="J302" i="248"/>
  <c r="I302" i="248"/>
  <c r="H302" i="248"/>
  <c r="G302" i="248"/>
  <c r="F302" i="248"/>
  <c r="E302" i="248"/>
  <c r="D302" i="248"/>
  <c r="C302" i="248"/>
  <c r="B302" i="248"/>
  <c r="Y301" i="248"/>
  <c r="X301" i="248"/>
  <c r="W301" i="248"/>
  <c r="V301" i="248"/>
  <c r="U301" i="248"/>
  <c r="T301" i="248"/>
  <c r="S301" i="248"/>
  <c r="R301" i="248"/>
  <c r="Q301" i="248"/>
  <c r="P301" i="248"/>
  <c r="O301" i="248"/>
  <c r="N301" i="248"/>
  <c r="M301" i="248"/>
  <c r="L301" i="248"/>
  <c r="K301" i="248"/>
  <c r="J301" i="248"/>
  <c r="I301" i="248"/>
  <c r="H301" i="248"/>
  <c r="G301" i="248"/>
  <c r="F301" i="248"/>
  <c r="E301" i="248"/>
  <c r="D301" i="248"/>
  <c r="C301" i="248"/>
  <c r="B301" i="248"/>
  <c r="V290" i="248"/>
  <c r="V305" i="248" s="1"/>
  <c r="U290" i="248"/>
  <c r="U305" i="248" s="1"/>
  <c r="Q290" i="248"/>
  <c r="Q305" i="248" s="1"/>
  <c r="P290" i="248"/>
  <c r="P305" i="248" s="1"/>
  <c r="M290" i="248"/>
  <c r="M305" i="248" s="1"/>
  <c r="J290" i="248"/>
  <c r="J305" i="248" s="1"/>
  <c r="I290" i="248"/>
  <c r="I305" i="248" s="1"/>
  <c r="G290" i="248"/>
  <c r="G305" i="248" s="1"/>
  <c r="F290" i="248"/>
  <c r="F305" i="248" s="1"/>
  <c r="I266" i="251"/>
  <c r="F266" i="251"/>
  <c r="E266" i="251"/>
  <c r="D266" i="251"/>
  <c r="C266" i="251"/>
  <c r="B266" i="251"/>
  <c r="G264" i="251"/>
  <c r="I277" i="251" s="1"/>
  <c r="J277" i="251" s="1"/>
  <c r="G263" i="251"/>
  <c r="F263" i="251"/>
  <c r="E263" i="251"/>
  <c r="D263" i="251"/>
  <c r="C263" i="251"/>
  <c r="B263" i="251"/>
  <c r="G262" i="251"/>
  <c r="F262" i="251"/>
  <c r="E262" i="251"/>
  <c r="D262" i="251"/>
  <c r="C262" i="251"/>
  <c r="B262" i="251"/>
  <c r="J292" i="250"/>
  <c r="G292" i="250"/>
  <c r="F292" i="250"/>
  <c r="E292" i="250"/>
  <c r="D292" i="250"/>
  <c r="C292" i="250"/>
  <c r="B292" i="250"/>
  <c r="H290" i="250"/>
  <c r="J304" i="250" s="1"/>
  <c r="K304" i="250" s="1"/>
  <c r="H289" i="250"/>
  <c r="G289" i="250"/>
  <c r="F289" i="250"/>
  <c r="E289" i="250"/>
  <c r="D289" i="250"/>
  <c r="C289" i="250"/>
  <c r="B289" i="250"/>
  <c r="H288" i="250"/>
  <c r="G288" i="250"/>
  <c r="F288" i="250"/>
  <c r="E288" i="250"/>
  <c r="D288" i="250"/>
  <c r="C288" i="250"/>
  <c r="B288" i="250"/>
  <c r="I266" i="249"/>
  <c r="F266" i="249"/>
  <c r="E266" i="249"/>
  <c r="D266" i="249"/>
  <c r="C266" i="249"/>
  <c r="B266" i="249"/>
  <c r="G264" i="249"/>
  <c r="G263" i="249"/>
  <c r="F263" i="249"/>
  <c r="E263" i="249"/>
  <c r="D263" i="249"/>
  <c r="C263" i="249"/>
  <c r="B263" i="249"/>
  <c r="G262" i="249"/>
  <c r="F262" i="249"/>
  <c r="E262" i="249"/>
  <c r="D262" i="249"/>
  <c r="C262" i="249"/>
  <c r="B262" i="249"/>
  <c r="AA291" i="248"/>
  <c r="X291" i="248"/>
  <c r="W291" i="248"/>
  <c r="U291" i="248"/>
  <c r="T291" i="248"/>
  <c r="S291" i="248"/>
  <c r="R291" i="248"/>
  <c r="O291" i="248"/>
  <c r="N291" i="248"/>
  <c r="L291" i="248"/>
  <c r="K291" i="248"/>
  <c r="H291" i="248"/>
  <c r="E291" i="248"/>
  <c r="D291" i="248"/>
  <c r="C291" i="248"/>
  <c r="B291" i="248"/>
  <c r="Y289" i="248"/>
  <c r="Y288" i="248"/>
  <c r="X288" i="248"/>
  <c r="W288" i="248"/>
  <c r="V288" i="248"/>
  <c r="U288" i="248"/>
  <c r="T288" i="248"/>
  <c r="S288" i="248"/>
  <c r="R288" i="248"/>
  <c r="Q288" i="248"/>
  <c r="P288" i="248"/>
  <c r="O288" i="248"/>
  <c r="N288" i="248"/>
  <c r="M288" i="248"/>
  <c r="L288" i="248"/>
  <c r="K288" i="248"/>
  <c r="J288" i="248"/>
  <c r="I288" i="248"/>
  <c r="H288" i="248"/>
  <c r="G288" i="248"/>
  <c r="F288" i="248"/>
  <c r="E288" i="248"/>
  <c r="D288" i="248"/>
  <c r="C288" i="248"/>
  <c r="B288" i="248"/>
  <c r="Y287" i="248"/>
  <c r="X287" i="248"/>
  <c r="W287" i="248"/>
  <c r="V287" i="248"/>
  <c r="U287" i="248"/>
  <c r="T287" i="248"/>
  <c r="S287" i="248"/>
  <c r="R287" i="248"/>
  <c r="Q287" i="248"/>
  <c r="P287" i="248"/>
  <c r="O287" i="248"/>
  <c r="N287" i="248"/>
  <c r="M287" i="248"/>
  <c r="L287" i="248"/>
  <c r="K287" i="248"/>
  <c r="J287" i="248"/>
  <c r="I287" i="248"/>
  <c r="H287" i="248"/>
  <c r="G287" i="248"/>
  <c r="F287" i="248"/>
  <c r="E287" i="248"/>
  <c r="D287" i="248"/>
  <c r="C287" i="248"/>
  <c r="B287" i="248"/>
  <c r="X277" i="248"/>
  <c r="W277" i="248"/>
  <c r="P277" i="248"/>
  <c r="O277" i="248"/>
  <c r="N277" i="248"/>
  <c r="X274" i="248"/>
  <c r="W274" i="248"/>
  <c r="P274" i="248"/>
  <c r="O274" i="248"/>
  <c r="N274" i="248"/>
  <c r="M274" i="248"/>
  <c r="L274" i="248"/>
  <c r="K274" i="248"/>
  <c r="J274" i="248"/>
  <c r="I274" i="248"/>
  <c r="H274" i="248"/>
  <c r="C274" i="248"/>
  <c r="B274" i="248"/>
  <c r="G275" i="250"/>
  <c r="F275" i="250"/>
  <c r="E275" i="250"/>
  <c r="D275" i="250"/>
  <c r="C275" i="250"/>
  <c r="B275" i="250"/>
  <c r="I253" i="251"/>
  <c r="F253" i="251"/>
  <c r="E253" i="251"/>
  <c r="D253" i="251"/>
  <c r="C253" i="251"/>
  <c r="B253" i="251"/>
  <c r="G251" i="251"/>
  <c r="G250" i="251"/>
  <c r="F250" i="251"/>
  <c r="E250" i="251"/>
  <c r="D250" i="251"/>
  <c r="C250" i="251"/>
  <c r="B250" i="251"/>
  <c r="G249" i="251"/>
  <c r="F249" i="251"/>
  <c r="E249" i="251"/>
  <c r="D249" i="251"/>
  <c r="C249" i="251"/>
  <c r="B249" i="251"/>
  <c r="J278" i="250"/>
  <c r="G278" i="250"/>
  <c r="F278" i="250"/>
  <c r="E278" i="250"/>
  <c r="D278" i="250"/>
  <c r="C278" i="250"/>
  <c r="B278" i="250"/>
  <c r="H276" i="250"/>
  <c r="H275" i="250"/>
  <c r="H274" i="250"/>
  <c r="G274" i="250"/>
  <c r="F274" i="250"/>
  <c r="E274" i="250"/>
  <c r="D274" i="250"/>
  <c r="C274" i="250"/>
  <c r="B274" i="250"/>
  <c r="I253" i="249"/>
  <c r="F253" i="249"/>
  <c r="E253" i="249"/>
  <c r="D253" i="249"/>
  <c r="C253" i="249"/>
  <c r="B253" i="249"/>
  <c r="G251" i="249"/>
  <c r="G250" i="249"/>
  <c r="F250" i="249"/>
  <c r="E250" i="249"/>
  <c r="D250" i="249"/>
  <c r="C250" i="249"/>
  <c r="B250" i="249"/>
  <c r="G249" i="249"/>
  <c r="F249" i="249"/>
  <c r="E249" i="249"/>
  <c r="D249" i="249"/>
  <c r="C249" i="249"/>
  <c r="B249" i="249"/>
  <c r="AA277" i="248"/>
  <c r="V277" i="248"/>
  <c r="U277" i="248"/>
  <c r="T277" i="248"/>
  <c r="S277" i="248"/>
  <c r="R277" i="248"/>
  <c r="Q277" i="248"/>
  <c r="M277" i="248"/>
  <c r="L277" i="248"/>
  <c r="K277" i="248"/>
  <c r="J277" i="248"/>
  <c r="I277" i="248"/>
  <c r="H277" i="248"/>
  <c r="G277" i="248"/>
  <c r="F277" i="248"/>
  <c r="E277" i="248"/>
  <c r="D277" i="248"/>
  <c r="C277" i="248"/>
  <c r="B277" i="248"/>
  <c r="Y275" i="248"/>
  <c r="Y274" i="248"/>
  <c r="V274" i="248"/>
  <c r="U274" i="248"/>
  <c r="T274" i="248"/>
  <c r="S274" i="248"/>
  <c r="R274" i="248"/>
  <c r="Q274" i="248"/>
  <c r="G274" i="248"/>
  <c r="F274" i="248"/>
  <c r="E274" i="248"/>
  <c r="D274" i="248"/>
  <c r="Y273" i="248"/>
  <c r="X273" i="248"/>
  <c r="W273" i="248"/>
  <c r="V273" i="248"/>
  <c r="U273" i="248"/>
  <c r="T273" i="248"/>
  <c r="S273" i="248"/>
  <c r="R273" i="248"/>
  <c r="Q273" i="248"/>
  <c r="P273" i="248"/>
  <c r="O273" i="248"/>
  <c r="N273" i="248"/>
  <c r="M273" i="248"/>
  <c r="L273" i="248"/>
  <c r="K273" i="248"/>
  <c r="J273" i="248"/>
  <c r="I273" i="248"/>
  <c r="H273" i="248"/>
  <c r="G273" i="248"/>
  <c r="F273" i="248"/>
  <c r="E273" i="248"/>
  <c r="D273" i="248"/>
  <c r="C273" i="248"/>
  <c r="B273" i="248"/>
  <c r="H258" i="248"/>
  <c r="G238" i="249"/>
  <c r="I240" i="251"/>
  <c r="F240" i="251"/>
  <c r="E240" i="251"/>
  <c r="D240" i="251"/>
  <c r="B240" i="251"/>
  <c r="G238" i="251"/>
  <c r="G237" i="251"/>
  <c r="F237" i="251"/>
  <c r="E237" i="251"/>
  <c r="D237" i="251"/>
  <c r="C237" i="251"/>
  <c r="B237" i="251"/>
  <c r="G236" i="251"/>
  <c r="F236" i="251"/>
  <c r="E236" i="251"/>
  <c r="D236" i="251"/>
  <c r="C236" i="251"/>
  <c r="B236" i="251"/>
  <c r="J263" i="250"/>
  <c r="G263" i="250"/>
  <c r="F263" i="250"/>
  <c r="E263" i="250"/>
  <c r="D263" i="250"/>
  <c r="C263" i="250"/>
  <c r="B263" i="250"/>
  <c r="H261" i="250"/>
  <c r="H260" i="250"/>
  <c r="G260" i="250"/>
  <c r="F260" i="250"/>
  <c r="E260" i="250"/>
  <c r="D260" i="250"/>
  <c r="C260" i="250"/>
  <c r="B260" i="250"/>
  <c r="H259" i="250"/>
  <c r="G259" i="250"/>
  <c r="F259" i="250"/>
  <c r="E259" i="250"/>
  <c r="D259" i="250"/>
  <c r="C259" i="250"/>
  <c r="B259" i="250"/>
  <c r="AA262" i="248"/>
  <c r="X262" i="248"/>
  <c r="W262" i="248"/>
  <c r="V262" i="248"/>
  <c r="U262" i="248"/>
  <c r="T262" i="248"/>
  <c r="S262" i="248"/>
  <c r="R262" i="248"/>
  <c r="Q262" i="248"/>
  <c r="P262" i="248"/>
  <c r="O262" i="248"/>
  <c r="N262" i="248"/>
  <c r="M262" i="248"/>
  <c r="L262" i="248"/>
  <c r="K262" i="248"/>
  <c r="J262" i="248"/>
  <c r="I262" i="248"/>
  <c r="H262" i="248"/>
  <c r="G262" i="248"/>
  <c r="F262" i="248"/>
  <c r="E262" i="248"/>
  <c r="D262" i="248"/>
  <c r="C262" i="248"/>
  <c r="B262" i="248"/>
  <c r="Y260" i="248"/>
  <c r="Y259" i="248"/>
  <c r="X259" i="248"/>
  <c r="W259" i="248"/>
  <c r="V259" i="248"/>
  <c r="U259" i="248"/>
  <c r="T259" i="248"/>
  <c r="S259" i="248"/>
  <c r="R259" i="248"/>
  <c r="Q259" i="248"/>
  <c r="P259" i="248"/>
  <c r="O259" i="248"/>
  <c r="N259" i="248"/>
  <c r="M259" i="248"/>
  <c r="L259" i="248"/>
  <c r="K259" i="248"/>
  <c r="J259" i="248"/>
  <c r="I259" i="248"/>
  <c r="H259" i="248"/>
  <c r="G259" i="248"/>
  <c r="F259" i="248"/>
  <c r="E259" i="248"/>
  <c r="D259" i="248"/>
  <c r="C259" i="248"/>
  <c r="B259" i="248"/>
  <c r="Y258" i="248"/>
  <c r="X258" i="248"/>
  <c r="W258" i="248"/>
  <c r="V258" i="248"/>
  <c r="U258" i="248"/>
  <c r="T258" i="248"/>
  <c r="S258" i="248"/>
  <c r="R258" i="248"/>
  <c r="Q258" i="248"/>
  <c r="P258" i="248"/>
  <c r="O258" i="248"/>
  <c r="N258" i="248"/>
  <c r="M258" i="248"/>
  <c r="L258" i="248"/>
  <c r="K258" i="248"/>
  <c r="J258" i="248"/>
  <c r="I258" i="248"/>
  <c r="G258" i="248"/>
  <c r="F258" i="248"/>
  <c r="E258" i="248"/>
  <c r="D258" i="248"/>
  <c r="C258" i="248"/>
  <c r="B258" i="248"/>
  <c r="I240" i="249"/>
  <c r="F240" i="249"/>
  <c r="E240" i="249"/>
  <c r="D240" i="249"/>
  <c r="C240" i="249"/>
  <c r="B240" i="249"/>
  <c r="G237" i="249"/>
  <c r="F237" i="249"/>
  <c r="E237" i="249"/>
  <c r="D237" i="249"/>
  <c r="C237" i="249"/>
  <c r="B237" i="249"/>
  <c r="G236" i="249"/>
  <c r="F236" i="249"/>
  <c r="E236" i="249"/>
  <c r="D236" i="249"/>
  <c r="C236" i="249"/>
  <c r="B236" i="249"/>
  <c r="C226" i="251"/>
  <c r="C227" i="251" s="1"/>
  <c r="G225" i="249"/>
  <c r="I227" i="251"/>
  <c r="F227" i="251"/>
  <c r="E227" i="251"/>
  <c r="D227" i="251"/>
  <c r="B227" i="251"/>
  <c r="G225" i="251"/>
  <c r="G224" i="251"/>
  <c r="F224" i="251"/>
  <c r="E224" i="251"/>
  <c r="D224" i="251"/>
  <c r="C224" i="251"/>
  <c r="B224" i="251"/>
  <c r="G223" i="251"/>
  <c r="F223" i="251"/>
  <c r="E223" i="251"/>
  <c r="D223" i="251"/>
  <c r="C223" i="251"/>
  <c r="B223" i="251"/>
  <c r="J249" i="250"/>
  <c r="G249" i="250"/>
  <c r="F249" i="250"/>
  <c r="E249" i="250"/>
  <c r="D249" i="250"/>
  <c r="C249" i="250"/>
  <c r="B249" i="250"/>
  <c r="H247" i="250"/>
  <c r="H246" i="250"/>
  <c r="G246" i="250"/>
  <c r="F246" i="250"/>
  <c r="E246" i="250"/>
  <c r="D246" i="250"/>
  <c r="C246" i="250"/>
  <c r="B246" i="250"/>
  <c r="H245" i="250"/>
  <c r="G245" i="250"/>
  <c r="F245" i="250"/>
  <c r="E245" i="250"/>
  <c r="D245" i="250"/>
  <c r="C245" i="250"/>
  <c r="B245" i="250"/>
  <c r="B227" i="249"/>
  <c r="C227" i="249"/>
  <c r="D227" i="249"/>
  <c r="E227" i="249"/>
  <c r="F227" i="249"/>
  <c r="I227" i="249"/>
  <c r="G224" i="249"/>
  <c r="F224" i="249"/>
  <c r="E224" i="249"/>
  <c r="D224" i="249"/>
  <c r="C224" i="249"/>
  <c r="B224" i="249"/>
  <c r="G223" i="249"/>
  <c r="F223" i="249"/>
  <c r="E223" i="249"/>
  <c r="D223" i="249"/>
  <c r="C223" i="249"/>
  <c r="B223" i="249"/>
  <c r="AA248" i="248"/>
  <c r="X248" i="248"/>
  <c r="W248" i="248"/>
  <c r="V248" i="248"/>
  <c r="U248" i="248"/>
  <c r="T248" i="248"/>
  <c r="S248" i="248"/>
  <c r="R248" i="248"/>
  <c r="Q248" i="248"/>
  <c r="P248" i="248"/>
  <c r="O248" i="248"/>
  <c r="N248" i="248"/>
  <c r="M248" i="248"/>
  <c r="L248" i="248"/>
  <c r="K248" i="248"/>
  <c r="J248" i="248"/>
  <c r="I248" i="248"/>
  <c r="H248" i="248"/>
  <c r="G248" i="248"/>
  <c r="F248" i="248"/>
  <c r="E248" i="248"/>
  <c r="D248" i="248"/>
  <c r="C248" i="248"/>
  <c r="B248" i="248"/>
  <c r="Y246" i="248"/>
  <c r="AA260" i="248" s="1"/>
  <c r="AB260" i="248" s="1"/>
  <c r="Y245" i="248"/>
  <c r="X245" i="248"/>
  <c r="W245" i="248"/>
  <c r="V245" i="248"/>
  <c r="U245" i="248"/>
  <c r="T245" i="248"/>
  <c r="S245" i="248"/>
  <c r="R245" i="248"/>
  <c r="Q245" i="248"/>
  <c r="P245" i="248"/>
  <c r="O245" i="248"/>
  <c r="N245" i="248"/>
  <c r="M245" i="248"/>
  <c r="L245" i="248"/>
  <c r="K245" i="248"/>
  <c r="J245" i="248"/>
  <c r="I245" i="248"/>
  <c r="H245" i="248"/>
  <c r="G245" i="248"/>
  <c r="F245" i="248"/>
  <c r="E245" i="248"/>
  <c r="D245" i="248"/>
  <c r="C245" i="248"/>
  <c r="B245" i="248"/>
  <c r="Y244" i="248"/>
  <c r="X244" i="248"/>
  <c r="W244" i="248"/>
  <c r="V244" i="248"/>
  <c r="U244" i="248"/>
  <c r="T244" i="248"/>
  <c r="S244" i="248"/>
  <c r="R244" i="248"/>
  <c r="Q244" i="248"/>
  <c r="P244" i="248"/>
  <c r="O244" i="248"/>
  <c r="N244" i="248"/>
  <c r="M244" i="248"/>
  <c r="L244" i="248"/>
  <c r="K244" i="248"/>
  <c r="J244" i="248"/>
  <c r="I244" i="248"/>
  <c r="H244" i="248"/>
  <c r="G244" i="248"/>
  <c r="F244" i="248"/>
  <c r="E244" i="248"/>
  <c r="D244" i="248"/>
  <c r="C244" i="248"/>
  <c r="B244" i="248"/>
  <c r="E214" i="251"/>
  <c r="B214" i="251"/>
  <c r="B235" i="250"/>
  <c r="S234" i="248"/>
  <c r="R234" i="248"/>
  <c r="Q234" i="248"/>
  <c r="K234" i="248"/>
  <c r="J234" i="248"/>
  <c r="I234" i="248"/>
  <c r="C234" i="248"/>
  <c r="B234" i="248"/>
  <c r="I214" i="251"/>
  <c r="F214" i="251"/>
  <c r="D214" i="251"/>
  <c r="C214" i="251"/>
  <c r="G212" i="251"/>
  <c r="I225" i="251" s="1"/>
  <c r="J225" i="251" s="1"/>
  <c r="G211" i="251"/>
  <c r="F211" i="251"/>
  <c r="E211" i="251"/>
  <c r="D211" i="251"/>
  <c r="C211" i="251"/>
  <c r="B211" i="251"/>
  <c r="G210" i="251"/>
  <c r="F210" i="251"/>
  <c r="E210" i="251"/>
  <c r="D210" i="251"/>
  <c r="C210" i="251"/>
  <c r="B210" i="251"/>
  <c r="J235" i="250"/>
  <c r="G235" i="250"/>
  <c r="F235" i="250"/>
  <c r="E235" i="250"/>
  <c r="D235" i="250"/>
  <c r="C235" i="250"/>
  <c r="H233" i="250"/>
  <c r="H232" i="250"/>
  <c r="G232" i="250"/>
  <c r="F232" i="250"/>
  <c r="E232" i="250"/>
  <c r="D232" i="250"/>
  <c r="C232" i="250"/>
  <c r="B232" i="250"/>
  <c r="H231" i="250"/>
  <c r="G231" i="250"/>
  <c r="F231" i="250"/>
  <c r="E231" i="250"/>
  <c r="D231" i="250"/>
  <c r="C231" i="250"/>
  <c r="B231" i="250"/>
  <c r="I214" i="249"/>
  <c r="F214" i="249"/>
  <c r="E214" i="249"/>
  <c r="D214" i="249"/>
  <c r="C214" i="249"/>
  <c r="B214" i="249"/>
  <c r="G212" i="249"/>
  <c r="G211" i="249"/>
  <c r="F211" i="249"/>
  <c r="E211" i="249"/>
  <c r="D211" i="249"/>
  <c r="C211" i="249"/>
  <c r="B211" i="249"/>
  <c r="G210" i="249"/>
  <c r="F210" i="249"/>
  <c r="E210" i="249"/>
  <c r="D210" i="249"/>
  <c r="C210" i="249"/>
  <c r="B210" i="249"/>
  <c r="AA234" i="248"/>
  <c r="X234" i="248"/>
  <c r="W234" i="248"/>
  <c r="V234" i="248"/>
  <c r="U234" i="248"/>
  <c r="T234" i="248"/>
  <c r="P234" i="248"/>
  <c r="O234" i="248"/>
  <c r="N234" i="248"/>
  <c r="M234" i="248"/>
  <c r="L234" i="248"/>
  <c r="H234" i="248"/>
  <c r="G234" i="248"/>
  <c r="F234" i="248"/>
  <c r="E234" i="248"/>
  <c r="D234" i="248"/>
  <c r="Y232" i="248"/>
  <c r="Y231" i="248"/>
  <c r="X231" i="248"/>
  <c r="W231" i="248"/>
  <c r="V231" i="248"/>
  <c r="U231" i="248"/>
  <c r="T231" i="248"/>
  <c r="S231" i="248"/>
  <c r="R231" i="248"/>
  <c r="Q231" i="248"/>
  <c r="P231" i="248"/>
  <c r="O231" i="248"/>
  <c r="N231" i="248"/>
  <c r="M231" i="248"/>
  <c r="L231" i="248"/>
  <c r="K231" i="248"/>
  <c r="J231" i="248"/>
  <c r="I231" i="248"/>
  <c r="H231" i="248"/>
  <c r="G231" i="248"/>
  <c r="F231" i="248"/>
  <c r="E231" i="248"/>
  <c r="D231" i="248"/>
  <c r="C231" i="248"/>
  <c r="B231" i="248"/>
  <c r="Y230" i="248"/>
  <c r="X230" i="248"/>
  <c r="W230" i="248"/>
  <c r="V230" i="248"/>
  <c r="U230" i="248"/>
  <c r="T230" i="248"/>
  <c r="S230" i="248"/>
  <c r="R230" i="248"/>
  <c r="Q230" i="248"/>
  <c r="P230" i="248"/>
  <c r="O230" i="248"/>
  <c r="N230" i="248"/>
  <c r="M230" i="248"/>
  <c r="L230" i="248"/>
  <c r="K230" i="248"/>
  <c r="J230" i="248"/>
  <c r="I230" i="248"/>
  <c r="H230" i="248"/>
  <c r="G230" i="248"/>
  <c r="F230" i="248"/>
  <c r="E230" i="248"/>
  <c r="D230" i="248"/>
  <c r="C230" i="248"/>
  <c r="B230" i="248"/>
  <c r="I201" i="251"/>
  <c r="F201" i="251"/>
  <c r="E201" i="251"/>
  <c r="D201" i="251"/>
  <c r="C201" i="251"/>
  <c r="B201" i="251"/>
  <c r="G199" i="251"/>
  <c r="G198" i="251"/>
  <c r="F198" i="251"/>
  <c r="E198" i="251"/>
  <c r="D198" i="251"/>
  <c r="C198" i="251"/>
  <c r="B198" i="251"/>
  <c r="G197" i="251"/>
  <c r="F197" i="251"/>
  <c r="E197" i="251"/>
  <c r="D197" i="251"/>
  <c r="C197" i="251"/>
  <c r="B197" i="251"/>
  <c r="J221" i="250"/>
  <c r="G221" i="250"/>
  <c r="F221" i="250"/>
  <c r="E221" i="250"/>
  <c r="D221" i="250"/>
  <c r="C221" i="250"/>
  <c r="B221" i="250"/>
  <c r="H219" i="250"/>
  <c r="H218" i="250"/>
  <c r="G218" i="250"/>
  <c r="F218" i="250"/>
  <c r="E218" i="250"/>
  <c r="D218" i="250"/>
  <c r="C218" i="250"/>
  <c r="B218" i="250"/>
  <c r="H217" i="250"/>
  <c r="G217" i="250"/>
  <c r="F217" i="250"/>
  <c r="E217" i="250"/>
  <c r="D217" i="250"/>
  <c r="C217" i="250"/>
  <c r="B217" i="250"/>
  <c r="I201" i="249"/>
  <c r="F201" i="249"/>
  <c r="E201" i="249"/>
  <c r="D201" i="249"/>
  <c r="C201" i="249"/>
  <c r="B201" i="249"/>
  <c r="G199" i="249"/>
  <c r="G198" i="249"/>
  <c r="F198" i="249"/>
  <c r="E198" i="249"/>
  <c r="D198" i="249"/>
  <c r="C198" i="249"/>
  <c r="B198" i="249"/>
  <c r="G197" i="249"/>
  <c r="F197" i="249"/>
  <c r="E197" i="249"/>
  <c r="D197" i="249"/>
  <c r="C197" i="249"/>
  <c r="B197" i="249"/>
  <c r="AA220" i="248"/>
  <c r="X220" i="248"/>
  <c r="W220" i="248"/>
  <c r="V220" i="248"/>
  <c r="U220" i="248"/>
  <c r="T220" i="248"/>
  <c r="S220" i="248"/>
  <c r="R220" i="248"/>
  <c r="Q220" i="248"/>
  <c r="P220" i="248"/>
  <c r="O220" i="248"/>
  <c r="N220" i="248"/>
  <c r="M220" i="248"/>
  <c r="L220" i="248"/>
  <c r="K220" i="248"/>
  <c r="J220" i="248"/>
  <c r="I220" i="248"/>
  <c r="H220" i="248"/>
  <c r="G220" i="248"/>
  <c r="F220" i="248"/>
  <c r="E220" i="248"/>
  <c r="D220" i="248"/>
  <c r="C220" i="248"/>
  <c r="B220" i="248"/>
  <c r="Y218" i="248"/>
  <c r="Y217" i="248"/>
  <c r="X217" i="248"/>
  <c r="W217" i="248"/>
  <c r="V217" i="248"/>
  <c r="U217" i="248"/>
  <c r="T217" i="248"/>
  <c r="S217" i="248"/>
  <c r="R217" i="248"/>
  <c r="Q217" i="248"/>
  <c r="P217" i="248"/>
  <c r="O217" i="248"/>
  <c r="N217" i="248"/>
  <c r="M217" i="248"/>
  <c r="L217" i="248"/>
  <c r="K217" i="248"/>
  <c r="J217" i="248"/>
  <c r="I217" i="248"/>
  <c r="H217" i="248"/>
  <c r="G217" i="248"/>
  <c r="F217" i="248"/>
  <c r="E217" i="248"/>
  <c r="D217" i="248"/>
  <c r="C217" i="248"/>
  <c r="B217" i="248"/>
  <c r="Y216" i="248"/>
  <c r="X216" i="248"/>
  <c r="W216" i="248"/>
  <c r="V216" i="248"/>
  <c r="U216" i="248"/>
  <c r="T216" i="248"/>
  <c r="S216" i="248"/>
  <c r="R216" i="248"/>
  <c r="Q216" i="248"/>
  <c r="P216" i="248"/>
  <c r="O216" i="248"/>
  <c r="N216" i="248"/>
  <c r="M216" i="248"/>
  <c r="L216" i="248"/>
  <c r="K216" i="248"/>
  <c r="J216" i="248"/>
  <c r="I216" i="248"/>
  <c r="H216" i="248"/>
  <c r="G216" i="248"/>
  <c r="F216" i="248"/>
  <c r="E216" i="248"/>
  <c r="D216" i="248"/>
  <c r="C216" i="248"/>
  <c r="B216" i="248"/>
  <c r="G207" i="250"/>
  <c r="F207" i="250"/>
  <c r="E207" i="250"/>
  <c r="D207" i="250"/>
  <c r="C207" i="250"/>
  <c r="B207" i="250"/>
  <c r="X206" i="248"/>
  <c r="W206" i="248"/>
  <c r="V206" i="248"/>
  <c r="U206" i="248"/>
  <c r="T206" i="248"/>
  <c r="S206" i="248"/>
  <c r="R206" i="248"/>
  <c r="Q206" i="248"/>
  <c r="P206" i="248"/>
  <c r="O206" i="248"/>
  <c r="N206" i="248"/>
  <c r="M206" i="248"/>
  <c r="L206" i="248"/>
  <c r="K206" i="248"/>
  <c r="J206" i="248"/>
  <c r="I206" i="248"/>
  <c r="H206" i="248"/>
  <c r="G206" i="248"/>
  <c r="F206" i="248"/>
  <c r="E206" i="248"/>
  <c r="D206" i="248"/>
  <c r="C206" i="248"/>
  <c r="B206" i="248"/>
  <c r="AA206" i="248"/>
  <c r="J207" i="250"/>
  <c r="H204" i="250"/>
  <c r="Y203" i="248"/>
  <c r="C203" i="248"/>
  <c r="D203" i="248"/>
  <c r="E203" i="248"/>
  <c r="F203" i="248"/>
  <c r="G203" i="248"/>
  <c r="H203" i="248"/>
  <c r="I203" i="248"/>
  <c r="J203" i="248"/>
  <c r="K203" i="248"/>
  <c r="L203" i="248"/>
  <c r="M203" i="248"/>
  <c r="N203" i="248"/>
  <c r="O203" i="248"/>
  <c r="P203" i="248"/>
  <c r="Q203" i="248"/>
  <c r="R203" i="248"/>
  <c r="S203" i="248"/>
  <c r="T203" i="248"/>
  <c r="U203" i="248"/>
  <c r="V203" i="248"/>
  <c r="W203" i="248"/>
  <c r="X203" i="248"/>
  <c r="B203" i="248"/>
  <c r="C204" i="250"/>
  <c r="D204" i="250"/>
  <c r="E204" i="250"/>
  <c r="F204" i="250"/>
  <c r="G204" i="250"/>
  <c r="B204" i="250"/>
  <c r="I188" i="251"/>
  <c r="F188" i="251"/>
  <c r="E188" i="251"/>
  <c r="D188" i="251"/>
  <c r="C188" i="251"/>
  <c r="B188" i="251"/>
  <c r="G186" i="251"/>
  <c r="I199" i="251" s="1"/>
  <c r="J199" i="251" s="1"/>
  <c r="G185" i="251"/>
  <c r="F185" i="251"/>
  <c r="E185" i="251"/>
  <c r="D185" i="251"/>
  <c r="C185" i="251"/>
  <c r="B185" i="251"/>
  <c r="G184" i="251"/>
  <c r="F184" i="251"/>
  <c r="E184" i="251"/>
  <c r="D184" i="251"/>
  <c r="C184" i="251"/>
  <c r="B184" i="251"/>
  <c r="H205" i="250"/>
  <c r="H203" i="250"/>
  <c r="G203" i="250"/>
  <c r="F203" i="250"/>
  <c r="E203" i="250"/>
  <c r="D203" i="250"/>
  <c r="C203" i="250"/>
  <c r="B203" i="250"/>
  <c r="I188" i="249"/>
  <c r="F188" i="249"/>
  <c r="E188" i="249"/>
  <c r="D188" i="249"/>
  <c r="C188" i="249"/>
  <c r="B188" i="249"/>
  <c r="G186" i="249"/>
  <c r="G185" i="249"/>
  <c r="F185" i="249"/>
  <c r="E185" i="249"/>
  <c r="D185" i="249"/>
  <c r="C185" i="249"/>
  <c r="B185" i="249"/>
  <c r="G184" i="249"/>
  <c r="F184" i="249"/>
  <c r="E184" i="249"/>
  <c r="D184" i="249"/>
  <c r="C184" i="249"/>
  <c r="B184" i="249"/>
  <c r="Y204" i="248"/>
  <c r="Y202" i="248"/>
  <c r="X202" i="248"/>
  <c r="W202" i="248"/>
  <c r="V202" i="248"/>
  <c r="U202" i="248"/>
  <c r="T202" i="248"/>
  <c r="S202" i="248"/>
  <c r="R202" i="248"/>
  <c r="Q202" i="248"/>
  <c r="P202" i="248"/>
  <c r="O202" i="248"/>
  <c r="N202" i="248"/>
  <c r="M202" i="248"/>
  <c r="L202" i="248"/>
  <c r="K202" i="248"/>
  <c r="J202" i="248"/>
  <c r="I202" i="248"/>
  <c r="H202" i="248"/>
  <c r="G202" i="248"/>
  <c r="F202" i="248"/>
  <c r="E202" i="248"/>
  <c r="D202" i="248"/>
  <c r="C202" i="248"/>
  <c r="B202" i="248"/>
  <c r="I175" i="251"/>
  <c r="F175" i="251"/>
  <c r="E175" i="251"/>
  <c r="B175" i="251"/>
  <c r="G173" i="251"/>
  <c r="G172" i="251"/>
  <c r="F172" i="251"/>
  <c r="E172" i="251"/>
  <c r="D172" i="251"/>
  <c r="C172" i="251"/>
  <c r="B172" i="251"/>
  <c r="G171" i="251"/>
  <c r="F171" i="251"/>
  <c r="E171" i="251"/>
  <c r="D171" i="251"/>
  <c r="C171" i="251"/>
  <c r="B171" i="251"/>
  <c r="G193" i="250"/>
  <c r="F193" i="250"/>
  <c r="E193" i="250"/>
  <c r="D193" i="250"/>
  <c r="C193" i="250"/>
  <c r="B193" i="250"/>
  <c r="H190" i="250"/>
  <c r="G190" i="250"/>
  <c r="F190" i="250"/>
  <c r="E190" i="250"/>
  <c r="D190" i="250"/>
  <c r="C190" i="250"/>
  <c r="B190" i="250"/>
  <c r="J193" i="250"/>
  <c r="H191" i="250"/>
  <c r="H189" i="250"/>
  <c r="G189" i="250"/>
  <c r="F189" i="250"/>
  <c r="E189" i="250"/>
  <c r="D189" i="250"/>
  <c r="C189" i="250"/>
  <c r="B189" i="250"/>
  <c r="I175" i="249"/>
  <c r="E175" i="249"/>
  <c r="B175" i="249"/>
  <c r="G173" i="249"/>
  <c r="I186" i="249" s="1"/>
  <c r="J186" i="249" s="1"/>
  <c r="G172" i="249"/>
  <c r="F172" i="249"/>
  <c r="E172" i="249"/>
  <c r="D172" i="249"/>
  <c r="C172" i="249"/>
  <c r="B172" i="249"/>
  <c r="G171" i="249"/>
  <c r="F171" i="249"/>
  <c r="E171" i="249"/>
  <c r="D171" i="249"/>
  <c r="C171" i="249"/>
  <c r="B171" i="249"/>
  <c r="X192" i="248"/>
  <c r="W192" i="248"/>
  <c r="V192" i="248"/>
  <c r="U192" i="248"/>
  <c r="T192" i="248"/>
  <c r="S192" i="248"/>
  <c r="R192" i="248"/>
  <c r="Q192" i="248"/>
  <c r="P192" i="248"/>
  <c r="O192" i="248"/>
  <c r="N192" i="248"/>
  <c r="X189" i="248"/>
  <c r="W189" i="248"/>
  <c r="V189" i="248"/>
  <c r="U189" i="248"/>
  <c r="T189" i="248"/>
  <c r="S189" i="248"/>
  <c r="R189" i="248"/>
  <c r="Q189" i="248"/>
  <c r="P189" i="248"/>
  <c r="O189" i="248"/>
  <c r="N189" i="248"/>
  <c r="I192" i="248"/>
  <c r="H192" i="248"/>
  <c r="G192" i="248"/>
  <c r="F192" i="248"/>
  <c r="E192" i="248"/>
  <c r="D192" i="248"/>
  <c r="C192" i="248"/>
  <c r="B192" i="248"/>
  <c r="I189" i="248"/>
  <c r="H189" i="248"/>
  <c r="G189" i="248"/>
  <c r="F189" i="248"/>
  <c r="E189" i="248"/>
  <c r="D189" i="248"/>
  <c r="C189" i="248"/>
  <c r="B189" i="248"/>
  <c r="V188" i="248"/>
  <c r="AA192" i="248"/>
  <c r="M192" i="248"/>
  <c r="L192" i="248"/>
  <c r="K192" i="248"/>
  <c r="J192" i="248"/>
  <c r="Y190" i="248"/>
  <c r="Y189" i="248"/>
  <c r="M189" i="248"/>
  <c r="L189" i="248"/>
  <c r="K189" i="248"/>
  <c r="J189" i="248"/>
  <c r="Y188" i="248"/>
  <c r="X188" i="248"/>
  <c r="W188" i="248"/>
  <c r="U188" i="248"/>
  <c r="T188" i="248"/>
  <c r="S188" i="248"/>
  <c r="R188" i="248"/>
  <c r="Q188" i="248"/>
  <c r="P188" i="248"/>
  <c r="O188" i="248"/>
  <c r="N188" i="248"/>
  <c r="M188" i="248"/>
  <c r="L188" i="248"/>
  <c r="K188" i="248"/>
  <c r="J188" i="248"/>
  <c r="I188" i="248"/>
  <c r="H188" i="248"/>
  <c r="G188" i="248"/>
  <c r="F188" i="248"/>
  <c r="E188" i="248"/>
  <c r="D188" i="248"/>
  <c r="C188" i="248"/>
  <c r="B188" i="248"/>
  <c r="M176" i="248"/>
  <c r="L176" i="248"/>
  <c r="K176" i="248"/>
  <c r="J176" i="248"/>
  <c r="G177" i="250"/>
  <c r="G178" i="250" s="1"/>
  <c r="F177" i="250"/>
  <c r="F178" i="250" s="1"/>
  <c r="E177" i="250"/>
  <c r="E178" i="250" s="1"/>
  <c r="D161" i="249"/>
  <c r="D162" i="249" s="1"/>
  <c r="W176" i="248"/>
  <c r="S176" i="248"/>
  <c r="O176" i="248"/>
  <c r="I162" i="251"/>
  <c r="F162" i="251"/>
  <c r="E162" i="251"/>
  <c r="G160" i="251"/>
  <c r="G159" i="251"/>
  <c r="F159" i="251"/>
  <c r="E159" i="251"/>
  <c r="D159" i="251"/>
  <c r="C159" i="251"/>
  <c r="B159" i="251"/>
  <c r="G158" i="251"/>
  <c r="F158" i="251"/>
  <c r="E158" i="251"/>
  <c r="D158" i="251"/>
  <c r="C158" i="251"/>
  <c r="B158" i="251"/>
  <c r="J178" i="250"/>
  <c r="C178" i="250"/>
  <c r="H176" i="250"/>
  <c r="H175" i="250"/>
  <c r="G175" i="250"/>
  <c r="F175" i="250"/>
  <c r="E175" i="250"/>
  <c r="D175" i="250"/>
  <c r="C175" i="250"/>
  <c r="B175" i="250"/>
  <c r="H174" i="250"/>
  <c r="G174" i="250"/>
  <c r="F174" i="250"/>
  <c r="E174" i="250"/>
  <c r="D174" i="250"/>
  <c r="C174" i="250"/>
  <c r="B174" i="250"/>
  <c r="I162" i="249"/>
  <c r="G160" i="249"/>
  <c r="G159" i="249"/>
  <c r="F159" i="249"/>
  <c r="E159" i="249"/>
  <c r="D159" i="249"/>
  <c r="C159" i="249"/>
  <c r="B159" i="249"/>
  <c r="G158" i="249"/>
  <c r="F158" i="249"/>
  <c r="E158" i="249"/>
  <c r="D158" i="249"/>
  <c r="C158" i="249"/>
  <c r="B158" i="249"/>
  <c r="Z176" i="248"/>
  <c r="U176" i="248"/>
  <c r="T176" i="248"/>
  <c r="R176" i="248"/>
  <c r="Q176" i="248"/>
  <c r="N176" i="248"/>
  <c r="I176" i="248"/>
  <c r="H176" i="248"/>
  <c r="G176" i="248"/>
  <c r="F176" i="248"/>
  <c r="X174" i="248"/>
  <c r="X173" i="248"/>
  <c r="W173" i="248"/>
  <c r="V173" i="248"/>
  <c r="U173" i="248"/>
  <c r="T173" i="248"/>
  <c r="S173" i="248"/>
  <c r="R173" i="248"/>
  <c r="Q173" i="248"/>
  <c r="P173" i="248"/>
  <c r="O173" i="248"/>
  <c r="N173" i="248"/>
  <c r="M173" i="248"/>
  <c r="L173" i="248"/>
  <c r="K173" i="248"/>
  <c r="J173" i="248"/>
  <c r="I173" i="248"/>
  <c r="H173" i="248"/>
  <c r="G173" i="248"/>
  <c r="F173" i="248"/>
  <c r="E173" i="248"/>
  <c r="D173" i="248"/>
  <c r="C173" i="248"/>
  <c r="B173" i="248"/>
  <c r="X172" i="248"/>
  <c r="W172" i="248"/>
  <c r="V172" i="248"/>
  <c r="U172" i="248"/>
  <c r="T172" i="248"/>
  <c r="S172" i="248"/>
  <c r="R172" i="248"/>
  <c r="Q172" i="248"/>
  <c r="P172" i="248"/>
  <c r="O172" i="248"/>
  <c r="N172" i="248"/>
  <c r="M172" i="248"/>
  <c r="L172" i="248"/>
  <c r="K172" i="248"/>
  <c r="J172" i="248"/>
  <c r="I172" i="248"/>
  <c r="H172" i="248"/>
  <c r="G172" i="248"/>
  <c r="F172" i="248"/>
  <c r="E172" i="248"/>
  <c r="D172" i="248"/>
  <c r="C172" i="248"/>
  <c r="B172" i="248"/>
  <c r="E161" i="248"/>
  <c r="E176" i="248" s="1"/>
  <c r="V161" i="248"/>
  <c r="V162" i="248" s="1"/>
  <c r="P161" i="248"/>
  <c r="P176" i="248" s="1"/>
  <c r="K161" i="248"/>
  <c r="K162" i="248" s="1"/>
  <c r="J161" i="248"/>
  <c r="J162" i="248" s="1"/>
  <c r="D161" i="248"/>
  <c r="D162" i="248" s="1"/>
  <c r="C161" i="248"/>
  <c r="C176" i="248" s="1"/>
  <c r="D148" i="251"/>
  <c r="D161" i="251" s="1"/>
  <c r="C148" i="251"/>
  <c r="C161" i="251" s="1"/>
  <c r="B148" i="251"/>
  <c r="B149" i="251" s="1"/>
  <c r="B148" i="249"/>
  <c r="B149" i="249" s="1"/>
  <c r="D163" i="250"/>
  <c r="D177" i="250" s="1"/>
  <c r="D178" i="250" s="1"/>
  <c r="B163" i="250"/>
  <c r="B164" i="250" s="1"/>
  <c r="B161" i="248"/>
  <c r="B162" i="248" s="1"/>
  <c r="I149" i="251"/>
  <c r="F149" i="251"/>
  <c r="E149" i="251"/>
  <c r="D149" i="251"/>
  <c r="G147" i="251"/>
  <c r="G146" i="251"/>
  <c r="F146" i="251"/>
  <c r="E146" i="251"/>
  <c r="D146" i="251"/>
  <c r="C146" i="251"/>
  <c r="B146" i="251"/>
  <c r="G145" i="251"/>
  <c r="F145" i="251"/>
  <c r="E145" i="251"/>
  <c r="D145" i="251"/>
  <c r="C145" i="251"/>
  <c r="B145" i="251"/>
  <c r="J164" i="250"/>
  <c r="G164" i="250"/>
  <c r="F164" i="250"/>
  <c r="E164" i="250"/>
  <c r="H162" i="250"/>
  <c r="H161" i="250"/>
  <c r="G161" i="250"/>
  <c r="F161" i="250"/>
  <c r="E161" i="250"/>
  <c r="D161" i="250"/>
  <c r="C161" i="250"/>
  <c r="B161" i="250"/>
  <c r="H160" i="250"/>
  <c r="G160" i="250"/>
  <c r="F160" i="250"/>
  <c r="E160" i="250"/>
  <c r="D160" i="250"/>
  <c r="C160" i="250"/>
  <c r="B160" i="250"/>
  <c r="I149" i="249"/>
  <c r="G147" i="249"/>
  <c r="G146" i="249"/>
  <c r="F146" i="249"/>
  <c r="E146" i="249"/>
  <c r="D146" i="249"/>
  <c r="C146" i="249"/>
  <c r="B146" i="249"/>
  <c r="G145" i="249"/>
  <c r="F145" i="249"/>
  <c r="E145" i="249"/>
  <c r="D145" i="249"/>
  <c r="C145" i="249"/>
  <c r="B145" i="249"/>
  <c r="Z162" i="248"/>
  <c r="W162" i="248"/>
  <c r="U162" i="248"/>
  <c r="T162" i="248"/>
  <c r="S162" i="248"/>
  <c r="R162" i="248"/>
  <c r="Q162" i="248"/>
  <c r="O162" i="248"/>
  <c r="N162" i="248"/>
  <c r="M162" i="248"/>
  <c r="L162" i="248"/>
  <c r="I162" i="248"/>
  <c r="H162" i="248"/>
  <c r="G162" i="248"/>
  <c r="F162" i="248"/>
  <c r="X160" i="248"/>
  <c r="Z174" i="248" s="1"/>
  <c r="AA174" i="248" s="1"/>
  <c r="X159" i="248"/>
  <c r="W159" i="248"/>
  <c r="V159" i="248"/>
  <c r="U159" i="248"/>
  <c r="T159" i="248"/>
  <c r="S159" i="248"/>
  <c r="R159" i="248"/>
  <c r="Q159" i="248"/>
  <c r="P159" i="248"/>
  <c r="O159" i="248"/>
  <c r="N159" i="248"/>
  <c r="M159" i="248"/>
  <c r="L159" i="248"/>
  <c r="K159" i="248"/>
  <c r="J159" i="248"/>
  <c r="I159" i="248"/>
  <c r="H159" i="248"/>
  <c r="G159" i="248"/>
  <c r="F159" i="248"/>
  <c r="E159" i="248"/>
  <c r="D159" i="248"/>
  <c r="C159" i="248"/>
  <c r="B159" i="248"/>
  <c r="X158" i="248"/>
  <c r="W158" i="248"/>
  <c r="V158" i="248"/>
  <c r="U158" i="248"/>
  <c r="T158" i="248"/>
  <c r="S158" i="248"/>
  <c r="R158" i="248"/>
  <c r="Q158" i="248"/>
  <c r="P158" i="248"/>
  <c r="O158" i="248"/>
  <c r="N158" i="248"/>
  <c r="M158" i="248"/>
  <c r="L158" i="248"/>
  <c r="K158" i="248"/>
  <c r="J158" i="248"/>
  <c r="I158" i="248"/>
  <c r="H158" i="248"/>
  <c r="G158" i="248"/>
  <c r="F158" i="248"/>
  <c r="E158" i="248"/>
  <c r="D158" i="248"/>
  <c r="C158" i="248"/>
  <c r="B158" i="248"/>
  <c r="C149" i="250"/>
  <c r="C150" i="250" s="1"/>
  <c r="C164" i="250"/>
  <c r="C135" i="249"/>
  <c r="C148" i="249" s="1"/>
  <c r="V148" i="248"/>
  <c r="R148" i="248"/>
  <c r="Q148" i="248"/>
  <c r="P148" i="248"/>
  <c r="N148" i="248"/>
  <c r="J148" i="248"/>
  <c r="I148" i="248"/>
  <c r="H148" i="248"/>
  <c r="F148" i="248"/>
  <c r="W148" i="248"/>
  <c r="U148" i="248"/>
  <c r="T148" i="248"/>
  <c r="S148" i="248"/>
  <c r="O148" i="248"/>
  <c r="M148" i="248"/>
  <c r="L148" i="248"/>
  <c r="K148" i="248"/>
  <c r="G148" i="248"/>
  <c r="E148" i="248"/>
  <c r="D148" i="248"/>
  <c r="C148" i="248"/>
  <c r="B148" i="248"/>
  <c r="I136" i="251"/>
  <c r="F136" i="251"/>
  <c r="E136" i="251"/>
  <c r="D136" i="251"/>
  <c r="C136" i="251"/>
  <c r="B136" i="251"/>
  <c r="G134" i="251"/>
  <c r="I147" i="251" s="1"/>
  <c r="J147" i="251" s="1"/>
  <c r="G133" i="251"/>
  <c r="F133" i="251"/>
  <c r="E133" i="251"/>
  <c r="D133" i="251"/>
  <c r="C133" i="251"/>
  <c r="B133" i="251"/>
  <c r="G132" i="251"/>
  <c r="F132" i="251"/>
  <c r="E132" i="251"/>
  <c r="D132" i="251"/>
  <c r="C132" i="251"/>
  <c r="B132" i="251"/>
  <c r="J150" i="250"/>
  <c r="F150" i="250"/>
  <c r="D150" i="250"/>
  <c r="H148" i="250"/>
  <c r="H147" i="250"/>
  <c r="G147" i="250"/>
  <c r="F147" i="250"/>
  <c r="E147" i="250"/>
  <c r="D147" i="250"/>
  <c r="C147" i="250"/>
  <c r="B147" i="250"/>
  <c r="H146" i="250"/>
  <c r="G146" i="250"/>
  <c r="F146" i="250"/>
  <c r="E146" i="250"/>
  <c r="D146" i="250"/>
  <c r="C146" i="250"/>
  <c r="B146" i="250"/>
  <c r="I136" i="249"/>
  <c r="G134" i="249"/>
  <c r="G133" i="249"/>
  <c r="F133" i="249"/>
  <c r="E133" i="249"/>
  <c r="D133" i="249"/>
  <c r="C133" i="249"/>
  <c r="B133" i="249"/>
  <c r="G132" i="249"/>
  <c r="F132" i="249"/>
  <c r="E132" i="249"/>
  <c r="D132" i="249"/>
  <c r="C132" i="249"/>
  <c r="B132" i="249"/>
  <c r="X145" i="248"/>
  <c r="W145" i="248"/>
  <c r="V145" i="248"/>
  <c r="U145" i="248"/>
  <c r="T145" i="248"/>
  <c r="S145" i="248"/>
  <c r="R145" i="248"/>
  <c r="Q145" i="248"/>
  <c r="P145" i="248"/>
  <c r="O145" i="248"/>
  <c r="N145" i="248"/>
  <c r="M145" i="248"/>
  <c r="L145" i="248"/>
  <c r="K145" i="248"/>
  <c r="J145" i="248"/>
  <c r="I145" i="248"/>
  <c r="H145" i="248"/>
  <c r="G145" i="248"/>
  <c r="F145" i="248"/>
  <c r="E145" i="248"/>
  <c r="D145" i="248"/>
  <c r="C145" i="248"/>
  <c r="Z148" i="248"/>
  <c r="X146" i="248"/>
  <c r="B145" i="248"/>
  <c r="X144" i="248"/>
  <c r="W144" i="248"/>
  <c r="V144" i="248"/>
  <c r="U144" i="248"/>
  <c r="T144" i="248"/>
  <c r="S144" i="248"/>
  <c r="R144" i="248"/>
  <c r="Q144" i="248"/>
  <c r="P144" i="248"/>
  <c r="O144" i="248"/>
  <c r="N144" i="248"/>
  <c r="M144" i="248"/>
  <c r="L144" i="248"/>
  <c r="K144" i="248"/>
  <c r="J144" i="248"/>
  <c r="I144" i="248"/>
  <c r="H144" i="248"/>
  <c r="G144" i="248"/>
  <c r="F144" i="248"/>
  <c r="E144" i="248"/>
  <c r="D144" i="248"/>
  <c r="C144" i="248"/>
  <c r="B144" i="248"/>
  <c r="G135" i="250"/>
  <c r="G150" i="250" s="1"/>
  <c r="E135" i="250"/>
  <c r="E150" i="250" s="1"/>
  <c r="B135" i="250"/>
  <c r="B150" i="250" s="1"/>
  <c r="F122" i="249"/>
  <c r="F135" i="249" s="1"/>
  <c r="F136" i="249" s="1"/>
  <c r="E122" i="249"/>
  <c r="E135" i="249" s="1"/>
  <c r="D122" i="249"/>
  <c r="D135" i="249" s="1"/>
  <c r="B122" i="249"/>
  <c r="B136" i="249" s="1"/>
  <c r="W134" i="248"/>
  <c r="V134" i="248"/>
  <c r="U134" i="248"/>
  <c r="T134" i="248"/>
  <c r="S134" i="248"/>
  <c r="R134" i="248"/>
  <c r="Q134" i="248"/>
  <c r="P134" i="248"/>
  <c r="O134" i="248"/>
  <c r="N134" i="248"/>
  <c r="M134" i="248"/>
  <c r="L134" i="248"/>
  <c r="K134" i="248"/>
  <c r="J134" i="248"/>
  <c r="I134" i="248"/>
  <c r="H134" i="248"/>
  <c r="G134" i="248"/>
  <c r="F134" i="248"/>
  <c r="E134" i="248"/>
  <c r="D134" i="248"/>
  <c r="C134" i="248"/>
  <c r="B134" i="248"/>
  <c r="I123" i="251"/>
  <c r="F123" i="251"/>
  <c r="E123" i="251"/>
  <c r="D123" i="251"/>
  <c r="C123" i="251"/>
  <c r="B123" i="251"/>
  <c r="G121" i="251"/>
  <c r="G120" i="251"/>
  <c r="F120" i="251"/>
  <c r="E120" i="251"/>
  <c r="D120" i="251"/>
  <c r="C120" i="251"/>
  <c r="B120" i="251"/>
  <c r="G119" i="251"/>
  <c r="F119" i="251"/>
  <c r="E119" i="251"/>
  <c r="D119" i="251"/>
  <c r="C119" i="251"/>
  <c r="B119" i="251"/>
  <c r="J136" i="250"/>
  <c r="F136" i="250"/>
  <c r="D136" i="250"/>
  <c r="C136" i="250"/>
  <c r="H134" i="250"/>
  <c r="H133" i="250"/>
  <c r="G133" i="250"/>
  <c r="F133" i="250"/>
  <c r="E133" i="250"/>
  <c r="D133" i="250"/>
  <c r="C133" i="250"/>
  <c r="B133" i="250"/>
  <c r="H132" i="250"/>
  <c r="G132" i="250"/>
  <c r="F132" i="250"/>
  <c r="E132" i="250"/>
  <c r="D132" i="250"/>
  <c r="C132" i="250"/>
  <c r="B132" i="250"/>
  <c r="I123" i="249"/>
  <c r="F123" i="249"/>
  <c r="E123" i="249"/>
  <c r="C123" i="249"/>
  <c r="G121" i="249"/>
  <c r="G120" i="249"/>
  <c r="F120" i="249"/>
  <c r="E120" i="249"/>
  <c r="D120" i="249"/>
  <c r="C120" i="249"/>
  <c r="B120" i="249"/>
  <c r="G119" i="249"/>
  <c r="F119" i="249"/>
  <c r="E119" i="249"/>
  <c r="D119" i="249"/>
  <c r="C119" i="249"/>
  <c r="B119" i="249"/>
  <c r="Z134" i="248"/>
  <c r="X132" i="248"/>
  <c r="X131" i="248"/>
  <c r="W131" i="248"/>
  <c r="V131" i="248"/>
  <c r="U131" i="248"/>
  <c r="T131" i="248"/>
  <c r="S131" i="248"/>
  <c r="R131" i="248"/>
  <c r="Q131" i="248"/>
  <c r="P131" i="248"/>
  <c r="O131" i="248"/>
  <c r="N131" i="248"/>
  <c r="M131" i="248"/>
  <c r="L131" i="248"/>
  <c r="K131" i="248"/>
  <c r="J131" i="248"/>
  <c r="I131" i="248"/>
  <c r="H131" i="248"/>
  <c r="G131" i="248"/>
  <c r="F131" i="248"/>
  <c r="E131" i="248"/>
  <c r="D131" i="248"/>
  <c r="C131" i="248"/>
  <c r="B131" i="248"/>
  <c r="X130" i="248"/>
  <c r="W130" i="248"/>
  <c r="V130" i="248"/>
  <c r="U130" i="248"/>
  <c r="T130" i="248"/>
  <c r="S130" i="248"/>
  <c r="R130" i="248"/>
  <c r="Q130" i="248"/>
  <c r="P130" i="248"/>
  <c r="O130" i="248"/>
  <c r="N130" i="248"/>
  <c r="M130" i="248"/>
  <c r="L130" i="248"/>
  <c r="K130" i="248"/>
  <c r="J130" i="248"/>
  <c r="I130" i="248"/>
  <c r="H130" i="248"/>
  <c r="G130" i="248"/>
  <c r="F130" i="248"/>
  <c r="E130" i="248"/>
  <c r="D130" i="248"/>
  <c r="C130" i="248"/>
  <c r="B130" i="248"/>
  <c r="G122" i="250"/>
  <c r="F122" i="250"/>
  <c r="E122" i="250"/>
  <c r="D122" i="250"/>
  <c r="C122" i="250"/>
  <c r="B122" i="250"/>
  <c r="H119" i="250"/>
  <c r="G119" i="250"/>
  <c r="F119" i="250"/>
  <c r="E119" i="250"/>
  <c r="D119" i="250"/>
  <c r="C119" i="250"/>
  <c r="B119" i="250"/>
  <c r="G107" i="249"/>
  <c r="F107" i="249"/>
  <c r="E107" i="249"/>
  <c r="D107" i="249"/>
  <c r="C107" i="249"/>
  <c r="B107" i="249"/>
  <c r="J116" i="248"/>
  <c r="G108" i="249"/>
  <c r="I110" i="251"/>
  <c r="F110" i="251"/>
  <c r="E110" i="251"/>
  <c r="D110" i="251"/>
  <c r="C110" i="251"/>
  <c r="B110" i="251"/>
  <c r="G108" i="251"/>
  <c r="I121" i="251" s="1"/>
  <c r="J121" i="251" s="1"/>
  <c r="G107" i="251"/>
  <c r="F107" i="251"/>
  <c r="E107" i="251"/>
  <c r="D107" i="251"/>
  <c r="C107" i="251"/>
  <c r="B107" i="251"/>
  <c r="G106" i="251"/>
  <c r="F106" i="251"/>
  <c r="E106" i="251"/>
  <c r="D106" i="251"/>
  <c r="C106" i="251"/>
  <c r="B106" i="251"/>
  <c r="J122" i="250"/>
  <c r="H120" i="250"/>
  <c r="H118" i="250"/>
  <c r="G118" i="250"/>
  <c r="F118" i="250"/>
  <c r="E118" i="250"/>
  <c r="D118" i="250"/>
  <c r="C118" i="250"/>
  <c r="B118" i="250"/>
  <c r="I110" i="249"/>
  <c r="F110" i="249"/>
  <c r="E110" i="249"/>
  <c r="D110" i="249"/>
  <c r="C110" i="249"/>
  <c r="B110" i="249"/>
  <c r="G106" i="249"/>
  <c r="F106" i="249"/>
  <c r="E106" i="249"/>
  <c r="D106" i="249"/>
  <c r="C106" i="249"/>
  <c r="B106" i="249"/>
  <c r="Z120" i="248"/>
  <c r="W120" i="248"/>
  <c r="V120" i="248"/>
  <c r="U120" i="248"/>
  <c r="T120" i="248"/>
  <c r="S120" i="248"/>
  <c r="R120" i="248"/>
  <c r="Q120" i="248"/>
  <c r="P120" i="248"/>
  <c r="O120" i="248"/>
  <c r="N120" i="248"/>
  <c r="M120" i="248"/>
  <c r="L120" i="248"/>
  <c r="K120" i="248"/>
  <c r="J120" i="248"/>
  <c r="I120" i="248"/>
  <c r="H120" i="248"/>
  <c r="G120" i="248"/>
  <c r="F120" i="248"/>
  <c r="E120" i="248"/>
  <c r="D120" i="248"/>
  <c r="C120" i="248"/>
  <c r="B120" i="248"/>
  <c r="X118" i="248"/>
  <c r="X117" i="248"/>
  <c r="W117" i="248"/>
  <c r="V117" i="248"/>
  <c r="U117" i="248"/>
  <c r="T117" i="248"/>
  <c r="S117" i="248"/>
  <c r="R117" i="248"/>
  <c r="Q117" i="248"/>
  <c r="P117" i="248"/>
  <c r="O117" i="248"/>
  <c r="N117" i="248"/>
  <c r="M117" i="248"/>
  <c r="L117" i="248"/>
  <c r="K117" i="248"/>
  <c r="J117" i="248"/>
  <c r="I117" i="248"/>
  <c r="H117" i="248"/>
  <c r="G117" i="248"/>
  <c r="F117" i="248"/>
  <c r="E117" i="248"/>
  <c r="D117" i="248"/>
  <c r="C117" i="248"/>
  <c r="B117" i="248"/>
  <c r="X116" i="248"/>
  <c r="W116" i="248"/>
  <c r="V116" i="248"/>
  <c r="U116" i="248"/>
  <c r="T116" i="248"/>
  <c r="S116" i="248"/>
  <c r="R116" i="248"/>
  <c r="Q116" i="248"/>
  <c r="P116" i="248"/>
  <c r="O116" i="248"/>
  <c r="N116" i="248"/>
  <c r="M116" i="248"/>
  <c r="L116" i="248"/>
  <c r="K116" i="248"/>
  <c r="I116" i="248"/>
  <c r="H116" i="248"/>
  <c r="G116" i="248"/>
  <c r="F116" i="248"/>
  <c r="E116" i="248"/>
  <c r="D116" i="248"/>
  <c r="C116" i="248"/>
  <c r="B116" i="248"/>
  <c r="I97" i="251"/>
  <c r="F97" i="251"/>
  <c r="E97" i="251"/>
  <c r="D97" i="251"/>
  <c r="C97" i="251"/>
  <c r="B97" i="251"/>
  <c r="G95" i="251"/>
  <c r="G94" i="251"/>
  <c r="F94" i="251"/>
  <c r="E94" i="251"/>
  <c r="D94" i="251"/>
  <c r="C94" i="251"/>
  <c r="B94" i="251"/>
  <c r="G93" i="251"/>
  <c r="F93" i="251"/>
  <c r="E93" i="251"/>
  <c r="D93" i="251"/>
  <c r="C93" i="251"/>
  <c r="B93" i="251"/>
  <c r="J106" i="250"/>
  <c r="G106" i="250"/>
  <c r="F106" i="250"/>
  <c r="E106" i="250"/>
  <c r="D106" i="250"/>
  <c r="C106" i="250"/>
  <c r="B106" i="250"/>
  <c r="H104" i="250"/>
  <c r="J120" i="250" s="1"/>
  <c r="K120" i="250" s="1"/>
  <c r="H103" i="250"/>
  <c r="G103" i="250"/>
  <c r="F103" i="250"/>
  <c r="E103" i="250"/>
  <c r="D103" i="250"/>
  <c r="C103" i="250"/>
  <c r="B103" i="250"/>
  <c r="H102" i="250"/>
  <c r="G102" i="250"/>
  <c r="F102" i="250"/>
  <c r="E102" i="250"/>
  <c r="D102" i="250"/>
  <c r="C102" i="250"/>
  <c r="B102" i="250"/>
  <c r="B93" i="249"/>
  <c r="C93" i="249"/>
  <c r="D93" i="249"/>
  <c r="E93" i="249"/>
  <c r="F93" i="249"/>
  <c r="G93" i="249"/>
  <c r="I97" i="249"/>
  <c r="F97" i="249"/>
  <c r="E97" i="249"/>
  <c r="D97" i="249"/>
  <c r="C97" i="249"/>
  <c r="B97" i="249"/>
  <c r="G95" i="249"/>
  <c r="G94" i="249"/>
  <c r="F94" i="249"/>
  <c r="E94" i="249"/>
  <c r="D94" i="249"/>
  <c r="C94" i="249"/>
  <c r="B94" i="249"/>
  <c r="Z106" i="248"/>
  <c r="W106" i="248"/>
  <c r="V106" i="248"/>
  <c r="U106" i="248"/>
  <c r="T106" i="248"/>
  <c r="S106" i="248"/>
  <c r="R106" i="248"/>
  <c r="Q106" i="248"/>
  <c r="P106" i="248"/>
  <c r="O106" i="248"/>
  <c r="N106" i="248"/>
  <c r="M106" i="248"/>
  <c r="L106" i="248"/>
  <c r="K106" i="248"/>
  <c r="J106" i="248"/>
  <c r="I106" i="248"/>
  <c r="H106" i="248"/>
  <c r="G106" i="248"/>
  <c r="F106" i="248"/>
  <c r="E106" i="248"/>
  <c r="D106" i="248"/>
  <c r="C106" i="248"/>
  <c r="B106" i="248"/>
  <c r="X104" i="248"/>
  <c r="X103" i="248"/>
  <c r="W103" i="248"/>
  <c r="V103" i="248"/>
  <c r="U103" i="248"/>
  <c r="T103" i="248"/>
  <c r="S103" i="248"/>
  <c r="R103" i="248"/>
  <c r="Q103" i="248"/>
  <c r="P103" i="248"/>
  <c r="O103" i="248"/>
  <c r="N103" i="248"/>
  <c r="M103" i="248"/>
  <c r="L103" i="248"/>
  <c r="K103" i="248"/>
  <c r="J103" i="248"/>
  <c r="I103" i="248"/>
  <c r="H103" i="248"/>
  <c r="G103" i="248"/>
  <c r="F103" i="248"/>
  <c r="E103" i="248"/>
  <c r="D103" i="248"/>
  <c r="C103" i="248"/>
  <c r="B103" i="248"/>
  <c r="X102" i="248"/>
  <c r="W102" i="248"/>
  <c r="V102" i="248"/>
  <c r="U102" i="248"/>
  <c r="T102" i="248"/>
  <c r="S102" i="248"/>
  <c r="R102" i="248"/>
  <c r="Q102" i="248"/>
  <c r="P102" i="248"/>
  <c r="O102" i="248"/>
  <c r="N102" i="248"/>
  <c r="M102" i="248"/>
  <c r="L102" i="248"/>
  <c r="K102" i="248"/>
  <c r="J102" i="248"/>
  <c r="I102" i="248"/>
  <c r="H102" i="248"/>
  <c r="G102" i="248"/>
  <c r="F102" i="248"/>
  <c r="E102" i="248"/>
  <c r="D102" i="248"/>
  <c r="C102" i="248"/>
  <c r="B102" i="248"/>
  <c r="F92" i="250"/>
  <c r="W92" i="248"/>
  <c r="O92" i="248"/>
  <c r="L92" i="248"/>
  <c r="K92" i="248"/>
  <c r="J92" i="248"/>
  <c r="I92" i="248"/>
  <c r="H92" i="248"/>
  <c r="G92" i="248"/>
  <c r="B92" i="248"/>
  <c r="V92" i="248"/>
  <c r="U92" i="248"/>
  <c r="N92" i="248"/>
  <c r="M92" i="248"/>
  <c r="F92" i="248"/>
  <c r="E92" i="248"/>
  <c r="I84" i="251"/>
  <c r="F84" i="251"/>
  <c r="E84" i="251"/>
  <c r="D84" i="251"/>
  <c r="C84" i="251"/>
  <c r="B84" i="251"/>
  <c r="G82" i="251"/>
  <c r="G81" i="251"/>
  <c r="F81" i="251"/>
  <c r="E81" i="251"/>
  <c r="D81" i="251"/>
  <c r="C81" i="251"/>
  <c r="B81" i="251"/>
  <c r="G80" i="251"/>
  <c r="F80" i="251"/>
  <c r="E80" i="251"/>
  <c r="D80" i="251"/>
  <c r="C80" i="251"/>
  <c r="B80" i="251"/>
  <c r="J92" i="250"/>
  <c r="G92" i="250"/>
  <c r="E92" i="250"/>
  <c r="D92" i="250"/>
  <c r="C92" i="250"/>
  <c r="B92" i="250"/>
  <c r="H90" i="250"/>
  <c r="H89" i="250"/>
  <c r="G89" i="250"/>
  <c r="F89" i="250"/>
  <c r="E89" i="250"/>
  <c r="D89" i="250"/>
  <c r="C89" i="250"/>
  <c r="B89" i="250"/>
  <c r="H88" i="250"/>
  <c r="G88" i="250"/>
  <c r="F88" i="250"/>
  <c r="E88" i="250"/>
  <c r="D88" i="250"/>
  <c r="C88" i="250"/>
  <c r="B88" i="250"/>
  <c r="I84" i="249"/>
  <c r="F84" i="249"/>
  <c r="E84" i="249"/>
  <c r="D84" i="249"/>
  <c r="C84" i="249"/>
  <c r="B84" i="249"/>
  <c r="G82" i="249"/>
  <c r="G81" i="249"/>
  <c r="F81" i="249"/>
  <c r="E81" i="249"/>
  <c r="D81" i="249"/>
  <c r="C81" i="249"/>
  <c r="B81" i="249"/>
  <c r="G80" i="249"/>
  <c r="F80" i="249"/>
  <c r="E80" i="249"/>
  <c r="D80" i="249"/>
  <c r="C80" i="249"/>
  <c r="B80" i="249"/>
  <c r="Z92" i="248"/>
  <c r="T92" i="248"/>
  <c r="S92" i="248"/>
  <c r="R92" i="248"/>
  <c r="Q92" i="248"/>
  <c r="P92" i="248"/>
  <c r="D92" i="248"/>
  <c r="C92" i="248"/>
  <c r="X90" i="248"/>
  <c r="X89" i="248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B89" i="248"/>
  <c r="X88" i="248"/>
  <c r="W88" i="248"/>
  <c r="V88" i="248"/>
  <c r="U88" i="248"/>
  <c r="T88" i="248"/>
  <c r="S88" i="248"/>
  <c r="R88" i="248"/>
  <c r="Q88" i="248"/>
  <c r="P88" i="248"/>
  <c r="O88" i="248"/>
  <c r="N88" i="248"/>
  <c r="M88" i="248"/>
  <c r="L88" i="248"/>
  <c r="K88" i="248"/>
  <c r="J88" i="248"/>
  <c r="I88" i="248"/>
  <c r="H88" i="248"/>
  <c r="G88" i="248"/>
  <c r="F88" i="248"/>
  <c r="E88" i="248"/>
  <c r="D88" i="248"/>
  <c r="C88" i="248"/>
  <c r="B88" i="248"/>
  <c r="I71" i="251"/>
  <c r="F71" i="251"/>
  <c r="E71" i="251"/>
  <c r="D71" i="251"/>
  <c r="C71" i="251"/>
  <c r="B71" i="251"/>
  <c r="G69" i="251"/>
  <c r="G68" i="251"/>
  <c r="F68" i="251"/>
  <c r="E68" i="251"/>
  <c r="D68" i="251"/>
  <c r="C68" i="251"/>
  <c r="B68" i="251"/>
  <c r="G67" i="251"/>
  <c r="F67" i="251"/>
  <c r="E67" i="251"/>
  <c r="D67" i="251"/>
  <c r="C67" i="251"/>
  <c r="B67" i="251"/>
  <c r="J78" i="250"/>
  <c r="G78" i="250"/>
  <c r="F78" i="250"/>
  <c r="D78" i="250"/>
  <c r="C78" i="250"/>
  <c r="B78" i="250"/>
  <c r="H75" i="250"/>
  <c r="G75" i="250"/>
  <c r="F75" i="250"/>
  <c r="E75" i="250"/>
  <c r="D75" i="250"/>
  <c r="C75" i="250"/>
  <c r="B75" i="250"/>
  <c r="H76" i="250"/>
  <c r="H74" i="250"/>
  <c r="G74" i="250"/>
  <c r="F74" i="250"/>
  <c r="E74" i="250"/>
  <c r="D74" i="250"/>
  <c r="C74" i="250"/>
  <c r="B74" i="250"/>
  <c r="I71" i="249"/>
  <c r="F71" i="249"/>
  <c r="E71" i="249"/>
  <c r="D71" i="249"/>
  <c r="C71" i="249"/>
  <c r="B71" i="249"/>
  <c r="G69" i="249"/>
  <c r="G68" i="249"/>
  <c r="F68" i="249"/>
  <c r="E68" i="249"/>
  <c r="D68" i="249"/>
  <c r="C68" i="249"/>
  <c r="B68" i="249"/>
  <c r="G67" i="249"/>
  <c r="F67" i="249"/>
  <c r="E67" i="249"/>
  <c r="D67" i="249"/>
  <c r="C67" i="249"/>
  <c r="B67" i="249"/>
  <c r="Z78" i="248"/>
  <c r="W78" i="248"/>
  <c r="V78" i="248"/>
  <c r="U78" i="248"/>
  <c r="T78" i="248"/>
  <c r="S78" i="248"/>
  <c r="R78" i="248"/>
  <c r="Q78" i="248"/>
  <c r="P78" i="248"/>
  <c r="O78" i="248"/>
  <c r="N78" i="248"/>
  <c r="M78" i="248"/>
  <c r="L78" i="248"/>
  <c r="K78" i="248"/>
  <c r="J78" i="248"/>
  <c r="I78" i="248"/>
  <c r="H78" i="248"/>
  <c r="G78" i="248"/>
  <c r="F78" i="248"/>
  <c r="E78" i="248"/>
  <c r="D78" i="248"/>
  <c r="C78" i="248"/>
  <c r="B78" i="248"/>
  <c r="X75" i="248"/>
  <c r="W75" i="248"/>
  <c r="V75" i="248"/>
  <c r="U75" i="248"/>
  <c r="T75" i="248"/>
  <c r="S75" i="248"/>
  <c r="R75" i="248"/>
  <c r="Q75" i="248"/>
  <c r="P75" i="248"/>
  <c r="O75" i="248"/>
  <c r="N75" i="248"/>
  <c r="M75" i="248"/>
  <c r="L75" i="248"/>
  <c r="K75" i="248"/>
  <c r="J75" i="248"/>
  <c r="I75" i="248"/>
  <c r="H75" i="248"/>
  <c r="G75" i="248"/>
  <c r="F75" i="248"/>
  <c r="E75" i="248"/>
  <c r="D75" i="248"/>
  <c r="C75" i="248"/>
  <c r="B75" i="248"/>
  <c r="X76" i="248"/>
  <c r="X74" i="248"/>
  <c r="W74" i="248"/>
  <c r="V74" i="248"/>
  <c r="U74" i="248"/>
  <c r="T74" i="248"/>
  <c r="S74" i="248"/>
  <c r="R74" i="248"/>
  <c r="Q74" i="248"/>
  <c r="P74" i="248"/>
  <c r="O74" i="248"/>
  <c r="N74" i="248"/>
  <c r="M74" i="248"/>
  <c r="L74" i="248"/>
  <c r="K74" i="248"/>
  <c r="J74" i="248"/>
  <c r="I74" i="248"/>
  <c r="H74" i="248"/>
  <c r="G74" i="248"/>
  <c r="F74" i="248"/>
  <c r="E74" i="248"/>
  <c r="D74" i="248"/>
  <c r="C74" i="248"/>
  <c r="B74" i="248"/>
  <c r="G64" i="250"/>
  <c r="F64" i="250"/>
  <c r="D64" i="250"/>
  <c r="C64" i="250"/>
  <c r="B64" i="250"/>
  <c r="E63" i="250"/>
  <c r="E78" i="250" s="1"/>
  <c r="I32" i="251"/>
  <c r="I45" i="251"/>
  <c r="I58" i="251"/>
  <c r="H61" i="250"/>
  <c r="G61" i="250"/>
  <c r="F61" i="250"/>
  <c r="E61" i="250"/>
  <c r="D61" i="250"/>
  <c r="C61" i="250"/>
  <c r="B61" i="250"/>
  <c r="W64" i="248"/>
  <c r="V64" i="248"/>
  <c r="U64" i="248"/>
  <c r="T64" i="248"/>
  <c r="S64" i="248"/>
  <c r="R64" i="248"/>
  <c r="Q64" i="248"/>
  <c r="P64" i="248"/>
  <c r="O64" i="248"/>
  <c r="N64" i="248"/>
  <c r="M64" i="248"/>
  <c r="L64" i="248"/>
  <c r="K64" i="248"/>
  <c r="J64" i="248"/>
  <c r="I64" i="248"/>
  <c r="H64" i="248"/>
  <c r="G64" i="248"/>
  <c r="F64" i="248"/>
  <c r="E64" i="248"/>
  <c r="D64" i="248"/>
  <c r="C64" i="248"/>
  <c r="B64" i="248"/>
  <c r="X61" i="248"/>
  <c r="W61" i="248"/>
  <c r="V61" i="248"/>
  <c r="U61" i="248"/>
  <c r="T61" i="248"/>
  <c r="S61" i="248"/>
  <c r="R61" i="248"/>
  <c r="Q61" i="248"/>
  <c r="P61" i="248"/>
  <c r="O61" i="248"/>
  <c r="N61" i="248"/>
  <c r="M61" i="248"/>
  <c r="L61" i="248"/>
  <c r="K61" i="248"/>
  <c r="J61" i="248"/>
  <c r="I61" i="248"/>
  <c r="H61" i="248"/>
  <c r="G61" i="248"/>
  <c r="F61" i="248"/>
  <c r="E61" i="248"/>
  <c r="D61" i="248"/>
  <c r="C61" i="248"/>
  <c r="B61" i="248"/>
  <c r="R60" i="248"/>
  <c r="S60" i="248"/>
  <c r="T60" i="248"/>
  <c r="F58" i="251"/>
  <c r="E58" i="251"/>
  <c r="D58" i="251"/>
  <c r="C58" i="251"/>
  <c r="B58" i="251"/>
  <c r="G56" i="25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J64" i="250"/>
  <c r="H62" i="250"/>
  <c r="J76" i="250" s="1"/>
  <c r="K76" i="250" s="1"/>
  <c r="H60" i="250"/>
  <c r="G60" i="250"/>
  <c r="F60" i="250"/>
  <c r="E60" i="250"/>
  <c r="D60" i="250"/>
  <c r="C60" i="250"/>
  <c r="B60" i="250"/>
  <c r="I58" i="249"/>
  <c r="F58" i="249"/>
  <c r="E58" i="249"/>
  <c r="D58" i="249"/>
  <c r="C58" i="249"/>
  <c r="B58" i="249"/>
  <c r="G56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Z64" i="248"/>
  <c r="X62" i="248"/>
  <c r="Z76" i="248" s="1"/>
  <c r="AA76" i="248" s="1"/>
  <c r="X60" i="248"/>
  <c r="W60" i="248"/>
  <c r="V60" i="248"/>
  <c r="U60" i="248"/>
  <c r="Q60" i="248"/>
  <c r="P60" i="248"/>
  <c r="O60" i="248"/>
  <c r="N60" i="248"/>
  <c r="M60" i="248"/>
  <c r="L60" i="248"/>
  <c r="K60" i="248"/>
  <c r="J60" i="248"/>
  <c r="I60" i="248"/>
  <c r="H60" i="248"/>
  <c r="G60" i="248"/>
  <c r="F60" i="248"/>
  <c r="E60" i="248"/>
  <c r="D60" i="248"/>
  <c r="C60" i="248"/>
  <c r="B60" i="248"/>
  <c r="B47" i="248"/>
  <c r="B48" i="248" s="1"/>
  <c r="F45" i="251"/>
  <c r="E45" i="251"/>
  <c r="D45" i="251"/>
  <c r="C45" i="251"/>
  <c r="B45" i="251"/>
  <c r="G43" i="251"/>
  <c r="G42" i="251"/>
  <c r="F42" i="251"/>
  <c r="E42" i="251"/>
  <c r="D42" i="251"/>
  <c r="C42" i="251"/>
  <c r="B42" i="251"/>
  <c r="G41" i="251"/>
  <c r="F41" i="251"/>
  <c r="E41" i="251"/>
  <c r="D41" i="251"/>
  <c r="C41" i="251"/>
  <c r="B41" i="251"/>
  <c r="J48" i="250"/>
  <c r="F48" i="250"/>
  <c r="E48" i="250"/>
  <c r="D48" i="250"/>
  <c r="C48" i="250"/>
  <c r="B48" i="250"/>
  <c r="H46" i="250"/>
  <c r="H45" i="250"/>
  <c r="G45" i="250"/>
  <c r="F45" i="250"/>
  <c r="E45" i="250"/>
  <c r="D45" i="250"/>
  <c r="C45" i="250"/>
  <c r="B45" i="250"/>
  <c r="H44" i="250"/>
  <c r="G44" i="250"/>
  <c r="F44" i="250"/>
  <c r="E44" i="250"/>
  <c r="D44" i="250"/>
  <c r="C44" i="250"/>
  <c r="B44" i="250"/>
  <c r="I45" i="249"/>
  <c r="F45" i="249"/>
  <c r="E45" i="249"/>
  <c r="D45" i="249"/>
  <c r="C45" i="249"/>
  <c r="B45" i="249"/>
  <c r="G43" i="249"/>
  <c r="G42" i="249"/>
  <c r="F42" i="249"/>
  <c r="E42" i="249"/>
  <c r="D42" i="249"/>
  <c r="C42" i="249"/>
  <c r="B42" i="249"/>
  <c r="G41" i="249"/>
  <c r="F41" i="249"/>
  <c r="E41" i="249"/>
  <c r="D41" i="249"/>
  <c r="C41" i="249"/>
  <c r="B41" i="249"/>
  <c r="X48" i="248"/>
  <c r="U48" i="248"/>
  <c r="S48" i="248"/>
  <c r="R48" i="248"/>
  <c r="Q48" i="248"/>
  <c r="P48" i="248"/>
  <c r="O48" i="248"/>
  <c r="N48" i="248"/>
  <c r="M48" i="248"/>
  <c r="L48" i="248"/>
  <c r="K48" i="248"/>
  <c r="J48" i="248"/>
  <c r="I48" i="248"/>
  <c r="H48" i="248"/>
  <c r="G48" i="248"/>
  <c r="F48" i="248"/>
  <c r="E48" i="248"/>
  <c r="D48" i="248"/>
  <c r="C48" i="248"/>
  <c r="V46" i="248"/>
  <c r="V45" i="248"/>
  <c r="U45" i="248"/>
  <c r="T45" i="248"/>
  <c r="S45" i="248"/>
  <c r="R45" i="248"/>
  <c r="Q45" i="248"/>
  <c r="P45" i="248"/>
  <c r="O45" i="248"/>
  <c r="N45" i="248"/>
  <c r="M45" i="248"/>
  <c r="L45" i="248"/>
  <c r="K45" i="248"/>
  <c r="J45" i="248"/>
  <c r="I45" i="248"/>
  <c r="H45" i="248"/>
  <c r="G45" i="248"/>
  <c r="F45" i="248"/>
  <c r="E45" i="248"/>
  <c r="D45" i="248"/>
  <c r="C45" i="248"/>
  <c r="B45" i="248"/>
  <c r="V44" i="248"/>
  <c r="U44" i="248"/>
  <c r="T44" i="248"/>
  <c r="S44" i="248"/>
  <c r="R44" i="248"/>
  <c r="Q44" i="248"/>
  <c r="P44" i="248"/>
  <c r="O44" i="248"/>
  <c r="N44" i="248"/>
  <c r="M44" i="248"/>
  <c r="L44" i="248"/>
  <c r="K44" i="248"/>
  <c r="J44" i="248"/>
  <c r="I44" i="248"/>
  <c r="H44" i="248"/>
  <c r="G44" i="248"/>
  <c r="F44" i="248"/>
  <c r="E44" i="248"/>
  <c r="D44" i="248"/>
  <c r="C44" i="248"/>
  <c r="B44" i="248"/>
  <c r="T33" i="248"/>
  <c r="T48" i="248" s="1"/>
  <c r="G33" i="250"/>
  <c r="G34" i="250" s="1"/>
  <c r="G29" i="251"/>
  <c r="F29" i="251"/>
  <c r="E29" i="251"/>
  <c r="D29" i="251"/>
  <c r="C29" i="251"/>
  <c r="B29" i="251"/>
  <c r="F32" i="251"/>
  <c r="E32" i="251"/>
  <c r="D32" i="251"/>
  <c r="C32" i="251"/>
  <c r="B32" i="251"/>
  <c r="G30" i="251"/>
  <c r="G28" i="251"/>
  <c r="F28" i="251"/>
  <c r="E28" i="251"/>
  <c r="D28" i="251"/>
  <c r="C28" i="251"/>
  <c r="B28" i="251"/>
  <c r="J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H30" i="250"/>
  <c r="G30" i="250"/>
  <c r="F30" i="250"/>
  <c r="E30" i="250"/>
  <c r="D30" i="250"/>
  <c r="C30" i="250"/>
  <c r="B30" i="250"/>
  <c r="I32" i="249"/>
  <c r="F32" i="249"/>
  <c r="E32" i="249"/>
  <c r="D32" i="249"/>
  <c r="C32" i="249"/>
  <c r="B32" i="249"/>
  <c r="G29" i="249"/>
  <c r="F29" i="249"/>
  <c r="E29" i="249"/>
  <c r="D29" i="249"/>
  <c r="C29" i="249"/>
  <c r="B29" i="249"/>
  <c r="G30" i="249"/>
  <c r="G28" i="249"/>
  <c r="F28" i="249"/>
  <c r="E28" i="249"/>
  <c r="D28" i="249"/>
  <c r="C28" i="249"/>
  <c r="B28" i="249"/>
  <c r="X34" i="248"/>
  <c r="U34" i="248"/>
  <c r="T34" i="248"/>
  <c r="S34" i="248"/>
  <c r="R34" i="248"/>
  <c r="Q34" i="248"/>
  <c r="P34" i="248"/>
  <c r="O34" i="248"/>
  <c r="N34" i="248"/>
  <c r="M34" i="248"/>
  <c r="L34" i="248"/>
  <c r="K34" i="248"/>
  <c r="J34" i="248"/>
  <c r="I34" i="248"/>
  <c r="H34" i="248"/>
  <c r="G34" i="248"/>
  <c r="F34" i="248"/>
  <c r="E34" i="248"/>
  <c r="D34" i="248"/>
  <c r="C34" i="248"/>
  <c r="B34" i="248"/>
  <c r="V31" i="248"/>
  <c r="U31" i="248"/>
  <c r="T31" i="248"/>
  <c r="S31" i="248"/>
  <c r="R31" i="248"/>
  <c r="Q31" i="248"/>
  <c r="P31" i="248"/>
  <c r="O31" i="248"/>
  <c r="N31" i="248"/>
  <c r="M31" i="248"/>
  <c r="L31" i="248"/>
  <c r="K31" i="248"/>
  <c r="J31" i="248"/>
  <c r="I31" i="248"/>
  <c r="H31" i="248"/>
  <c r="G31" i="248"/>
  <c r="F31" i="248"/>
  <c r="E31" i="248"/>
  <c r="D31" i="248"/>
  <c r="C31" i="248"/>
  <c r="B31" i="248"/>
  <c r="V32" i="248"/>
  <c r="V30" i="248"/>
  <c r="U30" i="248"/>
  <c r="T30" i="248"/>
  <c r="S30" i="248"/>
  <c r="R30" i="248"/>
  <c r="Q30" i="248"/>
  <c r="P30" i="248"/>
  <c r="O30" i="248"/>
  <c r="N30" i="248"/>
  <c r="M30" i="248"/>
  <c r="L30" i="248"/>
  <c r="K30" i="248"/>
  <c r="J30" i="248"/>
  <c r="I30" i="248"/>
  <c r="H30" i="248"/>
  <c r="G30" i="248"/>
  <c r="F30" i="248"/>
  <c r="E30" i="248"/>
  <c r="D30" i="248"/>
  <c r="C30" i="248"/>
  <c r="B30" i="248"/>
  <c r="H20" i="248"/>
  <c r="I20" i="248"/>
  <c r="J20" i="248"/>
  <c r="H16" i="248"/>
  <c r="I16" i="248"/>
  <c r="J16" i="248"/>
  <c r="H17" i="248"/>
  <c r="I17" i="248"/>
  <c r="J17" i="248"/>
  <c r="Q20" i="248"/>
  <c r="Q17" i="248"/>
  <c r="Q16" i="248"/>
  <c r="V18" i="248"/>
  <c r="X18" i="248" s="1"/>
  <c r="Y18" i="248" s="1"/>
  <c r="M20" i="248"/>
  <c r="L20" i="248"/>
  <c r="K20" i="248"/>
  <c r="G20" i="248"/>
  <c r="F20" i="248"/>
  <c r="E20" i="248"/>
  <c r="D20" i="248"/>
  <c r="C20" i="248"/>
  <c r="B20" i="248"/>
  <c r="M17" i="248"/>
  <c r="L17" i="248"/>
  <c r="K17" i="248"/>
  <c r="G17" i="248"/>
  <c r="F17" i="248"/>
  <c r="E17" i="248"/>
  <c r="D17" i="248"/>
  <c r="C17" i="248"/>
  <c r="B17" i="248"/>
  <c r="M16" i="248"/>
  <c r="L16" i="248"/>
  <c r="K16" i="248"/>
  <c r="G16" i="248"/>
  <c r="F16" i="248"/>
  <c r="E16" i="248"/>
  <c r="D16" i="248"/>
  <c r="C16" i="248"/>
  <c r="B16" i="248"/>
  <c r="F16" i="250"/>
  <c r="F17" i="250"/>
  <c r="F20" i="250"/>
  <c r="F19" i="249"/>
  <c r="F19" i="251"/>
  <c r="F15" i="249"/>
  <c r="F16" i="249"/>
  <c r="F15" i="251"/>
  <c r="F16" i="251"/>
  <c r="E19" i="251"/>
  <c r="D19" i="251"/>
  <c r="C19" i="251"/>
  <c r="B19" i="251"/>
  <c r="G17" i="251"/>
  <c r="I17" i="251" s="1"/>
  <c r="J17" i="251" s="1"/>
  <c r="G16" i="251"/>
  <c r="E16" i="251"/>
  <c r="D16" i="251"/>
  <c r="C16" i="251"/>
  <c r="B16" i="251"/>
  <c r="G15" i="251"/>
  <c r="E15" i="251"/>
  <c r="D15" i="251"/>
  <c r="C15" i="251"/>
  <c r="B15" i="251"/>
  <c r="E16" i="250"/>
  <c r="E17" i="250"/>
  <c r="E20" i="250"/>
  <c r="T16" i="248"/>
  <c r="U16" i="248"/>
  <c r="T17" i="248"/>
  <c r="U17" i="248"/>
  <c r="T20" i="248"/>
  <c r="U20" i="248"/>
  <c r="S20" i="248"/>
  <c r="R20" i="248"/>
  <c r="H17" i="250"/>
  <c r="G17" i="250"/>
  <c r="D17" i="250"/>
  <c r="C17" i="250"/>
  <c r="V17" i="248"/>
  <c r="S17" i="248"/>
  <c r="R17" i="248"/>
  <c r="P17" i="248"/>
  <c r="C20" i="250"/>
  <c r="C16" i="250"/>
  <c r="E19" i="249"/>
  <c r="P20" i="248"/>
  <c r="P16" i="248"/>
  <c r="S16" i="248"/>
  <c r="O16" i="248"/>
  <c r="O17" i="248"/>
  <c r="O20" i="248"/>
  <c r="H16" i="250"/>
  <c r="G16" i="250"/>
  <c r="D16" i="250"/>
  <c r="B16" i="250"/>
  <c r="G15" i="249"/>
  <c r="E15" i="249"/>
  <c r="D15" i="249"/>
  <c r="C15" i="249"/>
  <c r="B15" i="249"/>
  <c r="V16" i="248"/>
  <c r="R16" i="248"/>
  <c r="N16" i="248"/>
  <c r="E16" i="249"/>
  <c r="N20" i="248"/>
  <c r="N17" i="248"/>
  <c r="C19" i="249"/>
  <c r="D19" i="249"/>
  <c r="B19" i="249"/>
  <c r="C16" i="249"/>
  <c r="D16" i="249"/>
  <c r="G16" i="249"/>
  <c r="B16" i="249"/>
  <c r="D20" i="250"/>
  <c r="G20" i="250"/>
  <c r="B20" i="250"/>
  <c r="B17" i="250"/>
  <c r="H18" i="250"/>
  <c r="G17" i="249"/>
  <c r="B3" i="238"/>
  <c r="D3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B4" i="240" s="1"/>
  <c r="B5" i="240" s="1"/>
  <c r="B6" i="240" s="1"/>
  <c r="B7" i="240" s="1"/>
  <c r="B8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H3" i="237" s="1"/>
  <c r="H42" i="236"/>
  <c r="I30" i="236"/>
  <c r="G18" i="236"/>
  <c r="Y5" i="236"/>
  <c r="X5" i="236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I225" i="249" l="1"/>
  <c r="J225" i="249" s="1"/>
  <c r="AA232" i="248"/>
  <c r="AB232" i="248" s="1"/>
  <c r="I290" i="251"/>
  <c r="J290" i="251" s="1"/>
  <c r="S334" i="249"/>
  <c r="D6" i="240"/>
  <c r="Z160" i="248"/>
  <c r="AA160" i="248" s="1"/>
  <c r="C149" i="251"/>
  <c r="O334" i="249"/>
  <c r="I56" i="251"/>
  <c r="J56" i="251" s="1"/>
  <c r="AA190" i="248"/>
  <c r="AB190" i="248" s="1"/>
  <c r="X46" i="248"/>
  <c r="Y46" i="248" s="1"/>
  <c r="E64" i="250"/>
  <c r="V345" i="249"/>
  <c r="W345" i="249" s="1"/>
  <c r="I69" i="249"/>
  <c r="J69" i="249" s="1"/>
  <c r="I108" i="249"/>
  <c r="J108" i="249" s="1"/>
  <c r="Z5" i="234"/>
  <c r="I30" i="249"/>
  <c r="J30" i="249" s="1"/>
  <c r="J191" i="250"/>
  <c r="K191" i="250" s="1"/>
  <c r="R334" i="249"/>
  <c r="W5" i="233"/>
  <c r="I69" i="251"/>
  <c r="J69" i="251" s="1"/>
  <c r="M291" i="248"/>
  <c r="D4" i="240"/>
  <c r="B176" i="248"/>
  <c r="J134" i="250"/>
  <c r="K134" i="250" s="1"/>
  <c r="B177" i="250"/>
  <c r="B178" i="250" s="1"/>
  <c r="D176" i="248"/>
  <c r="B136" i="250"/>
  <c r="J219" i="250"/>
  <c r="K219" i="250" s="1"/>
  <c r="I251" i="249"/>
  <c r="J251" i="249" s="1"/>
  <c r="AA218" i="248"/>
  <c r="AB218" i="248" s="1"/>
  <c r="G4" i="237"/>
  <c r="H4" i="237" s="1"/>
  <c r="Z118" i="248"/>
  <c r="AA118" i="248" s="1"/>
  <c r="J261" i="250"/>
  <c r="K261" i="250" s="1"/>
  <c r="I238" i="251"/>
  <c r="J238" i="251" s="1"/>
  <c r="I334" i="249"/>
  <c r="I82" i="249"/>
  <c r="J82" i="249" s="1"/>
  <c r="I95" i="251"/>
  <c r="J95" i="251" s="1"/>
  <c r="B4" i="238"/>
  <c r="I43" i="251"/>
  <c r="J43" i="251" s="1"/>
  <c r="Z62" i="248"/>
  <c r="AA62" i="248" s="1"/>
  <c r="I56" i="249"/>
  <c r="J56" i="249" s="1"/>
  <c r="I134" i="249"/>
  <c r="J134" i="249" s="1"/>
  <c r="I186" i="251"/>
  <c r="J186" i="251" s="1"/>
  <c r="J205" i="250"/>
  <c r="K205" i="250" s="1"/>
  <c r="I212" i="251"/>
  <c r="J212" i="251" s="1"/>
  <c r="P291" i="248"/>
  <c r="J331" i="251"/>
  <c r="K331" i="251" s="1"/>
  <c r="G320" i="251"/>
  <c r="Z90" i="248"/>
  <c r="AA90" i="248" s="1"/>
  <c r="B123" i="249"/>
  <c r="I160" i="249"/>
  <c r="J160" i="249" s="1"/>
  <c r="J176" i="250"/>
  <c r="K176" i="250" s="1"/>
  <c r="AA204" i="248"/>
  <c r="AB204" i="248" s="1"/>
  <c r="AA246" i="248"/>
  <c r="AB246" i="248" s="1"/>
  <c r="I238" i="249"/>
  <c r="J238" i="249" s="1"/>
  <c r="F291" i="248"/>
  <c r="Q291" i="248"/>
  <c r="G136" i="250"/>
  <c r="D123" i="249"/>
  <c r="J318" i="250"/>
  <c r="K318" i="250" s="1"/>
  <c r="V373" i="248"/>
  <c r="W373" i="248" s="1"/>
  <c r="H334" i="249"/>
  <c r="J46" i="250"/>
  <c r="K46" i="250" s="1"/>
  <c r="I134" i="251"/>
  <c r="J134" i="251" s="1"/>
  <c r="Z132" i="248"/>
  <c r="AA132" i="248" s="1"/>
  <c r="P162" i="248"/>
  <c r="I264" i="251"/>
  <c r="J264" i="251" s="1"/>
  <c r="I277" i="249"/>
  <c r="J277" i="249" s="1"/>
  <c r="B162" i="251"/>
  <c r="C149" i="249"/>
  <c r="C161" i="249"/>
  <c r="AA317" i="248"/>
  <c r="AB317" i="248" s="1"/>
  <c r="D5" i="240"/>
  <c r="D3" i="240"/>
  <c r="C162" i="248"/>
  <c r="I199" i="249"/>
  <c r="J199" i="249" s="1"/>
  <c r="J247" i="250"/>
  <c r="K247" i="250" s="1"/>
  <c r="AA275" i="248"/>
  <c r="AB275" i="248" s="1"/>
  <c r="I264" i="249"/>
  <c r="J264" i="249" s="1"/>
  <c r="G291" i="248"/>
  <c r="V399" i="248"/>
  <c r="W399" i="248" s="1"/>
  <c r="I17" i="249"/>
  <c r="J17" i="249" s="1"/>
  <c r="J62" i="250"/>
  <c r="K62" i="250" s="1"/>
  <c r="I147" i="249"/>
  <c r="J147" i="249" s="1"/>
  <c r="E162" i="248"/>
  <c r="I173" i="251"/>
  <c r="J173" i="251" s="1"/>
  <c r="AA303" i="248"/>
  <c r="AB303" i="248" s="1"/>
  <c r="I291" i="248"/>
  <c r="J370" i="251"/>
  <c r="K370" i="251" s="1"/>
  <c r="G4" i="239"/>
  <c r="H4" i="239" s="1"/>
  <c r="I82" i="251"/>
  <c r="J82" i="251" s="1"/>
  <c r="E136" i="250"/>
  <c r="F148" i="249"/>
  <c r="F149" i="249" s="1"/>
  <c r="C136" i="249"/>
  <c r="J162" i="250"/>
  <c r="K162" i="250" s="1"/>
  <c r="D164" i="250"/>
  <c r="I173" i="249"/>
  <c r="J173" i="249" s="1"/>
  <c r="J291" i="248"/>
  <c r="J347" i="249"/>
  <c r="V371" i="249"/>
  <c r="W371" i="249" s="1"/>
  <c r="Z5" i="236"/>
  <c r="H3" i="238"/>
  <c r="Z5" i="235"/>
  <c r="Z146" i="248"/>
  <c r="AA146" i="248" s="1"/>
  <c r="I160" i="251"/>
  <c r="J160" i="251" s="1"/>
  <c r="I303" i="251"/>
  <c r="J303" i="251" s="1"/>
  <c r="N347" i="249"/>
  <c r="J399" i="250"/>
  <c r="K399" i="250" s="1"/>
  <c r="G5" i="238"/>
  <c r="H4" i="238"/>
  <c r="J18" i="250"/>
  <c r="K18" i="250" s="1"/>
  <c r="J32" i="250"/>
  <c r="K32" i="250" s="1"/>
  <c r="Z104" i="248"/>
  <c r="AA104" i="248" s="1"/>
  <c r="B162" i="249"/>
  <c r="I212" i="249"/>
  <c r="J212" i="249" s="1"/>
  <c r="J276" i="250"/>
  <c r="K276" i="250" s="1"/>
  <c r="J290" i="250"/>
  <c r="K290" i="250" s="1"/>
  <c r="V291" i="248"/>
  <c r="K347" i="249"/>
  <c r="K334" i="249"/>
  <c r="I121" i="249"/>
  <c r="J121" i="249" s="1"/>
  <c r="D3" i="237"/>
  <c r="B4" i="237"/>
  <c r="G4" i="240"/>
  <c r="H3" i="240"/>
  <c r="E136" i="249"/>
  <c r="E148" i="249"/>
  <c r="C240" i="251"/>
  <c r="V319" i="249"/>
  <c r="W319" i="249" s="1"/>
  <c r="D136" i="249"/>
  <c r="D149" i="249"/>
  <c r="I43" i="249"/>
  <c r="J43" i="249" s="1"/>
  <c r="J104" i="250"/>
  <c r="K104" i="250" s="1"/>
  <c r="J90" i="250"/>
  <c r="K90" i="250" s="1"/>
  <c r="J148" i="250"/>
  <c r="K148" i="250" s="1"/>
  <c r="C162" i="251"/>
  <c r="C175" i="251"/>
  <c r="AA289" i="248"/>
  <c r="AB289" i="248" s="1"/>
  <c r="D3" i="239"/>
  <c r="B4" i="239"/>
  <c r="D162" i="251"/>
  <c r="D175" i="251"/>
  <c r="V176" i="248"/>
  <c r="D175" i="249"/>
  <c r="G321" i="249"/>
  <c r="D8" i="240"/>
  <c r="B9" i="240"/>
  <c r="I95" i="249"/>
  <c r="J95" i="249" s="1"/>
  <c r="J233" i="250"/>
  <c r="K233" i="250" s="1"/>
  <c r="V358" i="249"/>
  <c r="W358" i="249" s="1"/>
  <c r="D7" i="240"/>
  <c r="I30" i="251"/>
  <c r="J30" i="251" s="1"/>
  <c r="X32" i="248"/>
  <c r="Y32" i="248" s="1"/>
  <c r="I108" i="251"/>
  <c r="J108" i="251" s="1"/>
  <c r="J357" i="251"/>
  <c r="K357" i="251" s="1"/>
  <c r="D308" i="249"/>
  <c r="L308" i="249"/>
  <c r="P347" i="249"/>
  <c r="I251" i="251"/>
  <c r="J251" i="251" s="1"/>
  <c r="P321" i="249"/>
  <c r="G48" i="250"/>
  <c r="G5" i="237" l="1"/>
  <c r="H5" i="237" s="1"/>
  <c r="G5" i="239"/>
  <c r="G6" i="239" s="1"/>
  <c r="G6" i="237"/>
  <c r="B5" i="238"/>
  <c r="D4" i="238"/>
  <c r="F161" i="249"/>
  <c r="F162" i="249" s="1"/>
  <c r="C175" i="249"/>
  <c r="C162" i="249"/>
  <c r="D4" i="239"/>
  <c r="B5" i="239"/>
  <c r="D9" i="240"/>
  <c r="B10" i="240"/>
  <c r="E162" i="249"/>
  <c r="E149" i="249"/>
  <c r="H4" i="240"/>
  <c r="G5" i="240"/>
  <c r="B5" i="237"/>
  <c r="D4" i="237"/>
  <c r="G6" i="238"/>
  <c r="H5" i="238"/>
  <c r="H5" i="239" l="1"/>
  <c r="B6" i="238"/>
  <c r="D5" i="238"/>
  <c r="F175" i="249"/>
  <c r="G7" i="237"/>
  <c r="H6" i="237"/>
  <c r="H5" i="240"/>
  <c r="G6" i="240"/>
  <c r="D10" i="240"/>
  <c r="B11" i="240"/>
  <c r="G7" i="239"/>
  <c r="H6" i="239"/>
  <c r="D5" i="239"/>
  <c r="B6" i="239"/>
  <c r="H6" i="238"/>
  <c r="G7" i="238"/>
  <c r="D5" i="237"/>
  <c r="B6" i="237"/>
  <c r="G8" i="237" l="1"/>
  <c r="H7" i="237"/>
  <c r="B7" i="238"/>
  <c r="D6" i="238"/>
  <c r="D11" i="240"/>
  <c r="B12" i="240"/>
  <c r="G8" i="239"/>
  <c r="H7" i="239"/>
  <c r="G7" i="240"/>
  <c r="H6" i="240"/>
  <c r="B7" i="237"/>
  <c r="D6" i="237"/>
  <c r="G8" i="238"/>
  <c r="H7" i="238"/>
  <c r="D6" i="239"/>
  <c r="B7" i="239"/>
  <c r="G9" i="237" l="1"/>
  <c r="H8" i="237"/>
  <c r="B8" i="238"/>
  <c r="D7" i="238"/>
  <c r="H8" i="239"/>
  <c r="G9" i="239"/>
  <c r="D7" i="239"/>
  <c r="B8" i="239"/>
  <c r="G8" i="240"/>
  <c r="H7" i="240"/>
  <c r="G9" i="238"/>
  <c r="H8" i="238"/>
  <c r="B13" i="240"/>
  <c r="D12" i="240"/>
  <c r="B8" i="237"/>
  <c r="D7" i="237"/>
  <c r="B9" i="238" l="1"/>
  <c r="D8" i="238"/>
  <c r="H9" i="237"/>
  <c r="G10" i="237"/>
  <c r="D8" i="239"/>
  <c r="B9" i="239"/>
  <c r="D13" i="240"/>
  <c r="B14" i="240"/>
  <c r="G10" i="238"/>
  <c r="H9" i="238"/>
  <c r="B9" i="237"/>
  <c r="D8" i="237"/>
  <c r="H9" i="239"/>
  <c r="G10" i="239"/>
  <c r="H8" i="240"/>
  <c r="G9" i="240"/>
  <c r="H10" i="237" l="1"/>
  <c r="G11" i="237"/>
  <c r="D9" i="238"/>
  <c r="B10" i="238"/>
  <c r="B15" i="240"/>
  <c r="D14" i="240"/>
  <c r="G11" i="239"/>
  <c r="H10" i="239"/>
  <c r="D9" i="237"/>
  <c r="B10" i="237"/>
  <c r="G10" i="240"/>
  <c r="H9" i="240"/>
  <c r="G11" i="238"/>
  <c r="H10" i="238"/>
  <c r="B10" i="239"/>
  <c r="D9" i="239"/>
  <c r="B11" i="238" l="1"/>
  <c r="D10" i="238"/>
  <c r="G12" i="237"/>
  <c r="H11" i="237"/>
  <c r="B16" i="240"/>
  <c r="D15" i="240"/>
  <c r="B11" i="239"/>
  <c r="D10" i="239"/>
  <c r="G11" i="240"/>
  <c r="H10" i="240"/>
  <c r="B11" i="237"/>
  <c r="D10" i="237"/>
  <c r="G12" i="239"/>
  <c r="H11" i="239"/>
  <c r="G12" i="238"/>
  <c r="H11" i="238"/>
  <c r="G13" i="237" l="1"/>
  <c r="H12" i="237"/>
  <c r="B12" i="238"/>
  <c r="D11" i="238"/>
  <c r="G13" i="238"/>
  <c r="H12" i="238"/>
  <c r="H12" i="239"/>
  <c r="G13" i="239"/>
  <c r="D11" i="239"/>
  <c r="B12" i="239"/>
  <c r="D11" i="237"/>
  <c r="B12" i="237"/>
  <c r="D16" i="240"/>
  <c r="B17" i="240"/>
  <c r="H11" i="240"/>
  <c r="G12" i="240"/>
  <c r="B13" i="238" l="1"/>
  <c r="D12" i="238"/>
  <c r="G14" i="237"/>
  <c r="H13" i="237"/>
  <c r="B13" i="239"/>
  <c r="D12" i="239"/>
  <c r="B18" i="240"/>
  <c r="D17" i="240"/>
  <c r="H13" i="238"/>
  <c r="G14" i="238"/>
  <c r="H12" i="240"/>
  <c r="G13" i="240"/>
  <c r="H13" i="239"/>
  <c r="G14" i="239"/>
  <c r="B13" i="237"/>
  <c r="D12" i="237"/>
  <c r="H14" i="237" l="1"/>
  <c r="G15" i="237"/>
  <c r="D13" i="238"/>
  <c r="B14" i="238"/>
  <c r="B19" i="240"/>
  <c r="D18" i="240"/>
  <c r="B14" i="237"/>
  <c r="D13" i="237"/>
  <c r="G15" i="239"/>
  <c r="H14" i="239"/>
  <c r="H13" i="240"/>
  <c r="G14" i="240"/>
  <c r="G15" i="238"/>
  <c r="H14" i="238"/>
  <c r="B14" i="239"/>
  <c r="D13" i="239"/>
  <c r="B15" i="238" l="1"/>
  <c r="D14" i="238"/>
  <c r="G16" i="237"/>
  <c r="H15" i="237"/>
  <c r="G16" i="238"/>
  <c r="H15" i="238"/>
  <c r="G15" i="240"/>
  <c r="H14" i="240"/>
  <c r="D14" i="237"/>
  <c r="B15" i="237"/>
  <c r="D14" i="239"/>
  <c r="B15" i="239"/>
  <c r="G16" i="239"/>
  <c r="H15" i="239"/>
  <c r="B20" i="240"/>
  <c r="D19" i="240"/>
  <c r="H16" i="237" l="1"/>
  <c r="G17" i="237"/>
  <c r="D15" i="238"/>
  <c r="B16" i="238"/>
  <c r="B21" i="240"/>
  <c r="D20" i="240"/>
  <c r="G17" i="238"/>
  <c r="H16" i="238"/>
  <c r="B16" i="237"/>
  <c r="D15" i="237"/>
  <c r="H15" i="240"/>
  <c r="G16" i="240"/>
  <c r="H16" i="239"/>
  <c r="G17" i="239"/>
  <c r="B16" i="239"/>
  <c r="D15" i="239"/>
  <c r="D16" i="238" l="1"/>
  <c r="B17" i="238"/>
  <c r="G18" i="237"/>
  <c r="H17" i="237"/>
  <c r="B17" i="237"/>
  <c r="D16" i="237"/>
  <c r="D16" i="239"/>
  <c r="B17" i="239"/>
  <c r="H17" i="239"/>
  <c r="G18" i="239"/>
  <c r="H17" i="238"/>
  <c r="G18" i="238"/>
  <c r="H16" i="240"/>
  <c r="G17" i="240"/>
  <c r="D21" i="240"/>
  <c r="B22" i="240"/>
  <c r="H18" i="237" l="1"/>
  <c r="G19" i="237"/>
  <c r="B18" i="238"/>
  <c r="D17" i="238"/>
  <c r="D17" i="239"/>
  <c r="B18" i="239"/>
  <c r="B23" i="240"/>
  <c r="D22" i="240"/>
  <c r="H17" i="240"/>
  <c r="G18" i="240"/>
  <c r="G19" i="239"/>
  <c r="H18" i="239"/>
  <c r="D17" i="237"/>
  <c r="B18" i="237"/>
  <c r="H18" i="238"/>
  <c r="G19" i="238"/>
  <c r="B19" i="238" l="1"/>
  <c r="D18" i="238"/>
  <c r="G20" i="237"/>
  <c r="H19" i="237"/>
  <c r="G19" i="240"/>
  <c r="H18" i="240"/>
  <c r="G20" i="238"/>
  <c r="H19" i="238"/>
  <c r="D18" i="237"/>
  <c r="B19" i="237"/>
  <c r="D23" i="240"/>
  <c r="B24" i="240"/>
  <c r="B19" i="239"/>
  <c r="D18" i="239"/>
  <c r="G20" i="239"/>
  <c r="H19" i="239"/>
  <c r="H20" i="237" l="1"/>
  <c r="G21" i="237"/>
  <c r="B20" i="238"/>
  <c r="D19" i="238"/>
  <c r="G21" i="238"/>
  <c r="H20" i="238"/>
  <c r="G20" i="240"/>
  <c r="H19" i="240"/>
  <c r="H20" i="239"/>
  <c r="G21" i="239"/>
  <c r="D19" i="239"/>
  <c r="B20" i="239"/>
  <c r="D24" i="240"/>
  <c r="B25" i="240"/>
  <c r="D19" i="237"/>
  <c r="B20" i="237"/>
  <c r="B21" i="238" l="1"/>
  <c r="D20" i="238"/>
  <c r="H21" i="237"/>
  <c r="G22" i="237"/>
  <c r="B21" i="237"/>
  <c r="D20" i="237"/>
  <c r="G21" i="240"/>
  <c r="H20" i="240"/>
  <c r="H21" i="239"/>
  <c r="G22" i="239"/>
  <c r="D25" i="240"/>
  <c r="B26" i="240"/>
  <c r="D26" i="240" s="1"/>
  <c r="H21" i="238"/>
  <c r="G22" i="238"/>
  <c r="D20" i="239"/>
  <c r="B21" i="239"/>
  <c r="H22" i="237" l="1"/>
  <c r="G23" i="237"/>
  <c r="D21" i="238"/>
  <c r="B22" i="238"/>
  <c r="B22" i="239"/>
  <c r="D21" i="239"/>
  <c r="H22" i="239"/>
  <c r="G23" i="239"/>
  <c r="H21" i="240"/>
  <c r="G22" i="240"/>
  <c r="G23" i="238"/>
  <c r="H22" i="238"/>
  <c r="D21" i="237"/>
  <c r="B22" i="237"/>
  <c r="B23" i="238" l="1"/>
  <c r="D22" i="238"/>
  <c r="H23" i="237"/>
  <c r="G24" i="237"/>
  <c r="H22" i="240"/>
  <c r="G23" i="240"/>
  <c r="G24" i="238"/>
  <c r="H23" i="238"/>
  <c r="H23" i="239"/>
  <c r="G24" i="239"/>
  <c r="D22" i="237"/>
  <c r="B23" i="237"/>
  <c r="D22" i="239"/>
  <c r="B23" i="239"/>
  <c r="G25" i="237" l="1"/>
  <c r="H24" i="237"/>
  <c r="D23" i="238"/>
  <c r="B24" i="238"/>
  <c r="D23" i="237"/>
  <c r="B24" i="237"/>
  <c r="G25" i="239"/>
  <c r="H24" i="239"/>
  <c r="H24" i="238"/>
  <c r="G25" i="238"/>
  <c r="H23" i="240"/>
  <c r="G24" i="240"/>
  <c r="D23" i="239"/>
  <c r="B24" i="239"/>
  <c r="D24" i="238" l="1"/>
  <c r="B25" i="238"/>
  <c r="H25" i="237"/>
  <c r="G26" i="237"/>
  <c r="H26" i="237" s="1"/>
  <c r="G26" i="238"/>
  <c r="H26" i="238" s="1"/>
  <c r="H25" i="238"/>
  <c r="H25" i="239"/>
  <c r="G26" i="239"/>
  <c r="H26" i="239" s="1"/>
  <c r="H24" i="240"/>
  <c r="G25" i="240"/>
  <c r="D24" i="239"/>
  <c r="B25" i="239"/>
  <c r="B25" i="237"/>
  <c r="D24" i="237"/>
  <c r="D25" i="238" l="1"/>
  <c r="B26" i="238"/>
  <c r="D26" i="238" s="1"/>
  <c r="H25" i="240"/>
  <c r="G26" i="240"/>
  <c r="H26" i="240" s="1"/>
  <c r="D25" i="237"/>
  <c r="B26" i="237"/>
  <c r="D26" i="237" s="1"/>
  <c r="B26" i="239"/>
  <c r="D26" i="239" s="1"/>
  <c r="D25" i="239"/>
</calcChain>
</file>

<file path=xl/sharedStrings.xml><?xml version="1.0" encoding="utf-8"?>
<sst xmlns="http://schemas.openxmlformats.org/spreadsheetml/2006/main" count="2970" uniqueCount="144">
  <si>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</si>
  <si>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</si>
  <si>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</si>
  <si>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</si>
  <si>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</si>
  <si>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</si>
  <si>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</si>
  <si>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</si>
  <si>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</si>
  <si>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</si>
  <si>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</si>
  <si>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</si>
  <si>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</si>
  <si>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</si>
  <si>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</si>
  <si>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</si>
  <si>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</si>
  <si>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</si>
  <si>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</si>
  <si>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</si>
  <si>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</si>
  <si>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</si>
  <si>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</si>
  <si>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</si>
  <si>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</si>
  <si>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</si>
  <si>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</si>
  <si>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</si>
  <si>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</si>
  <si>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</si>
  <si>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</si>
  <si>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</si>
  <si>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</si>
  <si>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</si>
  <si>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</si>
  <si>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</si>
  <si>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</si>
  <si>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</si>
  <si>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</si>
  <si>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</si>
  <si>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</si>
  <si>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</si>
  <si>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</si>
  <si>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</si>
  <si>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</si>
  <si>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</si>
  <si>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</si>
  <si>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</si>
  <si>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</si>
  <si>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</si>
  <si>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</si>
  <si>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</si>
  <si>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</si>
  <si>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</si>
  <si>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</si>
  <si>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</si>
  <si>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</si>
  <si>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</si>
  <si>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</si>
  <si>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</si>
  <si>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</si>
  <si>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</si>
  <si>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</si>
  <si>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</si>
  <si>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Rango</t>
  </si>
  <si>
    <t>Grading Caseta D hoy</t>
  </si>
  <si>
    <t>Con los incrementos propuestos tendriamos un incremento de 7,4 grs en la semana 2</t>
  </si>
  <si>
    <t>Semana 2</t>
  </si>
  <si>
    <t>contar</t>
  </si>
  <si>
    <t>La desuniformidad del corral 1 es principalmente por luz en el corral 1 por reflejo de la luz de la cepa 1</t>
  </si>
  <si>
    <t>Al momento de quitar sobretecho, quitaron el plastico que teniamos puesto, esto ya se soluciono</t>
  </si>
  <si>
    <t>Que pasará en este corral???</t>
  </si>
  <si>
    <t>CASETA C</t>
  </si>
  <si>
    <t>Semana 3</t>
  </si>
  <si>
    <t>El martes iniciamos grading en este modulo</t>
  </si>
  <si>
    <t>Oscurecimiento del modulo en un 85%</t>
  </si>
  <si>
    <t>Al momento del pesaje encontramos un paso de aves en el corral 6, ya se corrigio</t>
  </si>
  <si>
    <t>Semana 4</t>
  </si>
  <si>
    <t>Semana 5</t>
  </si>
  <si>
    <t>Contar</t>
  </si>
  <si>
    <t>Semana 6</t>
  </si>
  <si>
    <t>Semana 7</t>
  </si>
  <si>
    <t>Semana 8</t>
  </si>
  <si>
    <t>El lunes inciamos grading en esta cepa</t>
  </si>
  <si>
    <t>Se realizo grading esta semana</t>
  </si>
  <si>
    <t>Semana 9</t>
  </si>
  <si>
    <t>Semana 10</t>
  </si>
  <si>
    <t>|</t>
  </si>
  <si>
    <t>Semana 11</t>
  </si>
  <si>
    <t>Se contaron los corrales y no se hallaron diferencias significactivas</t>
  </si>
  <si>
    <t>Se cuenta corral indicado y tenia una diferencia de 12 aves</t>
  </si>
  <si>
    <t>Semana 12</t>
  </si>
  <si>
    <t>89 descartes por tarsos cortos</t>
  </si>
  <si>
    <t>Se realiza grading en la caseta C</t>
  </si>
  <si>
    <t>Esta semana realizamos manejo en el resto de cepa 9</t>
  </si>
  <si>
    <t>Esta semana se realizara grading</t>
  </si>
  <si>
    <t>Semana 13</t>
  </si>
  <si>
    <t>Semana 14</t>
  </si>
  <si>
    <t>Semana 15</t>
  </si>
  <si>
    <t>Semana 16</t>
  </si>
  <si>
    <t>Semana 17</t>
  </si>
  <si>
    <t>Se realiza manejo de machos</t>
  </si>
  <si>
    <t>38 para venta</t>
  </si>
  <si>
    <t>1 mortalidad</t>
  </si>
  <si>
    <t>4 descartes</t>
  </si>
  <si>
    <t>Por favor no descartar mas machos para poder aparear al 9,5%</t>
  </si>
  <si>
    <t>Semana 18</t>
  </si>
  <si>
    <t>Se realizara grading de extremos esta semana</t>
  </si>
  <si>
    <t>Semana 19</t>
  </si>
  <si>
    <t>Errores de sexaje</t>
  </si>
  <si>
    <t>48 descartes por pico o baja condición</t>
  </si>
  <si>
    <t>11 errores de sexaje</t>
  </si>
  <si>
    <t>El corral 1 de la Cas D fue trasladado para la Cas C antes del grading de extremos</t>
  </si>
  <si>
    <t>Grading de extremos según colores</t>
  </si>
  <si>
    <t>Semana 20</t>
  </si>
  <si>
    <t>Semana 21</t>
  </si>
  <si>
    <t>El martes tenemos grading preapareo</t>
  </si>
  <si>
    <t>Dejaremos el 9,5% para apareo como habiamos hablado</t>
  </si>
  <si>
    <t>Semana 22</t>
  </si>
  <si>
    <t>Descartes dispuestos para venta</t>
  </si>
  <si>
    <t>Semana 23</t>
  </si>
  <si>
    <t>El dia de hoy se esat realizando el conteo del lote</t>
  </si>
  <si>
    <t>Rango apareado</t>
  </si>
  <si>
    <t>2y3</t>
  </si>
  <si>
    <t>1Y2</t>
  </si>
  <si>
    <t>3Y4</t>
  </si>
  <si>
    <t>Semana 24</t>
  </si>
  <si>
    <t>Semana 25</t>
  </si>
  <si>
    <t>% Prod</t>
  </si>
  <si>
    <t>Semana 26</t>
  </si>
  <si>
    <t>Produccion dia</t>
  </si>
  <si>
    <t>Semana 27</t>
  </si>
  <si>
    <t>Semana 28</t>
  </si>
  <si>
    <t>Gran perdida de uniformidad!!!!</t>
  </si>
  <si>
    <t>Semana 29</t>
  </si>
  <si>
    <t>Realizaremos manejo de machos esta semana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</si>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</sst>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0.0%"/>
    <numFmt numFmtId="166" formatCode="_-* #,##0.00\ [$€]_-;\-* #,##0.00\ [$€]_-;_-* &quot;-&quot;??\ [$€]_-;_-@_-"/>
  </numFmts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3333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497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1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 applyBorder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 applyBorder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 applyBorder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NumberFormat="1" applyFont="1" applyFill="1" applyBorder="1" applyAlignment="1">
      <alignment horizontal="center"/>
    </xf>
    <xf numFmtId="9" fontId="4" fillId="2" borderId="6" xfId="3" applyNumberFormat="1" applyFont="1" applyFill="1" applyBorder="1" applyAlignment="1">
      <alignment horizontal="center"/>
    </xf>
    <xf numFmtId="9" fontId="2" fillId="2" borderId="19" xfId="3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5" fontId="0" fillId="0" borderId="17" xfId="3" applyNumberFormat="1" applyFont="1" applyBorder="1" applyAlignment="1">
      <alignment horizontal="center" vertical="center"/>
    </xf>
    <xf numFmtId="165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 applyAlignment="1"/>
    <xf numFmtId="1" fontId="13" fillId="0" borderId="1" xfId="0" applyNumberFormat="1" applyFont="1" applyFill="1" applyBorder="1" applyAlignment="1">
      <alignment horizontal="center"/>
    </xf>
    <xf numFmtId="1" fontId="13" fillId="0" borderId="10" xfId="0" applyNumberFormat="1" applyFont="1" applyFill="1" applyBorder="1" applyAlignment="1">
      <alignment horizontal="center"/>
    </xf>
    <xf numFmtId="1" fontId="13" fillId="0" borderId="28" xfId="0" applyNumberFormat="1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5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5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4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1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4" fillId="0" borderId="5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2" fontId="12" fillId="0" borderId="2" xfId="10" applyNumberFormat="1" applyFont="1" applyFill="1" applyBorder="1" applyAlignment="1">
      <alignment horizontal="center" vertical="center"/>
    </xf>
    <xf numFmtId="2" fontId="12" fillId="0" borderId="5" xfId="10" applyNumberFormat="1" applyFont="1" applyFill="1" applyBorder="1" applyAlignment="1">
      <alignment horizontal="center" vertical="center"/>
    </xf>
    <xf numFmtId="2" fontId="12" fillId="0" borderId="17" xfId="10" applyNumberFormat="1" applyFont="1" applyFill="1" applyBorder="1" applyAlignment="1">
      <alignment horizontal="center" vertical="center"/>
    </xf>
    <xf numFmtId="2" fontId="1" fillId="3" borderId="2" xfId="10" applyNumberFormat="1" applyFont="1" applyFill="1" applyBorder="1" applyAlignment="1">
      <alignment horizontal="center" vertical="center"/>
    </xf>
    <xf numFmtId="2" fontId="1" fillId="3" borderId="5" xfId="10" applyNumberFormat="1" applyFont="1" applyFill="1" applyBorder="1" applyAlignment="1">
      <alignment horizontal="center" vertical="center"/>
    </xf>
    <xf numFmtId="2" fontId="1" fillId="3" borderId="17" xfId="10" applyNumberFormat="1" applyFont="1" applyFill="1" applyBorder="1" applyAlignment="1">
      <alignment horizontal="center" vertical="center"/>
    </xf>
    <xf numFmtId="2" fontId="1" fillId="3" borderId="50" xfId="0" applyNumberFormat="1" applyFont="1" applyFill="1" applyBorder="1" applyAlignment="1">
      <alignment horizontal="center" vertical="center"/>
    </xf>
    <xf numFmtId="2" fontId="1" fillId="0" borderId="2" xfId="10" applyNumberFormat="1" applyFont="1" applyFill="1" applyBorder="1" applyAlignment="1">
      <alignment horizontal="center" vertical="center"/>
    </xf>
    <xf numFmtId="2" fontId="1" fillId="0" borderId="5" xfId="10" applyNumberFormat="1" applyFont="1" applyFill="1" applyBorder="1" applyAlignment="1">
      <alignment horizontal="center" vertical="center"/>
    </xf>
    <xf numFmtId="2" fontId="1" fillId="0" borderId="17" xfId="10" applyNumberFormat="1" applyFont="1" applyFill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50" xfId="3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2" fontId="1" fillId="0" borderId="54" xfId="0" applyNumberFormat="1" applyFont="1" applyFill="1" applyBorder="1" applyAlignment="1">
      <alignment horizontal="center" vertical="center"/>
    </xf>
    <xf numFmtId="2" fontId="1" fillId="0" borderId="51" xfId="0" applyNumberFormat="1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1" fontId="1" fillId="0" borderId="53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2" fontId="12" fillId="0" borderId="50" xfId="10" applyNumberFormat="1" applyFont="1" applyFill="1" applyBorder="1" applyAlignment="1">
      <alignment horizontal="center" vertical="center"/>
    </xf>
    <xf numFmtId="2" fontId="12" fillId="0" borderId="0" xfId="10" applyNumberFormat="1" applyFont="1" applyFill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ont="1" applyFill="1" applyBorder="1" applyAlignment="1">
      <alignment horizontal="center" vertical="center"/>
    </xf>
    <xf numFmtId="2" fontId="1" fillId="3" borderId="50" xfId="10" applyNumberFormat="1" applyFont="1" applyFill="1" applyBorder="1" applyAlignment="1">
      <alignment horizontal="center" vertical="center"/>
    </xf>
    <xf numFmtId="2" fontId="1" fillId="0" borderId="0" xfId="10" applyNumberFormat="1" applyFont="1" applyFill="1" applyBorder="1" applyAlignment="1">
      <alignment horizontal="center" vertical="center"/>
    </xf>
    <xf numFmtId="2" fontId="1" fillId="0" borderId="8" xfId="10" applyNumberFormat="1" applyFont="1" applyFill="1" applyBorder="1" applyAlignment="1">
      <alignment horizontal="center" vertical="center"/>
    </xf>
    <xf numFmtId="2" fontId="19" fillId="0" borderId="50" xfId="10" applyNumberFormat="1" applyFont="1" applyFill="1" applyBorder="1" applyAlignment="1">
      <alignment horizontal="center" vertical="center"/>
    </xf>
    <xf numFmtId="2" fontId="19" fillId="0" borderId="0" xfId="10" applyNumberFormat="1" applyFont="1" applyFill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2" fontId="1" fillId="0" borderId="5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7" borderId="57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4" fillId="0" borderId="58" xfId="0" applyFont="1" applyFill="1" applyBorder="1" applyAlignment="1">
      <alignment horizontal="center" vertical="center"/>
    </xf>
    <xf numFmtId="2" fontId="12" fillId="0" borderId="58" xfId="0" applyNumberFormat="1" applyFont="1" applyFill="1" applyBorder="1" applyAlignment="1">
      <alignment horizontal="center" vertical="center"/>
    </xf>
    <xf numFmtId="2" fontId="1" fillId="3" borderId="58" xfId="0" applyNumberFormat="1" applyFont="1" applyFill="1" applyBorder="1" applyAlignment="1">
      <alignment horizontal="center" vertical="center"/>
    </xf>
    <xf numFmtId="2" fontId="1" fillId="0" borderId="58" xfId="0" applyNumberFormat="1" applyFont="1" applyFill="1" applyBorder="1" applyAlignment="1">
      <alignment horizontal="center" vertical="center"/>
    </xf>
    <xf numFmtId="10" fontId="1" fillId="0" borderId="58" xfId="0" applyNumberFormat="1" applyFont="1" applyFill="1" applyBorder="1" applyAlignment="1">
      <alignment horizontal="center" vertical="center"/>
    </xf>
    <xf numFmtId="2" fontId="1" fillId="3" borderId="58" xfId="3" applyNumberFormat="1" applyFont="1" applyFill="1" applyBorder="1" applyAlignment="1">
      <alignment horizontal="center" vertical="center"/>
    </xf>
    <xf numFmtId="2" fontId="1" fillId="0" borderId="59" xfId="0" applyNumberFormat="1" applyFont="1" applyFill="1" applyBorder="1" applyAlignment="1">
      <alignment horizontal="center" vertical="center"/>
    </xf>
    <xf numFmtId="1" fontId="1" fillId="0" borderId="57" xfId="0" applyNumberFormat="1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4" fillId="11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2" fontId="1" fillId="14" borderId="5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0" fontId="14" fillId="0" borderId="61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1" fontId="1" fillId="0" borderId="41" xfId="0" applyNumberFormat="1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4" fillId="17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10" borderId="5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8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17" borderId="5" xfId="0" applyFont="1" applyFill="1" applyBorder="1" applyAlignment="1">
      <alignment horizontal="center" vertical="center"/>
    </xf>
    <xf numFmtId="0" fontId="19" fillId="11" borderId="17" xfId="0" applyFont="1" applyFill="1" applyBorder="1" applyAlignment="1">
      <alignment horizontal="center" vertical="center"/>
    </xf>
    <xf numFmtId="0" fontId="19" fillId="0" borderId="5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2" fontId="12" fillId="0" borderId="20" xfId="10" applyNumberFormat="1" applyFont="1" applyFill="1" applyBorder="1" applyAlignment="1">
      <alignment horizontal="center" vertical="center"/>
    </xf>
    <xf numFmtId="2" fontId="1" fillId="3" borderId="20" xfId="10" applyNumberFormat="1" applyFont="1" applyFill="1" applyBorder="1" applyAlignment="1">
      <alignment horizontal="center" vertical="center"/>
    </xf>
    <xf numFmtId="2" fontId="1" fillId="0" borderId="20" xfId="10" applyNumberFormat="1" applyFont="1" applyFill="1" applyBorder="1" applyAlignment="1">
      <alignment horizontal="center" vertical="center"/>
    </xf>
    <xf numFmtId="10" fontId="1" fillId="0" borderId="20" xfId="3" applyNumberFormat="1" applyFont="1" applyFill="1" applyBorder="1" applyAlignment="1">
      <alignment horizontal="center" vertical="center"/>
    </xf>
    <xf numFmtId="2" fontId="1" fillId="3" borderId="20" xfId="3" applyNumberFormat="1" applyFont="1" applyFill="1" applyBorder="1" applyAlignment="1">
      <alignment horizontal="center" vertical="center"/>
    </xf>
    <xf numFmtId="2" fontId="1" fillId="0" borderId="63" xfId="0" applyNumberFormat="1" applyFont="1" applyFill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2" fontId="12" fillId="0" borderId="8" xfId="10" applyNumberFormat="1" applyFont="1" applyFill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1" fontId="1" fillId="0" borderId="65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14" borderId="1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4" borderId="0" xfId="0" applyFont="1" applyFill="1" applyAlignment="1">
      <alignment horizontal="left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19" xfId="0" applyNumberFormat="1" applyFont="1" applyFill="1" applyBorder="1" applyAlignment="1">
      <alignment horizontal="center" vertical="center"/>
    </xf>
    <xf numFmtId="164" fontId="1" fillId="0" borderId="4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8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3" borderId="50" xfId="0" applyNumberFormat="1" applyFont="1" applyFill="1" applyBorder="1" applyAlignment="1">
      <alignment horizontal="center" vertical="center"/>
    </xf>
    <xf numFmtId="164" fontId="1" fillId="0" borderId="5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0" borderId="42" xfId="0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14" borderId="56" xfId="0" applyFont="1" applyFill="1" applyBorder="1" applyAlignment="1">
      <alignment horizontal="center" vertical="center"/>
    </xf>
    <xf numFmtId="0" fontId="1" fillId="14" borderId="64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4" borderId="3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8" fillId="0" borderId="53" xfId="0" applyFont="1" applyFill="1" applyBorder="1" applyAlignment="1">
      <alignment horizontal="center" vertical="center"/>
    </xf>
    <xf numFmtId="0" fontId="28" fillId="0" borderId="58" xfId="0" applyFont="1" applyBorder="1" applyAlignment="1">
      <alignment horizontal="center" vertical="center"/>
    </xf>
    <xf numFmtId="0" fontId="28" fillId="0" borderId="53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1" fontId="12" fillId="0" borderId="2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" fontId="12" fillId="0" borderId="5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54" xfId="0" applyNumberFormat="1" applyFont="1" applyFill="1" applyBorder="1" applyAlignment="1">
      <alignment horizontal="center" vertical="center"/>
    </xf>
    <xf numFmtId="164" fontId="1" fillId="0" borderId="5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5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57" xfId="0" applyNumberFormat="1" applyFont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56" xfId="0" applyNumberFormat="1" applyFont="1" applyFill="1" applyBorder="1" applyAlignment="1">
      <alignment horizontal="center" vertical="center"/>
    </xf>
    <xf numFmtId="1" fontId="1" fillId="0" borderId="64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28" fillId="0" borderId="57" xfId="0" applyFont="1" applyFill="1" applyBorder="1" applyAlignment="1">
      <alignment horizontal="center" vertical="center"/>
    </xf>
    <xf numFmtId="1" fontId="12" fillId="0" borderId="58" xfId="0" applyNumberFormat="1" applyFont="1" applyBorder="1" applyAlignment="1">
      <alignment horizontal="center" vertical="center"/>
    </xf>
    <xf numFmtId="2" fontId="1" fillId="0" borderId="58" xfId="0" applyNumberFormat="1" applyFont="1" applyBorder="1" applyAlignment="1">
      <alignment horizontal="center" vertical="center"/>
    </xf>
    <xf numFmtId="10" fontId="1" fillId="0" borderId="58" xfId="0" applyNumberFormat="1" applyFont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1" fontId="12" fillId="0" borderId="17" xfId="0" applyNumberFormat="1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2" fontId="19" fillId="14" borderId="0" xfId="10" applyNumberFormat="1" applyFont="1" applyFill="1" applyBorder="1" applyAlignment="1">
      <alignment horizontal="left" vertical="center"/>
    </xf>
    <xf numFmtId="2" fontId="1" fillId="0" borderId="8" xfId="10" applyNumberFormat="1" applyFont="1" applyFill="1" applyBorder="1" applyAlignment="1">
      <alignment horizontal="center" vertical="center"/>
    </xf>
    <xf numFmtId="2" fontId="1" fillId="14" borderId="5" xfId="10" applyNumberFormat="1" applyFont="1" applyFill="1" applyBorder="1" applyAlignment="1">
      <alignment horizontal="center" vertical="center"/>
    </xf>
    <xf numFmtId="2" fontId="1" fillId="14" borderId="17" xfId="10" applyNumberFormat="1" applyFont="1" applyFill="1" applyBorder="1" applyAlignment="1">
      <alignment horizontal="center" vertical="center"/>
    </xf>
    <xf numFmtId="2" fontId="1" fillId="1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66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</cellXfs>
  <cellStyles count="497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Millares 2 2" xfId="491"/>
    <cellStyle name="Normal" xfId="0" builtinId="0"/>
    <cellStyle name="Normal 2" xfId="2"/>
    <cellStyle name="Normal 2 2" xfId="10"/>
    <cellStyle name="Normal 3" xfId="9"/>
    <cellStyle name="Porcentaje" xfId="3" builtinId="5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5 2" xfId="492"/>
    <cellStyle name="Porcentaje 6" xfId="487"/>
    <cellStyle name="Porcentaje 6 2" xfId="493"/>
    <cellStyle name="Porcentaje 7" xfId="488"/>
    <cellStyle name="Porcentaje 7 2" xfId="494"/>
    <cellStyle name="Porcentaje 8" xfId="489"/>
    <cellStyle name="Porcentaje 8 2" xfId="495"/>
    <cellStyle name="Porcentaje 9" xfId="490"/>
    <cellStyle name="Porcentaje 9 2" xfId="496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00FF00"/>
      <color rgb="FFFF33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250944"/>
        <c:axId val="141252480"/>
      </c:barChart>
      <c:catAx>
        <c:axId val="141250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252480"/>
        <c:crosses val="autoZero"/>
        <c:auto val="1"/>
        <c:lblAlgn val="ctr"/>
        <c:lblOffset val="100"/>
        <c:noMultiLvlLbl val="0"/>
      </c:catAx>
      <c:valAx>
        <c:axId val="141252480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25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1360"/>
        <c:axId val="151632896"/>
      </c:lineChart>
      <c:catAx>
        <c:axId val="151631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632896"/>
        <c:crosses val="autoZero"/>
        <c:auto val="1"/>
        <c:lblAlgn val="ctr"/>
        <c:lblOffset val="100"/>
        <c:noMultiLvlLbl val="0"/>
      </c:catAx>
      <c:valAx>
        <c:axId val="15163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631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9792"/>
        <c:axId val="209453440"/>
      </c:lineChart>
      <c:catAx>
        <c:axId val="18724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53440"/>
        <c:crosses val="autoZero"/>
        <c:auto val="1"/>
        <c:lblAlgn val="ctr"/>
        <c:lblOffset val="100"/>
        <c:noMultiLvlLbl val="0"/>
      </c:catAx>
      <c:valAx>
        <c:axId val="20945344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49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904512"/>
        <c:axId val="141906304"/>
      </c:barChart>
      <c:catAx>
        <c:axId val="141904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06304"/>
        <c:crosses val="autoZero"/>
        <c:auto val="1"/>
        <c:lblAlgn val="ctr"/>
        <c:lblOffset val="100"/>
        <c:noMultiLvlLbl val="0"/>
      </c:catAx>
      <c:valAx>
        <c:axId val="141906304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045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923840"/>
        <c:axId val="141925376"/>
      </c:lineChart>
      <c:catAx>
        <c:axId val="14192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25376"/>
        <c:crosses val="autoZero"/>
        <c:auto val="1"/>
        <c:lblAlgn val="ctr"/>
        <c:lblOffset val="100"/>
        <c:noMultiLvlLbl val="0"/>
      </c:catAx>
      <c:valAx>
        <c:axId val="141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92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91008"/>
        <c:axId val="142092544"/>
      </c:lineChart>
      <c:catAx>
        <c:axId val="142091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092544"/>
        <c:crosses val="autoZero"/>
        <c:auto val="1"/>
        <c:lblAlgn val="ctr"/>
        <c:lblOffset val="100"/>
        <c:noMultiLvlLbl val="0"/>
      </c:catAx>
      <c:valAx>
        <c:axId val="14209254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910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53536"/>
        <c:axId val="142355072"/>
      </c:barChart>
      <c:catAx>
        <c:axId val="142353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55072"/>
        <c:crosses val="autoZero"/>
        <c:auto val="1"/>
        <c:lblAlgn val="ctr"/>
        <c:lblOffset val="100"/>
        <c:noMultiLvlLbl val="0"/>
      </c:catAx>
      <c:valAx>
        <c:axId val="142355072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535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89248"/>
        <c:axId val="142390784"/>
      </c:lineChart>
      <c:catAx>
        <c:axId val="1423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2390784"/>
        <c:crosses val="autoZero"/>
        <c:auto val="1"/>
        <c:lblAlgn val="ctr"/>
        <c:lblOffset val="100"/>
        <c:noMultiLvlLbl val="0"/>
      </c:catAx>
      <c:valAx>
        <c:axId val="1423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3892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43872"/>
        <c:axId val="142549760"/>
      </c:lineChart>
      <c:catAx>
        <c:axId val="142543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49760"/>
        <c:crosses val="autoZero"/>
        <c:auto val="1"/>
        <c:lblAlgn val="ctr"/>
        <c:lblOffset val="100"/>
        <c:noMultiLvlLbl val="0"/>
      </c:catAx>
      <c:valAx>
        <c:axId val="14254976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43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60256"/>
        <c:axId val="142582528"/>
      </c:barChart>
      <c:catAx>
        <c:axId val="14256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82528"/>
        <c:crosses val="autoZero"/>
        <c:auto val="1"/>
        <c:lblAlgn val="ctr"/>
        <c:lblOffset val="100"/>
        <c:noMultiLvlLbl val="0"/>
      </c:catAx>
      <c:valAx>
        <c:axId val="1425825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602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91872"/>
        <c:axId val="142593408"/>
      </c:lineChart>
      <c:catAx>
        <c:axId val="14259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593408"/>
        <c:crosses val="autoZero"/>
        <c:auto val="1"/>
        <c:lblAlgn val="ctr"/>
        <c:lblOffset val="100"/>
        <c:noMultiLvlLbl val="0"/>
      </c:catAx>
      <c:valAx>
        <c:axId val="14259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918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2544"/>
        <c:axId val="142654080"/>
      </c:lineChart>
      <c:catAx>
        <c:axId val="142652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654080"/>
        <c:crosses val="autoZero"/>
        <c:auto val="1"/>
        <c:lblAlgn val="ctr"/>
        <c:lblOffset val="100"/>
        <c:noMultiLvlLbl val="0"/>
      </c:catAx>
      <c:valAx>
        <c:axId val="1426540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6525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523" t="s">
        <v>18</v>
      </c>
      <c r="C4" s="524"/>
      <c r="D4" s="524"/>
      <c r="E4" s="524"/>
      <c r="F4" s="524"/>
      <c r="G4" s="524"/>
      <c r="H4" s="524"/>
      <c r="I4" s="524"/>
      <c r="J4" s="525"/>
      <c r="K4" s="523" t="s">
        <v>21</v>
      </c>
      <c r="L4" s="524"/>
      <c r="M4" s="524"/>
      <c r="N4" s="524"/>
      <c r="O4" s="524"/>
      <c r="P4" s="524"/>
      <c r="Q4" s="524"/>
      <c r="R4" s="524"/>
      <c r="S4" s="524"/>
      <c r="T4" s="525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523" t="s">
        <v>23</v>
      </c>
      <c r="C17" s="524"/>
      <c r="D17" s="524"/>
      <c r="E17" s="524"/>
      <c r="F17" s="525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23" t="s">
        <v>18</v>
      </c>
      <c r="C4" s="524"/>
      <c r="D4" s="524"/>
      <c r="E4" s="524"/>
      <c r="F4" s="524"/>
      <c r="G4" s="524"/>
      <c r="H4" s="524"/>
      <c r="I4" s="524"/>
      <c r="J4" s="525"/>
      <c r="K4" s="523" t="s">
        <v>21</v>
      </c>
      <c r="L4" s="524"/>
      <c r="M4" s="524"/>
      <c r="N4" s="524"/>
      <c r="O4" s="524"/>
      <c r="P4" s="524"/>
      <c r="Q4" s="524"/>
      <c r="R4" s="524"/>
      <c r="S4" s="524"/>
      <c r="T4" s="524"/>
      <c r="U4" s="524"/>
      <c r="V4" s="524"/>
      <c r="W4" s="525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23" t="s">
        <v>23</v>
      </c>
      <c r="C17" s="524"/>
      <c r="D17" s="524"/>
      <c r="E17" s="524"/>
      <c r="F17" s="525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23" t="s">
        <v>18</v>
      </c>
      <c r="C4" s="524"/>
      <c r="D4" s="524"/>
      <c r="E4" s="524"/>
      <c r="F4" s="524"/>
      <c r="G4" s="524"/>
      <c r="H4" s="524"/>
      <c r="I4" s="524"/>
      <c r="J4" s="525"/>
      <c r="K4" s="523" t="s">
        <v>21</v>
      </c>
      <c r="L4" s="524"/>
      <c r="M4" s="524"/>
      <c r="N4" s="524"/>
      <c r="O4" s="524"/>
      <c r="P4" s="524"/>
      <c r="Q4" s="524"/>
      <c r="R4" s="524"/>
      <c r="S4" s="524"/>
      <c r="T4" s="524"/>
      <c r="U4" s="524"/>
      <c r="V4" s="524"/>
      <c r="W4" s="525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23" t="s">
        <v>23</v>
      </c>
      <c r="C17" s="524"/>
      <c r="D17" s="524"/>
      <c r="E17" s="524"/>
      <c r="F17" s="525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23" t="s">
        <v>18</v>
      </c>
      <c r="C4" s="524"/>
      <c r="D4" s="524"/>
      <c r="E4" s="524"/>
      <c r="F4" s="524"/>
      <c r="G4" s="524"/>
      <c r="H4" s="524"/>
      <c r="I4" s="524"/>
      <c r="J4" s="525"/>
      <c r="K4" s="523" t="s">
        <v>21</v>
      </c>
      <c r="L4" s="524"/>
      <c r="M4" s="524"/>
      <c r="N4" s="524"/>
      <c r="O4" s="524"/>
      <c r="P4" s="524"/>
      <c r="Q4" s="524"/>
      <c r="R4" s="524"/>
      <c r="S4" s="524"/>
      <c r="T4" s="524"/>
      <c r="U4" s="524"/>
      <c r="V4" s="524"/>
      <c r="W4" s="525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23" t="s">
        <v>23</v>
      </c>
      <c r="C17" s="524"/>
      <c r="D17" s="524"/>
      <c r="E17" s="524"/>
      <c r="F17" s="525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526" t="s">
        <v>42</v>
      </c>
      <c r="B1" s="526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526" t="s">
        <v>42</v>
      </c>
      <c r="B1" s="526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527" t="s">
        <v>42</v>
      </c>
      <c r="B1" s="527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526" t="s">
        <v>42</v>
      </c>
      <c r="B1" s="526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C518"/>
  <sheetViews>
    <sheetView showGridLines="0" topLeftCell="A490" zoomScale="73" zoomScaleNormal="73" workbookViewId="0">
      <selection activeCell="V518" sqref="V518"/>
    </sheetView>
  </sheetViews>
  <sheetFormatPr baseColWidth="10" defaultRowHeight="12.75" x14ac:dyDescent="0.2"/>
  <cols>
    <col min="1" max="1" width="16.28515625" style="237" bestFit="1" customWidth="1"/>
    <col min="2" max="9" width="9.7109375" style="237" customWidth="1"/>
    <col min="10" max="10" width="10.28515625" style="237" customWidth="1"/>
    <col min="11" max="11" width="10.7109375" style="237" bestFit="1" customWidth="1"/>
    <col min="12" max="13" width="10.7109375" style="237" customWidth="1"/>
    <col min="14" max="14" width="10.7109375" style="334" customWidth="1"/>
    <col min="15" max="26" width="10.7109375" style="237" customWidth="1"/>
    <col min="27" max="16384" width="11.42578125" style="237"/>
  </cols>
  <sheetData>
    <row r="1" spans="1:26" x14ac:dyDescent="0.2">
      <c r="A1" s="237" t="s">
        <v>58</v>
      </c>
    </row>
    <row r="2" spans="1:26" x14ac:dyDescent="0.2">
      <c r="A2" s="237" t="s">
        <v>59</v>
      </c>
      <c r="B2" s="239">
        <v>39.849514563106794</v>
      </c>
      <c r="F2" s="537"/>
      <c r="G2" s="537"/>
      <c r="H2" s="537"/>
      <c r="I2" s="537"/>
    </row>
    <row r="3" spans="1:26" x14ac:dyDescent="0.2">
      <c r="A3" s="237" t="s">
        <v>7</v>
      </c>
      <c r="B3" s="237">
        <v>92.7</v>
      </c>
    </row>
    <row r="4" spans="1:26" x14ac:dyDescent="0.2">
      <c r="A4" s="237" t="s">
        <v>60</v>
      </c>
      <c r="B4" s="237">
        <v>12883</v>
      </c>
    </row>
    <row r="6" spans="1:26" x14ac:dyDescent="0.2">
      <c r="A6" s="246" t="s">
        <v>61</v>
      </c>
      <c r="B6" s="239">
        <v>39.849514563106794</v>
      </c>
      <c r="C6" s="239">
        <v>39.849514563106794</v>
      </c>
      <c r="D6" s="239">
        <v>39.849514563106794</v>
      </c>
      <c r="E6" s="239">
        <v>39.849514563106794</v>
      </c>
      <c r="F6" s="239">
        <v>39.849514563106794</v>
      </c>
      <c r="G6" s="239">
        <v>39.849514563106794</v>
      </c>
      <c r="H6" s="239">
        <v>39.849514563106794</v>
      </c>
      <c r="I6" s="239">
        <v>39.849514563106794</v>
      </c>
      <c r="J6" s="239">
        <v>39.849514563106794</v>
      </c>
      <c r="K6" s="239">
        <v>39.849514563106794</v>
      </c>
      <c r="L6" s="239">
        <v>39.849514563106794</v>
      </c>
      <c r="M6" s="239">
        <v>39.849514563106794</v>
      </c>
      <c r="N6" s="239">
        <v>39.849514563106794</v>
      </c>
      <c r="O6" s="239">
        <v>39.849514563106794</v>
      </c>
      <c r="P6" s="239">
        <v>39.849514563106794</v>
      </c>
      <c r="Q6" s="239">
        <v>39.849514563106794</v>
      </c>
      <c r="R6" s="239">
        <v>39.849514563106794</v>
      </c>
      <c r="S6" s="239">
        <v>39.849514563106794</v>
      </c>
      <c r="T6" s="239">
        <v>39.849514563106794</v>
      </c>
      <c r="U6" s="239">
        <v>39.849514563106794</v>
      </c>
      <c r="V6" s="239">
        <v>39.849514563106794</v>
      </c>
    </row>
    <row r="7" spans="1:26" x14ac:dyDescent="0.2">
      <c r="A7" s="246" t="s">
        <v>62</v>
      </c>
      <c r="B7" s="282">
        <v>22.06</v>
      </c>
      <c r="C7" s="352">
        <v>22.06</v>
      </c>
      <c r="D7" s="352">
        <v>22.06</v>
      </c>
      <c r="E7" s="352">
        <v>22.06</v>
      </c>
      <c r="F7" s="352">
        <v>22.06</v>
      </c>
      <c r="G7" s="352">
        <v>22.06</v>
      </c>
      <c r="H7" s="352">
        <v>22.06</v>
      </c>
      <c r="I7" s="352">
        <v>22.06</v>
      </c>
      <c r="J7" s="352">
        <v>22.06</v>
      </c>
      <c r="K7" s="352">
        <v>22.06</v>
      </c>
      <c r="L7" s="352">
        <v>22.06</v>
      </c>
      <c r="M7" s="352">
        <v>22.06</v>
      </c>
      <c r="N7" s="352">
        <v>22.06</v>
      </c>
      <c r="O7" s="352">
        <v>22.06</v>
      </c>
      <c r="P7" s="352">
        <v>22.06</v>
      </c>
      <c r="Q7" s="352">
        <v>22.06</v>
      </c>
      <c r="R7" s="352">
        <v>22.06</v>
      </c>
      <c r="S7" s="352">
        <v>22.06</v>
      </c>
      <c r="T7" s="352">
        <v>22.06</v>
      </c>
      <c r="U7" s="352">
        <v>22.06</v>
      </c>
      <c r="V7" s="352"/>
    </row>
    <row r="8" spans="1:26" ht="13.5" thickBot="1" x14ac:dyDescent="0.25">
      <c r="A8" s="246"/>
      <c r="B8" s="282"/>
      <c r="C8" s="282"/>
      <c r="D8" s="282"/>
      <c r="E8" s="282"/>
      <c r="F8" s="282"/>
      <c r="G8" s="282"/>
      <c r="H8" s="282"/>
      <c r="I8" s="282"/>
      <c r="J8" s="282"/>
    </row>
    <row r="9" spans="1:26" ht="13.5" thickBot="1" x14ac:dyDescent="0.25">
      <c r="A9" s="285" t="s">
        <v>49</v>
      </c>
      <c r="B9" s="528" t="s">
        <v>53</v>
      </c>
      <c r="C9" s="529"/>
      <c r="D9" s="529"/>
      <c r="E9" s="529"/>
      <c r="F9" s="529"/>
      <c r="G9" s="529"/>
      <c r="H9" s="529"/>
      <c r="I9" s="529"/>
      <c r="J9" s="529"/>
      <c r="K9" s="529"/>
      <c r="L9" s="529"/>
      <c r="M9" s="530"/>
      <c r="N9" s="528" t="s">
        <v>63</v>
      </c>
      <c r="O9" s="529"/>
      <c r="P9" s="529"/>
      <c r="Q9" s="529"/>
      <c r="R9" s="529"/>
      <c r="S9" s="529"/>
      <c r="T9" s="529"/>
      <c r="U9" s="530"/>
      <c r="V9" s="338" t="s">
        <v>55</v>
      </c>
      <c r="X9" s="237" t="s">
        <v>64</v>
      </c>
      <c r="Y9" s="237" t="s">
        <v>28</v>
      </c>
    </row>
    <row r="10" spans="1:26" x14ac:dyDescent="0.2">
      <c r="A10" s="226" t="s">
        <v>54</v>
      </c>
      <c r="B10" s="247">
        <v>1</v>
      </c>
      <c r="C10" s="248">
        <v>2</v>
      </c>
      <c r="D10" s="248">
        <v>3</v>
      </c>
      <c r="E10" s="248">
        <v>4</v>
      </c>
      <c r="F10" s="248">
        <v>5</v>
      </c>
      <c r="G10" s="248">
        <v>6</v>
      </c>
      <c r="H10" s="248">
        <v>7</v>
      </c>
      <c r="I10" s="248">
        <v>8</v>
      </c>
      <c r="J10" s="248">
        <v>9</v>
      </c>
      <c r="K10" s="248">
        <v>10</v>
      </c>
      <c r="L10" s="248">
        <v>11</v>
      </c>
      <c r="M10" s="249">
        <v>12</v>
      </c>
      <c r="N10" s="247">
        <v>1</v>
      </c>
      <c r="O10" s="248">
        <v>2</v>
      </c>
      <c r="P10" s="248">
        <v>3</v>
      </c>
      <c r="Q10" s="248">
        <v>4</v>
      </c>
      <c r="R10" s="248">
        <v>5</v>
      </c>
      <c r="S10" s="248">
        <v>6</v>
      </c>
      <c r="T10" s="248">
        <v>7</v>
      </c>
      <c r="U10" s="249">
        <v>8</v>
      </c>
      <c r="V10" s="339"/>
      <c r="X10" s="237">
        <v>1</v>
      </c>
      <c r="Y10" s="237">
        <v>30</v>
      </c>
    </row>
    <row r="11" spans="1:26" x14ac:dyDescent="0.2">
      <c r="A11" s="226" t="s">
        <v>2</v>
      </c>
      <c r="B11" s="250">
        <v>1</v>
      </c>
      <c r="C11" s="333">
        <v>2</v>
      </c>
      <c r="D11" s="333">
        <v>2</v>
      </c>
      <c r="E11" s="251">
        <v>3</v>
      </c>
      <c r="F11" s="251">
        <v>3</v>
      </c>
      <c r="G11" s="315">
        <v>4</v>
      </c>
      <c r="H11" s="315">
        <v>4</v>
      </c>
      <c r="I11" s="252">
        <v>5</v>
      </c>
      <c r="J11" s="252">
        <v>5</v>
      </c>
      <c r="K11" s="315">
        <v>6</v>
      </c>
      <c r="L11" s="252">
        <v>7</v>
      </c>
      <c r="M11" s="351">
        <v>8</v>
      </c>
      <c r="N11" s="250"/>
      <c r="O11" s="333"/>
      <c r="P11" s="251"/>
      <c r="Q11" s="251"/>
      <c r="R11" s="315"/>
      <c r="S11" s="315"/>
      <c r="T11" s="252"/>
      <c r="U11" s="351"/>
      <c r="V11" s="340" t="s">
        <v>0</v>
      </c>
      <c r="X11" s="237">
        <v>2</v>
      </c>
      <c r="Y11" s="237">
        <v>29</v>
      </c>
    </row>
    <row r="12" spans="1:26" x14ac:dyDescent="0.2">
      <c r="A12" s="292" t="s">
        <v>3</v>
      </c>
      <c r="B12" s="253">
        <v>140</v>
      </c>
      <c r="C12" s="254">
        <v>140</v>
      </c>
      <c r="D12" s="254">
        <v>140</v>
      </c>
      <c r="E12" s="254">
        <v>140</v>
      </c>
      <c r="F12" s="254">
        <v>140</v>
      </c>
      <c r="G12" s="254">
        <v>140</v>
      </c>
      <c r="H12" s="254">
        <v>140</v>
      </c>
      <c r="I12" s="254">
        <v>140</v>
      </c>
      <c r="J12" s="254">
        <v>140</v>
      </c>
      <c r="K12" s="254">
        <v>140</v>
      </c>
      <c r="L12" s="254">
        <v>140</v>
      </c>
      <c r="M12" s="255">
        <v>140</v>
      </c>
      <c r="N12" s="253">
        <v>140</v>
      </c>
      <c r="O12" s="254">
        <v>140</v>
      </c>
      <c r="P12" s="254">
        <v>140</v>
      </c>
      <c r="Q12" s="254">
        <v>140</v>
      </c>
      <c r="R12" s="254">
        <v>140</v>
      </c>
      <c r="S12" s="254">
        <v>140</v>
      </c>
      <c r="T12" s="254">
        <v>140</v>
      </c>
      <c r="U12" s="255">
        <v>140</v>
      </c>
      <c r="V12" s="341">
        <v>140</v>
      </c>
      <c r="X12" s="237">
        <v>3</v>
      </c>
      <c r="Y12" s="237">
        <v>28.5</v>
      </c>
      <c r="Z12" s="237">
        <v>28.5</v>
      </c>
    </row>
    <row r="13" spans="1:26" x14ac:dyDescent="0.2">
      <c r="A13" s="295" t="s">
        <v>6</v>
      </c>
      <c r="B13" s="256">
        <v>137.46031746031747</v>
      </c>
      <c r="C13" s="257">
        <v>159.57142857142858</v>
      </c>
      <c r="D13" s="257">
        <v>156.9433962264151</v>
      </c>
      <c r="E13" s="257">
        <v>162.9848484848485</v>
      </c>
      <c r="F13" s="257">
        <v>164.56140350877192</v>
      </c>
      <c r="G13" s="257">
        <v>172.65306122448979</v>
      </c>
      <c r="H13" s="257">
        <v>176.01923076923077</v>
      </c>
      <c r="I13" s="257">
        <v>177.51063829787233</v>
      </c>
      <c r="J13" s="257">
        <v>179.4</v>
      </c>
      <c r="K13" s="257">
        <v>186.65909090909091</v>
      </c>
      <c r="L13" s="257">
        <v>190.29411764705881</v>
      </c>
      <c r="M13" s="258">
        <v>196.43243243243242</v>
      </c>
      <c r="N13" s="256">
        <v>174.05</v>
      </c>
      <c r="O13" s="257">
        <v>163.82894736842104</v>
      </c>
      <c r="P13" s="257">
        <v>166.32432432432432</v>
      </c>
      <c r="Q13" s="257">
        <v>168.15714285714284</v>
      </c>
      <c r="R13" s="257">
        <v>161.70422535211267</v>
      </c>
      <c r="S13" s="257">
        <v>175.41891891891891</v>
      </c>
      <c r="T13" s="257">
        <v>177.04</v>
      </c>
      <c r="U13" s="258">
        <v>175.87837837837839</v>
      </c>
      <c r="V13" s="342">
        <v>170.953125</v>
      </c>
      <c r="X13" s="237">
        <v>4</v>
      </c>
      <c r="Y13" s="237">
        <v>28</v>
      </c>
      <c r="Z13" s="237">
        <v>28</v>
      </c>
    </row>
    <row r="14" spans="1:26" x14ac:dyDescent="0.2">
      <c r="A14" s="226" t="s">
        <v>7</v>
      </c>
      <c r="B14" s="260">
        <v>87.301587301587304</v>
      </c>
      <c r="C14" s="261">
        <v>91.071428571428569</v>
      </c>
      <c r="D14" s="261">
        <v>98.113207547169807</v>
      </c>
      <c r="E14" s="261">
        <v>98.484848484848484</v>
      </c>
      <c r="F14" s="261">
        <v>100</v>
      </c>
      <c r="G14" s="261">
        <v>95.91836734693878</v>
      </c>
      <c r="H14" s="261">
        <v>100</v>
      </c>
      <c r="I14" s="261">
        <v>100</v>
      </c>
      <c r="J14" s="261">
        <v>100</v>
      </c>
      <c r="K14" s="261">
        <v>98.86363636363636</v>
      </c>
      <c r="L14" s="261">
        <v>100</v>
      </c>
      <c r="M14" s="262">
        <v>97.297297297297291</v>
      </c>
      <c r="N14" s="260">
        <v>68.75</v>
      </c>
      <c r="O14" s="261">
        <v>67.10526315789474</v>
      </c>
      <c r="P14" s="261">
        <v>64.86486486486487</v>
      </c>
      <c r="Q14" s="261">
        <v>61.428571428571431</v>
      </c>
      <c r="R14" s="261">
        <v>60.563380281690144</v>
      </c>
      <c r="S14" s="261">
        <v>70.270270270270274</v>
      </c>
      <c r="T14" s="261">
        <v>77.333333333333329</v>
      </c>
      <c r="U14" s="262">
        <v>74.324324324324323</v>
      </c>
      <c r="V14" s="343">
        <v>68.515625</v>
      </c>
      <c r="X14" s="227">
        <v>5</v>
      </c>
      <c r="Y14" s="227">
        <v>28</v>
      </c>
      <c r="Z14" s="237">
        <v>28</v>
      </c>
    </row>
    <row r="15" spans="1:26" x14ac:dyDescent="0.2">
      <c r="A15" s="226" t="s">
        <v>8</v>
      </c>
      <c r="B15" s="263">
        <v>6.564418839995681E-2</v>
      </c>
      <c r="C15" s="264">
        <v>5.9249389821931425E-2</v>
      </c>
      <c r="D15" s="264">
        <v>4.4942797288132642E-2</v>
      </c>
      <c r="E15" s="264">
        <v>3.3118352959297472E-2</v>
      </c>
      <c r="F15" s="264">
        <v>3.4262408674103489E-2</v>
      </c>
      <c r="G15" s="264">
        <v>3.8214967324646625E-2</v>
      </c>
      <c r="H15" s="264">
        <v>2.9740119630091693E-2</v>
      </c>
      <c r="I15" s="264">
        <v>3.2742890718376653E-2</v>
      </c>
      <c r="J15" s="264">
        <v>3.2445110838027313E-2</v>
      </c>
      <c r="K15" s="264">
        <v>3.5036540145124265E-2</v>
      </c>
      <c r="L15" s="264">
        <v>3.2904843893434461E-2</v>
      </c>
      <c r="M15" s="265">
        <v>3.5221282468598528E-2</v>
      </c>
      <c r="N15" s="263">
        <v>9.8123654457099238E-2</v>
      </c>
      <c r="O15" s="264">
        <v>9.7835303495907563E-2</v>
      </c>
      <c r="P15" s="264">
        <v>0.10452139885942557</v>
      </c>
      <c r="Q15" s="264">
        <v>0.10322061647294747</v>
      </c>
      <c r="R15" s="264">
        <v>0.10163892077791892</v>
      </c>
      <c r="S15" s="264">
        <v>9.0125311123853302E-2</v>
      </c>
      <c r="T15" s="264">
        <v>7.1056340482576377E-2</v>
      </c>
      <c r="U15" s="265">
        <v>9.1746380569011368E-2</v>
      </c>
      <c r="V15" s="344">
        <v>0.10060626262083577</v>
      </c>
      <c r="X15" s="227">
        <v>6</v>
      </c>
      <c r="Y15" s="227">
        <v>27.5</v>
      </c>
      <c r="Z15" s="237">
        <v>27.5</v>
      </c>
    </row>
    <row r="16" spans="1:26" x14ac:dyDescent="0.2">
      <c r="A16" s="295" t="s">
        <v>1</v>
      </c>
      <c r="B16" s="266">
        <f>B13/B12*100-100</f>
        <v>-1.8140589569160994</v>
      </c>
      <c r="C16" s="267">
        <f t="shared" ref="C16:E16" si="0">C13/C12*100-100</f>
        <v>13.979591836734699</v>
      </c>
      <c r="D16" s="267">
        <f t="shared" si="0"/>
        <v>12.102425876010784</v>
      </c>
      <c r="E16" s="267">
        <f t="shared" si="0"/>
        <v>16.417748917748924</v>
      </c>
      <c r="F16" s="267">
        <f>F13/F12*100-100</f>
        <v>17.543859649122794</v>
      </c>
      <c r="G16" s="267">
        <f t="shared" ref="G16:M16" si="1">G13/G12*100-100</f>
        <v>23.323615160349846</v>
      </c>
      <c r="H16" s="267">
        <f t="shared" ref="H16:J16" si="2">H13/H12*100-100</f>
        <v>25.728021978021971</v>
      </c>
      <c r="I16" s="267">
        <f t="shared" si="2"/>
        <v>26.79331306990882</v>
      </c>
      <c r="J16" s="267">
        <f t="shared" si="2"/>
        <v>28.142857142857139</v>
      </c>
      <c r="K16" s="267">
        <f t="shared" si="1"/>
        <v>33.327922077922068</v>
      </c>
      <c r="L16" s="267">
        <f t="shared" si="1"/>
        <v>35.924369747899135</v>
      </c>
      <c r="M16" s="268">
        <f t="shared" si="1"/>
        <v>40.308880308880305</v>
      </c>
      <c r="N16" s="266">
        <f>N13/N12*100-100</f>
        <v>24.321428571428584</v>
      </c>
      <c r="O16" s="267">
        <f t="shared" ref="O16:Q16" si="3">O13/O12*100-100</f>
        <v>17.020676691729307</v>
      </c>
      <c r="P16" s="267">
        <f t="shared" si="3"/>
        <v>18.803088803088812</v>
      </c>
      <c r="Q16" s="267">
        <f t="shared" si="3"/>
        <v>20.112244897959172</v>
      </c>
      <c r="R16" s="267">
        <f t="shared" ref="R16:V16" si="4">R13/R12*100-100</f>
        <v>15.503018108651915</v>
      </c>
      <c r="S16" s="267">
        <f t="shared" ref="S16" si="5">S13/S12*100-100</f>
        <v>25.299227799227793</v>
      </c>
      <c r="T16" s="267">
        <f t="shared" ref="T16:U16" si="6">T13/T12*100-100</f>
        <v>26.457142857142841</v>
      </c>
      <c r="U16" s="268">
        <f t="shared" si="6"/>
        <v>25.627413127413121</v>
      </c>
      <c r="V16" s="345">
        <f t="shared" si="4"/>
        <v>22.109375000000014</v>
      </c>
      <c r="X16" s="227">
        <v>7</v>
      </c>
      <c r="Y16" s="227">
        <v>27.5</v>
      </c>
      <c r="Z16" s="237">
        <v>27.5</v>
      </c>
    </row>
    <row r="17" spans="1:26" ht="13.5" thickBot="1" x14ac:dyDescent="0.25">
      <c r="A17" s="349" t="s">
        <v>27</v>
      </c>
      <c r="B17" s="270">
        <f>B13-B6</f>
        <v>97.610802897210675</v>
      </c>
      <c r="C17" s="271">
        <f t="shared" ref="C17:G17" si="7">C13-C6</f>
        <v>119.72191400832179</v>
      </c>
      <c r="D17" s="271">
        <f t="shared" si="7"/>
        <v>117.09388166330831</v>
      </c>
      <c r="E17" s="271">
        <f t="shared" si="7"/>
        <v>123.1353339217417</v>
      </c>
      <c r="F17" s="271">
        <f t="shared" si="7"/>
        <v>124.71188894566512</v>
      </c>
      <c r="G17" s="271">
        <f t="shared" si="7"/>
        <v>132.803546661383</v>
      </c>
      <c r="H17" s="271">
        <f t="shared" ref="H17:J17" si="8">H13-H6</f>
        <v>136.16971620612398</v>
      </c>
      <c r="I17" s="271">
        <f t="shared" si="8"/>
        <v>137.66112373476554</v>
      </c>
      <c r="J17" s="271">
        <f t="shared" si="8"/>
        <v>139.55048543689321</v>
      </c>
      <c r="K17" s="271">
        <f t="shared" ref="K17:V17" si="9">K13-H6</f>
        <v>146.80957634598411</v>
      </c>
      <c r="L17" s="271">
        <f t="shared" si="9"/>
        <v>150.44460308395202</v>
      </c>
      <c r="M17" s="272">
        <f t="shared" si="9"/>
        <v>156.58291786932563</v>
      </c>
      <c r="N17" s="270">
        <f t="shared" si="9"/>
        <v>134.20048543689322</v>
      </c>
      <c r="O17" s="271">
        <f t="shared" si="9"/>
        <v>123.97943280531425</v>
      </c>
      <c r="P17" s="271">
        <f t="shared" si="9"/>
        <v>126.47480976121753</v>
      </c>
      <c r="Q17" s="271">
        <f t="shared" si="9"/>
        <v>128.30762829403605</v>
      </c>
      <c r="R17" s="271">
        <f t="shared" si="9"/>
        <v>121.85471078900588</v>
      </c>
      <c r="S17" s="271">
        <f t="shared" si="9"/>
        <v>135.56940435581211</v>
      </c>
      <c r="T17" s="271">
        <f t="shared" si="9"/>
        <v>137.1904854368932</v>
      </c>
      <c r="U17" s="272">
        <f t="shared" si="9"/>
        <v>136.02886381527159</v>
      </c>
      <c r="V17" s="346">
        <f t="shared" si="9"/>
        <v>131.10361043689321</v>
      </c>
      <c r="X17" s="227">
        <v>8</v>
      </c>
      <c r="Y17" s="227">
        <v>27</v>
      </c>
      <c r="Z17" s="237">
        <v>27</v>
      </c>
    </row>
    <row r="18" spans="1:26" x14ac:dyDescent="0.2">
      <c r="A18" s="350" t="s">
        <v>51</v>
      </c>
      <c r="B18" s="274">
        <v>620</v>
      </c>
      <c r="C18" s="275">
        <v>525</v>
      </c>
      <c r="D18" s="275">
        <v>525</v>
      </c>
      <c r="E18" s="275">
        <v>634</v>
      </c>
      <c r="F18" s="275">
        <v>634</v>
      </c>
      <c r="G18" s="275">
        <v>543</v>
      </c>
      <c r="H18" s="275">
        <v>543</v>
      </c>
      <c r="I18" s="275">
        <v>529</v>
      </c>
      <c r="J18" s="275">
        <v>529</v>
      </c>
      <c r="K18" s="275">
        <v>914</v>
      </c>
      <c r="L18" s="275">
        <v>634</v>
      </c>
      <c r="M18" s="276">
        <v>374</v>
      </c>
      <c r="N18" s="274">
        <v>661</v>
      </c>
      <c r="O18" s="275">
        <v>702</v>
      </c>
      <c r="P18" s="275">
        <v>705</v>
      </c>
      <c r="Q18" s="275">
        <v>699</v>
      </c>
      <c r="R18" s="275">
        <v>705</v>
      </c>
      <c r="S18" s="275">
        <v>702</v>
      </c>
      <c r="T18" s="275">
        <v>696</v>
      </c>
      <c r="U18" s="276">
        <v>702</v>
      </c>
      <c r="V18" s="347">
        <f>SUM(B18:U18)</f>
        <v>12576</v>
      </c>
      <c r="W18" s="227" t="s">
        <v>56</v>
      </c>
      <c r="X18" s="278">
        <f>B4-V18</f>
        <v>307</v>
      </c>
      <c r="Y18" s="279">
        <f>X18/B4</f>
        <v>2.3829853295039977E-2</v>
      </c>
      <c r="Z18" s="353" t="s">
        <v>65</v>
      </c>
    </row>
    <row r="19" spans="1:26" x14ac:dyDescent="0.2">
      <c r="A19" s="309" t="s">
        <v>28</v>
      </c>
      <c r="B19" s="242">
        <v>30</v>
      </c>
      <c r="C19" s="240">
        <v>29</v>
      </c>
      <c r="D19" s="240">
        <v>29</v>
      </c>
      <c r="E19" s="240">
        <v>28.5</v>
      </c>
      <c r="F19" s="240">
        <v>28.5</v>
      </c>
      <c r="G19" s="240">
        <v>28</v>
      </c>
      <c r="H19" s="240">
        <v>28</v>
      </c>
      <c r="I19" s="240">
        <v>28</v>
      </c>
      <c r="J19" s="240">
        <v>28</v>
      </c>
      <c r="K19" s="240">
        <v>27.5</v>
      </c>
      <c r="L19" s="240">
        <v>27.5</v>
      </c>
      <c r="M19" s="243">
        <v>27</v>
      </c>
      <c r="N19" s="242">
        <v>30</v>
      </c>
      <c r="O19" s="240">
        <v>29</v>
      </c>
      <c r="P19" s="240">
        <v>28.5</v>
      </c>
      <c r="Q19" s="240">
        <v>28</v>
      </c>
      <c r="R19" s="240">
        <v>28</v>
      </c>
      <c r="S19" s="240">
        <v>27.5</v>
      </c>
      <c r="T19" s="240">
        <v>27.5</v>
      </c>
      <c r="U19" s="243">
        <v>27</v>
      </c>
      <c r="V19" s="339"/>
      <c r="W19" s="227" t="s">
        <v>57</v>
      </c>
      <c r="X19" s="227">
        <v>22.06</v>
      </c>
      <c r="Y19" s="227"/>
    </row>
    <row r="20" spans="1:26" ht="13.5" thickBot="1" x14ac:dyDescent="0.25">
      <c r="A20" s="312" t="s">
        <v>26</v>
      </c>
      <c r="B20" s="244">
        <f>B19-B7</f>
        <v>7.9400000000000013</v>
      </c>
      <c r="C20" s="241">
        <f t="shared" ref="C20:J20" si="10">C19-C7</f>
        <v>6.9400000000000013</v>
      </c>
      <c r="D20" s="241">
        <f t="shared" si="10"/>
        <v>6.9400000000000013</v>
      </c>
      <c r="E20" s="241">
        <f t="shared" si="10"/>
        <v>6.4400000000000013</v>
      </c>
      <c r="F20" s="241">
        <f t="shared" si="10"/>
        <v>6.4400000000000013</v>
      </c>
      <c r="G20" s="241">
        <f t="shared" si="10"/>
        <v>5.9400000000000013</v>
      </c>
      <c r="H20" s="241">
        <f t="shared" si="10"/>
        <v>5.9400000000000013</v>
      </c>
      <c r="I20" s="241">
        <f t="shared" si="10"/>
        <v>5.9400000000000013</v>
      </c>
      <c r="J20" s="241">
        <f t="shared" si="10"/>
        <v>5.9400000000000013</v>
      </c>
      <c r="K20" s="241">
        <f t="shared" ref="K20:U20" si="11">K19-H7</f>
        <v>5.4400000000000013</v>
      </c>
      <c r="L20" s="241">
        <f t="shared" si="11"/>
        <v>5.4400000000000013</v>
      </c>
      <c r="M20" s="245">
        <f t="shared" si="11"/>
        <v>4.9400000000000013</v>
      </c>
      <c r="N20" s="244">
        <f t="shared" si="11"/>
        <v>7.9400000000000013</v>
      </c>
      <c r="O20" s="241">
        <f t="shared" si="11"/>
        <v>6.9400000000000013</v>
      </c>
      <c r="P20" s="241">
        <f t="shared" si="11"/>
        <v>6.4400000000000013</v>
      </c>
      <c r="Q20" s="241">
        <f t="shared" si="11"/>
        <v>5.9400000000000013</v>
      </c>
      <c r="R20" s="241">
        <f t="shared" si="11"/>
        <v>5.9400000000000013</v>
      </c>
      <c r="S20" s="241">
        <f t="shared" si="11"/>
        <v>5.4400000000000013</v>
      </c>
      <c r="T20" s="241">
        <f t="shared" si="11"/>
        <v>5.4400000000000013</v>
      </c>
      <c r="U20" s="245">
        <f t="shared" si="11"/>
        <v>4.9400000000000013</v>
      </c>
      <c r="V20" s="348"/>
      <c r="W20" s="227" t="s">
        <v>26</v>
      </c>
      <c r="X20" s="227" t="s">
        <v>25</v>
      </c>
      <c r="Y20" s="227"/>
    </row>
    <row r="21" spans="1:26" x14ac:dyDescent="0.2">
      <c r="E21" s="237">
        <v>28.5</v>
      </c>
      <c r="F21" s="237">
        <v>28.5</v>
      </c>
      <c r="G21" s="237">
        <v>28</v>
      </c>
      <c r="H21" s="354">
        <v>28</v>
      </c>
      <c r="I21" s="354">
        <v>28</v>
      </c>
      <c r="J21" s="354">
        <v>28</v>
      </c>
      <c r="K21" s="237">
        <v>27.5</v>
      </c>
      <c r="L21" s="354">
        <v>27.5</v>
      </c>
      <c r="M21" s="237">
        <v>27</v>
      </c>
      <c r="O21" s="227"/>
      <c r="P21" s="227"/>
    </row>
    <row r="22" spans="1:26" ht="13.5" thickBot="1" x14ac:dyDescent="0.25"/>
    <row r="23" spans="1:26" s="355" customFormat="1" ht="13.5" thickBot="1" x14ac:dyDescent="0.25">
      <c r="A23" s="285" t="s">
        <v>67</v>
      </c>
      <c r="B23" s="528" t="s">
        <v>53</v>
      </c>
      <c r="C23" s="529"/>
      <c r="D23" s="529"/>
      <c r="E23" s="529"/>
      <c r="F23" s="529"/>
      <c r="G23" s="529"/>
      <c r="H23" s="529"/>
      <c r="I23" s="529"/>
      <c r="J23" s="529"/>
      <c r="K23" s="529"/>
      <c r="L23" s="529"/>
      <c r="M23" s="530"/>
      <c r="N23" s="528" t="s">
        <v>63</v>
      </c>
      <c r="O23" s="529"/>
      <c r="P23" s="529"/>
      <c r="Q23" s="529"/>
      <c r="R23" s="529"/>
      <c r="S23" s="529"/>
      <c r="T23" s="529"/>
      <c r="U23" s="530"/>
      <c r="V23" s="338" t="s">
        <v>55</v>
      </c>
    </row>
    <row r="24" spans="1:26" s="355" customFormat="1" x14ac:dyDescent="0.2">
      <c r="A24" s="226" t="s">
        <v>54</v>
      </c>
      <c r="B24" s="247">
        <v>1</v>
      </c>
      <c r="C24" s="248">
        <v>2</v>
      </c>
      <c r="D24" s="248">
        <v>3</v>
      </c>
      <c r="E24" s="248">
        <v>4</v>
      </c>
      <c r="F24" s="248">
        <v>5</v>
      </c>
      <c r="G24" s="248">
        <v>6</v>
      </c>
      <c r="H24" s="248">
        <v>7</v>
      </c>
      <c r="I24" s="248">
        <v>8</v>
      </c>
      <c r="J24" s="248">
        <v>9</v>
      </c>
      <c r="K24" s="248">
        <v>10</v>
      </c>
      <c r="L24" s="248">
        <v>11</v>
      </c>
      <c r="M24" s="249">
        <v>12</v>
      </c>
      <c r="N24" s="247">
        <v>1</v>
      </c>
      <c r="O24" s="248">
        <v>2</v>
      </c>
      <c r="P24" s="248">
        <v>3</v>
      </c>
      <c r="Q24" s="248">
        <v>4</v>
      </c>
      <c r="R24" s="248">
        <v>5</v>
      </c>
      <c r="S24" s="248">
        <v>6</v>
      </c>
      <c r="T24" s="248">
        <v>7</v>
      </c>
      <c r="U24" s="249">
        <v>8</v>
      </c>
      <c r="V24" s="339"/>
    </row>
    <row r="25" spans="1:26" s="355" customFormat="1" x14ac:dyDescent="0.2">
      <c r="A25" s="226" t="s">
        <v>2</v>
      </c>
      <c r="B25" s="250">
        <v>1</v>
      </c>
      <c r="C25" s="333">
        <v>2</v>
      </c>
      <c r="D25" s="333">
        <v>2</v>
      </c>
      <c r="E25" s="251">
        <v>3</v>
      </c>
      <c r="F25" s="251">
        <v>3</v>
      </c>
      <c r="G25" s="315">
        <v>4</v>
      </c>
      <c r="H25" s="315">
        <v>4</v>
      </c>
      <c r="I25" s="252">
        <v>5</v>
      </c>
      <c r="J25" s="252">
        <v>5</v>
      </c>
      <c r="K25" s="315">
        <v>6</v>
      </c>
      <c r="L25" s="252">
        <v>7</v>
      </c>
      <c r="M25" s="351">
        <v>8</v>
      </c>
      <c r="N25" s="250">
        <v>1</v>
      </c>
      <c r="O25" s="333">
        <v>2</v>
      </c>
      <c r="P25" s="251">
        <v>3</v>
      </c>
      <c r="Q25" s="358">
        <v>4</v>
      </c>
      <c r="R25" s="315">
        <v>5</v>
      </c>
      <c r="S25" s="359">
        <v>6</v>
      </c>
      <c r="T25" s="252">
        <v>7</v>
      </c>
      <c r="U25" s="351">
        <v>8</v>
      </c>
      <c r="V25" s="340" t="s">
        <v>0</v>
      </c>
    </row>
    <row r="26" spans="1:26" s="355" customFormat="1" x14ac:dyDescent="0.2">
      <c r="A26" s="292" t="s">
        <v>3</v>
      </c>
      <c r="B26" s="253">
        <v>270</v>
      </c>
      <c r="C26" s="254">
        <v>270</v>
      </c>
      <c r="D26" s="254">
        <v>270</v>
      </c>
      <c r="E26" s="254">
        <v>270</v>
      </c>
      <c r="F26" s="254">
        <v>270</v>
      </c>
      <c r="G26" s="254">
        <v>270</v>
      </c>
      <c r="H26" s="254">
        <v>270</v>
      </c>
      <c r="I26" s="254">
        <v>270</v>
      </c>
      <c r="J26" s="254">
        <v>270</v>
      </c>
      <c r="K26" s="254">
        <v>270</v>
      </c>
      <c r="L26" s="254">
        <v>270</v>
      </c>
      <c r="M26" s="255">
        <v>270</v>
      </c>
      <c r="N26" s="253">
        <v>270</v>
      </c>
      <c r="O26" s="254">
        <v>270</v>
      </c>
      <c r="P26" s="254">
        <v>270</v>
      </c>
      <c r="Q26" s="254">
        <v>270</v>
      </c>
      <c r="R26" s="254">
        <v>270</v>
      </c>
      <c r="S26" s="254">
        <v>270</v>
      </c>
      <c r="T26" s="254">
        <v>270</v>
      </c>
      <c r="U26" s="255">
        <v>270</v>
      </c>
      <c r="V26" s="341">
        <v>270</v>
      </c>
    </row>
    <row r="27" spans="1:26" s="355" customFormat="1" x14ac:dyDescent="0.2">
      <c r="A27" s="295" t="s">
        <v>6</v>
      </c>
      <c r="B27" s="256">
        <v>290.46511627906978</v>
      </c>
      <c r="C27" s="257">
        <v>295.73770491803276</v>
      </c>
      <c r="D27" s="257">
        <v>287.14285714285717</v>
      </c>
      <c r="E27" s="257">
        <v>293.52941176470586</v>
      </c>
      <c r="F27" s="257">
        <v>279.7560975609756</v>
      </c>
      <c r="G27" s="257">
        <v>301.1904761904762</v>
      </c>
      <c r="H27" s="257">
        <v>302.5</v>
      </c>
      <c r="I27" s="257">
        <v>301.33333333333331</v>
      </c>
      <c r="J27" s="257">
        <v>305.95238095238096</v>
      </c>
      <c r="K27" s="257">
        <v>299.07894736842104</v>
      </c>
      <c r="L27" s="257">
        <v>310.22222222222223</v>
      </c>
      <c r="M27" s="258">
        <v>307.58620689655174</v>
      </c>
      <c r="N27" s="256">
        <v>284.79166666666669</v>
      </c>
      <c r="O27" s="257">
        <v>307.25490196078431</v>
      </c>
      <c r="P27" s="257">
        <v>304.53125</v>
      </c>
      <c r="Q27" s="257">
        <v>306.3235294117647</v>
      </c>
      <c r="R27" s="257">
        <v>305.2238805970149</v>
      </c>
      <c r="S27" s="257">
        <v>307.70833333333331</v>
      </c>
      <c r="T27" s="257">
        <v>315.86956521739131</v>
      </c>
      <c r="U27" s="258">
        <v>314.72222222222223</v>
      </c>
      <c r="V27" s="342">
        <v>301.06167846309404</v>
      </c>
    </row>
    <row r="28" spans="1:26" s="355" customFormat="1" x14ac:dyDescent="0.2">
      <c r="A28" s="226" t="s">
        <v>7</v>
      </c>
      <c r="B28" s="260">
        <v>74.418604651162795</v>
      </c>
      <c r="C28" s="261">
        <v>85.245901639344268</v>
      </c>
      <c r="D28" s="261">
        <v>95.238095238095241</v>
      </c>
      <c r="E28" s="261">
        <v>96.078431372549019</v>
      </c>
      <c r="F28" s="261">
        <v>90.243902439024396</v>
      </c>
      <c r="G28" s="261">
        <v>95.238095238095241</v>
      </c>
      <c r="H28" s="261">
        <v>88.63636363636364</v>
      </c>
      <c r="I28" s="261">
        <v>86.666666666666671</v>
      </c>
      <c r="J28" s="261">
        <v>90.476190476190482</v>
      </c>
      <c r="K28" s="261">
        <v>92.10526315789474</v>
      </c>
      <c r="L28" s="261">
        <v>91.111111111111114</v>
      </c>
      <c r="M28" s="262">
        <v>86.206896551724142</v>
      </c>
      <c r="N28" s="260">
        <v>72.916666666666671</v>
      </c>
      <c r="O28" s="261">
        <v>86.274509803921575</v>
      </c>
      <c r="P28" s="261">
        <v>92.1875</v>
      </c>
      <c r="Q28" s="261">
        <v>91.17647058823529</v>
      </c>
      <c r="R28" s="261">
        <v>94.02985074626865</v>
      </c>
      <c r="S28" s="261">
        <v>91.666666666666671</v>
      </c>
      <c r="T28" s="261">
        <v>100</v>
      </c>
      <c r="U28" s="262">
        <v>83.333333333333329</v>
      </c>
      <c r="V28" s="343">
        <v>86.552072800808901</v>
      </c>
      <c r="X28" s="227"/>
      <c r="Y28" s="227"/>
    </row>
    <row r="29" spans="1:26" s="355" customFormat="1" x14ac:dyDescent="0.2">
      <c r="A29" s="226" t="s">
        <v>8</v>
      </c>
      <c r="B29" s="263">
        <v>7.6065062459655247E-2</v>
      </c>
      <c r="C29" s="264">
        <v>7.0200235873188563E-2</v>
      </c>
      <c r="D29" s="264">
        <v>5.1141439287260892E-2</v>
      </c>
      <c r="E29" s="264">
        <v>5.4318106480309943E-2</v>
      </c>
      <c r="F29" s="264">
        <v>5.1460695948993045E-2</v>
      </c>
      <c r="G29" s="264">
        <v>5.184348595120826E-2</v>
      </c>
      <c r="H29" s="264">
        <v>6.7647543569193794E-2</v>
      </c>
      <c r="I29" s="264">
        <v>6.472893291295484E-2</v>
      </c>
      <c r="J29" s="264">
        <v>6.3817974579209222E-2</v>
      </c>
      <c r="K29" s="264">
        <v>5.5361723013063649E-2</v>
      </c>
      <c r="L29" s="264">
        <v>6.1721086614722497E-2</v>
      </c>
      <c r="M29" s="265">
        <v>7.0743374727728375E-2</v>
      </c>
      <c r="N29" s="263">
        <v>9.1505463822814645E-2</v>
      </c>
      <c r="O29" s="264">
        <v>6.5435735742737006E-2</v>
      </c>
      <c r="P29" s="264">
        <v>5.6259333711157475E-2</v>
      </c>
      <c r="Q29" s="264">
        <v>5.3379274237014815E-2</v>
      </c>
      <c r="R29" s="264">
        <v>5.199035250856527E-2</v>
      </c>
      <c r="S29" s="264">
        <v>6.2314174418224691E-2</v>
      </c>
      <c r="T29" s="264">
        <v>4.0465422150280567E-2</v>
      </c>
      <c r="U29" s="265">
        <v>6.4200582855845373E-2</v>
      </c>
      <c r="V29" s="344">
        <v>6.8252559812222835E-2</v>
      </c>
      <c r="X29" s="227"/>
      <c r="Y29" s="227"/>
    </row>
    <row r="30" spans="1:26" s="355" customFormat="1" x14ac:dyDescent="0.2">
      <c r="A30" s="295" t="s">
        <v>1</v>
      </c>
      <c r="B30" s="266">
        <f>B27/B26*100-100</f>
        <v>7.5796726959517713</v>
      </c>
      <c r="C30" s="267">
        <f t="shared" ref="C30:E30" si="12">C27/C26*100-100</f>
        <v>9.5324833029750948</v>
      </c>
      <c r="D30" s="267">
        <f t="shared" si="12"/>
        <v>6.3492063492063551</v>
      </c>
      <c r="E30" s="267">
        <f t="shared" si="12"/>
        <v>8.7145969498910461</v>
      </c>
      <c r="F30" s="267">
        <f>F27/F26*100-100</f>
        <v>3.6133694670279937</v>
      </c>
      <c r="G30" s="267">
        <f t="shared" ref="G30:M30" si="13">G27/G26*100-100</f>
        <v>11.5520282186949</v>
      </c>
      <c r="H30" s="267">
        <f t="shared" si="13"/>
        <v>12.037037037037052</v>
      </c>
      <c r="I30" s="267">
        <f t="shared" si="13"/>
        <v>11.604938271604937</v>
      </c>
      <c r="J30" s="267">
        <f t="shared" si="13"/>
        <v>13.315696649029988</v>
      </c>
      <c r="K30" s="267">
        <f t="shared" si="13"/>
        <v>10.769980506822606</v>
      </c>
      <c r="L30" s="267">
        <f t="shared" si="13"/>
        <v>14.897119341563794</v>
      </c>
      <c r="M30" s="268">
        <f t="shared" si="13"/>
        <v>13.920817369093228</v>
      </c>
      <c r="N30" s="266">
        <f>N27/N26*100-100</f>
        <v>5.4783950617284063</v>
      </c>
      <c r="O30" s="267">
        <f t="shared" ref="O30:V30" si="14">O27/O26*100-100</f>
        <v>13.798111837327525</v>
      </c>
      <c r="P30" s="267">
        <f t="shared" si="14"/>
        <v>12.789351851851862</v>
      </c>
      <c r="Q30" s="267">
        <f t="shared" si="14"/>
        <v>13.453159041394329</v>
      </c>
      <c r="R30" s="267">
        <f t="shared" si="14"/>
        <v>13.045881702598109</v>
      </c>
      <c r="S30" s="267">
        <f t="shared" si="14"/>
        <v>13.966049382716037</v>
      </c>
      <c r="T30" s="267">
        <f t="shared" si="14"/>
        <v>16.988727858293089</v>
      </c>
      <c r="U30" s="268">
        <f t="shared" si="14"/>
        <v>16.563786008230451</v>
      </c>
      <c r="V30" s="345">
        <f t="shared" si="14"/>
        <v>11.5043253567015</v>
      </c>
      <c r="X30" s="227"/>
      <c r="Y30" s="227"/>
    </row>
    <row r="31" spans="1:26" s="355" customFormat="1" ht="13.5" thickBot="1" x14ac:dyDescent="0.25">
      <c r="A31" s="349" t="s">
        <v>27</v>
      </c>
      <c r="B31" s="270">
        <f>B27-B13</f>
        <v>153.00479881875231</v>
      </c>
      <c r="C31" s="271">
        <f t="shared" ref="C31:V31" si="15">C27-C13</f>
        <v>136.16627634660418</v>
      </c>
      <c r="D31" s="271">
        <f t="shared" si="15"/>
        <v>130.19946091644206</v>
      </c>
      <c r="E31" s="271">
        <f t="shared" si="15"/>
        <v>130.54456327985736</v>
      </c>
      <c r="F31" s="271">
        <f t="shared" si="15"/>
        <v>115.19469405220369</v>
      </c>
      <c r="G31" s="271">
        <f t="shared" si="15"/>
        <v>128.53741496598641</v>
      </c>
      <c r="H31" s="271">
        <f t="shared" si="15"/>
        <v>126.48076923076923</v>
      </c>
      <c r="I31" s="271">
        <f t="shared" si="15"/>
        <v>123.82269503546098</v>
      </c>
      <c r="J31" s="271">
        <f t="shared" si="15"/>
        <v>126.55238095238096</v>
      </c>
      <c r="K31" s="271">
        <f t="shared" si="15"/>
        <v>112.41985645933013</v>
      </c>
      <c r="L31" s="271">
        <f t="shared" si="15"/>
        <v>119.92810457516342</v>
      </c>
      <c r="M31" s="272">
        <f t="shared" si="15"/>
        <v>111.15377446411932</v>
      </c>
      <c r="N31" s="270">
        <f t="shared" si="15"/>
        <v>110.74166666666667</v>
      </c>
      <c r="O31" s="271">
        <f t="shared" si="15"/>
        <v>143.42595459236327</v>
      </c>
      <c r="P31" s="271">
        <f t="shared" si="15"/>
        <v>138.20692567567568</v>
      </c>
      <c r="Q31" s="271">
        <f t="shared" si="15"/>
        <v>138.16638655462185</v>
      </c>
      <c r="R31" s="271">
        <f t="shared" si="15"/>
        <v>143.51965524490222</v>
      </c>
      <c r="S31" s="271">
        <f t="shared" si="15"/>
        <v>132.28941441441441</v>
      </c>
      <c r="T31" s="271">
        <f t="shared" si="15"/>
        <v>138.82956521739132</v>
      </c>
      <c r="U31" s="272">
        <f t="shared" si="15"/>
        <v>138.84384384384384</v>
      </c>
      <c r="V31" s="346">
        <f t="shared" si="15"/>
        <v>130.10855346309404</v>
      </c>
      <c r="X31" s="227"/>
      <c r="Y31" s="227"/>
    </row>
    <row r="32" spans="1:26" s="355" customFormat="1" x14ac:dyDescent="0.2">
      <c r="A32" s="350" t="s">
        <v>51</v>
      </c>
      <c r="B32" s="274">
        <v>612</v>
      </c>
      <c r="C32" s="275">
        <v>522</v>
      </c>
      <c r="D32" s="275">
        <v>525</v>
      </c>
      <c r="E32" s="275">
        <v>634</v>
      </c>
      <c r="F32" s="275">
        <v>634</v>
      </c>
      <c r="G32" s="275">
        <v>543</v>
      </c>
      <c r="H32" s="275">
        <v>543</v>
      </c>
      <c r="I32" s="275">
        <v>529</v>
      </c>
      <c r="J32" s="275">
        <v>527</v>
      </c>
      <c r="K32" s="275">
        <v>914</v>
      </c>
      <c r="L32" s="275">
        <v>634</v>
      </c>
      <c r="M32" s="276">
        <v>374</v>
      </c>
      <c r="N32" s="274">
        <v>595</v>
      </c>
      <c r="O32" s="275">
        <v>643</v>
      </c>
      <c r="P32" s="275">
        <v>826</v>
      </c>
      <c r="Q32" s="275">
        <v>880</v>
      </c>
      <c r="R32" s="275">
        <v>880</v>
      </c>
      <c r="S32" s="275">
        <v>634</v>
      </c>
      <c r="T32" s="275">
        <v>614</v>
      </c>
      <c r="U32" s="276">
        <v>465</v>
      </c>
      <c r="V32" s="347">
        <f>SUM(B32:U32)</f>
        <v>12528</v>
      </c>
      <c r="W32" s="227" t="s">
        <v>56</v>
      </c>
      <c r="X32" s="278">
        <f>V18-V32</f>
        <v>48</v>
      </c>
      <c r="Y32" s="279">
        <f>X32/V18</f>
        <v>3.8167938931297708E-3</v>
      </c>
    </row>
    <row r="33" spans="1:26" s="355" customFormat="1" x14ac:dyDescent="0.2">
      <c r="A33" s="309" t="s">
        <v>28</v>
      </c>
      <c r="B33" s="242">
        <v>33.5</v>
      </c>
      <c r="C33" s="240">
        <v>32.5</v>
      </c>
      <c r="D33" s="240">
        <v>33</v>
      </c>
      <c r="E33" s="240">
        <v>32.5</v>
      </c>
      <c r="F33" s="240">
        <v>33</v>
      </c>
      <c r="G33" s="240">
        <v>32</v>
      </c>
      <c r="H33" s="240">
        <v>32</v>
      </c>
      <c r="I33" s="240">
        <v>32</v>
      </c>
      <c r="J33" s="240">
        <v>32</v>
      </c>
      <c r="K33" s="240">
        <v>31.5</v>
      </c>
      <c r="L33" s="240">
        <v>31.5</v>
      </c>
      <c r="M33" s="243">
        <v>31.5</v>
      </c>
      <c r="N33" s="242">
        <v>34</v>
      </c>
      <c r="O33" s="240">
        <v>33</v>
      </c>
      <c r="P33" s="240">
        <v>32.5</v>
      </c>
      <c r="Q33" s="240">
        <v>32</v>
      </c>
      <c r="R33" s="240">
        <v>32</v>
      </c>
      <c r="S33" s="240">
        <v>31.5</v>
      </c>
      <c r="T33" s="240">
        <f t="shared" ref="T33" si="16">T19+3.5</f>
        <v>31</v>
      </c>
      <c r="U33" s="243">
        <v>31</v>
      </c>
      <c r="V33" s="339"/>
      <c r="W33" s="227" t="s">
        <v>57</v>
      </c>
      <c r="X33" s="362">
        <v>28.32</v>
      </c>
      <c r="Y33" s="363"/>
      <c r="Z33" s="364"/>
    </row>
    <row r="34" spans="1:26" s="355" customFormat="1" ht="13.5" thickBot="1" x14ac:dyDescent="0.25">
      <c r="A34" s="312" t="s">
        <v>26</v>
      </c>
      <c r="B34" s="244">
        <f>B33-B19</f>
        <v>3.5</v>
      </c>
      <c r="C34" s="241">
        <f t="shared" ref="C34:U34" si="17">C33-C19</f>
        <v>3.5</v>
      </c>
      <c r="D34" s="241">
        <f t="shared" si="17"/>
        <v>4</v>
      </c>
      <c r="E34" s="241">
        <f t="shared" si="17"/>
        <v>4</v>
      </c>
      <c r="F34" s="241">
        <f t="shared" si="17"/>
        <v>4.5</v>
      </c>
      <c r="G34" s="241">
        <f t="shared" si="17"/>
        <v>4</v>
      </c>
      <c r="H34" s="241">
        <f t="shared" si="17"/>
        <v>4</v>
      </c>
      <c r="I34" s="241">
        <f t="shared" si="17"/>
        <v>4</v>
      </c>
      <c r="J34" s="241">
        <f t="shared" si="17"/>
        <v>4</v>
      </c>
      <c r="K34" s="241">
        <f t="shared" si="17"/>
        <v>4</v>
      </c>
      <c r="L34" s="241">
        <f t="shared" si="17"/>
        <v>4</v>
      </c>
      <c r="M34" s="245">
        <f t="shared" si="17"/>
        <v>4.5</v>
      </c>
      <c r="N34" s="244">
        <f t="shared" si="17"/>
        <v>4</v>
      </c>
      <c r="O34" s="241">
        <f t="shared" si="17"/>
        <v>4</v>
      </c>
      <c r="P34" s="241">
        <f t="shared" si="17"/>
        <v>4</v>
      </c>
      <c r="Q34" s="241">
        <f t="shared" si="17"/>
        <v>4</v>
      </c>
      <c r="R34" s="241">
        <f t="shared" si="17"/>
        <v>4</v>
      </c>
      <c r="S34" s="241">
        <f t="shared" si="17"/>
        <v>4</v>
      </c>
      <c r="T34" s="241">
        <f t="shared" si="17"/>
        <v>3.5</v>
      </c>
      <c r="U34" s="245">
        <f t="shared" si="17"/>
        <v>4</v>
      </c>
      <c r="V34" s="348"/>
      <c r="W34" s="227" t="s">
        <v>26</v>
      </c>
      <c r="X34" s="227">
        <f>X33-X19</f>
        <v>6.2600000000000016</v>
      </c>
      <c r="Y34" s="227"/>
    </row>
    <row r="35" spans="1:26" x14ac:dyDescent="0.2">
      <c r="B35" s="237">
        <v>33.5</v>
      </c>
      <c r="C35" s="237">
        <v>32.5</v>
      </c>
      <c r="D35" s="237" t="s">
        <v>68</v>
      </c>
      <c r="F35" s="237" t="s">
        <v>68</v>
      </c>
      <c r="M35" s="237">
        <v>31.5</v>
      </c>
    </row>
    <row r="36" spans="1:26" ht="13.5" thickBot="1" x14ac:dyDescent="0.25"/>
    <row r="37" spans="1:26" ht="13.5" thickBot="1" x14ac:dyDescent="0.25">
      <c r="A37" s="285" t="s">
        <v>73</v>
      </c>
      <c r="B37" s="528" t="s">
        <v>53</v>
      </c>
      <c r="C37" s="529"/>
      <c r="D37" s="529"/>
      <c r="E37" s="529"/>
      <c r="F37" s="529"/>
      <c r="G37" s="529"/>
      <c r="H37" s="529"/>
      <c r="I37" s="529"/>
      <c r="J37" s="529"/>
      <c r="K37" s="529"/>
      <c r="L37" s="529"/>
      <c r="M37" s="530"/>
      <c r="N37" s="528" t="s">
        <v>63</v>
      </c>
      <c r="O37" s="529"/>
      <c r="P37" s="529"/>
      <c r="Q37" s="529"/>
      <c r="R37" s="529"/>
      <c r="S37" s="529"/>
      <c r="T37" s="529"/>
      <c r="U37" s="530"/>
      <c r="V37" s="338" t="s">
        <v>55</v>
      </c>
      <c r="W37" s="361"/>
      <c r="X37" s="361"/>
      <c r="Y37" s="361"/>
    </row>
    <row r="38" spans="1:26" x14ac:dyDescent="0.2">
      <c r="A38" s="226" t="s">
        <v>54</v>
      </c>
      <c r="B38" s="247">
        <v>1</v>
      </c>
      <c r="C38" s="248">
        <v>2</v>
      </c>
      <c r="D38" s="248">
        <v>3</v>
      </c>
      <c r="E38" s="248">
        <v>4</v>
      </c>
      <c r="F38" s="248">
        <v>5</v>
      </c>
      <c r="G38" s="248">
        <v>6</v>
      </c>
      <c r="H38" s="248">
        <v>7</v>
      </c>
      <c r="I38" s="248">
        <v>8</v>
      </c>
      <c r="J38" s="248">
        <v>9</v>
      </c>
      <c r="K38" s="248">
        <v>10</v>
      </c>
      <c r="L38" s="248">
        <v>11</v>
      </c>
      <c r="M38" s="249">
        <v>12</v>
      </c>
      <c r="N38" s="247">
        <v>1</v>
      </c>
      <c r="O38" s="248">
        <v>2</v>
      </c>
      <c r="P38" s="248">
        <v>3</v>
      </c>
      <c r="Q38" s="248">
        <v>4</v>
      </c>
      <c r="R38" s="248">
        <v>5</v>
      </c>
      <c r="S38" s="248">
        <v>6</v>
      </c>
      <c r="T38" s="248">
        <v>7</v>
      </c>
      <c r="U38" s="249">
        <v>8</v>
      </c>
      <c r="V38" s="339"/>
      <c r="W38" s="361"/>
      <c r="X38" s="361"/>
      <c r="Y38" s="361"/>
    </row>
    <row r="39" spans="1:26" x14ac:dyDescent="0.2">
      <c r="A39" s="226" t="s">
        <v>2</v>
      </c>
      <c r="B39" s="250">
        <v>1</v>
      </c>
      <c r="C39" s="333">
        <v>2</v>
      </c>
      <c r="D39" s="333">
        <v>2</v>
      </c>
      <c r="E39" s="251">
        <v>3</v>
      </c>
      <c r="F39" s="251">
        <v>3</v>
      </c>
      <c r="G39" s="315">
        <v>4</v>
      </c>
      <c r="H39" s="315">
        <v>4</v>
      </c>
      <c r="I39" s="252">
        <v>5</v>
      </c>
      <c r="J39" s="252">
        <v>5</v>
      </c>
      <c r="K39" s="315">
        <v>6</v>
      </c>
      <c r="L39" s="252">
        <v>7</v>
      </c>
      <c r="M39" s="351">
        <v>8</v>
      </c>
      <c r="N39" s="250">
        <v>1</v>
      </c>
      <c r="O39" s="333">
        <v>2</v>
      </c>
      <c r="P39" s="251">
        <v>3</v>
      </c>
      <c r="Q39" s="358">
        <v>4</v>
      </c>
      <c r="R39" s="315">
        <v>5</v>
      </c>
      <c r="S39" s="359">
        <v>6</v>
      </c>
      <c r="T39" s="252">
        <v>7</v>
      </c>
      <c r="U39" s="351">
        <v>8</v>
      </c>
      <c r="V39" s="340" t="s">
        <v>0</v>
      </c>
      <c r="W39" s="361"/>
      <c r="X39" s="361"/>
      <c r="Y39" s="361"/>
    </row>
    <row r="40" spans="1:26" x14ac:dyDescent="0.2">
      <c r="A40" s="292" t="s">
        <v>3</v>
      </c>
      <c r="B40" s="253">
        <v>400</v>
      </c>
      <c r="C40" s="254">
        <v>400</v>
      </c>
      <c r="D40" s="254">
        <v>400</v>
      </c>
      <c r="E40" s="254">
        <v>400</v>
      </c>
      <c r="F40" s="254">
        <v>400</v>
      </c>
      <c r="G40" s="254">
        <v>400</v>
      </c>
      <c r="H40" s="254">
        <v>400</v>
      </c>
      <c r="I40" s="254">
        <v>400</v>
      </c>
      <c r="J40" s="254">
        <v>400</v>
      </c>
      <c r="K40" s="254">
        <v>400</v>
      </c>
      <c r="L40" s="254">
        <v>400</v>
      </c>
      <c r="M40" s="255">
        <v>400</v>
      </c>
      <c r="N40" s="253">
        <v>400</v>
      </c>
      <c r="O40" s="254">
        <v>400</v>
      </c>
      <c r="P40" s="254">
        <v>400</v>
      </c>
      <c r="Q40" s="254">
        <v>400</v>
      </c>
      <c r="R40" s="254">
        <v>400</v>
      </c>
      <c r="S40" s="254">
        <v>400</v>
      </c>
      <c r="T40" s="254">
        <v>400</v>
      </c>
      <c r="U40" s="255">
        <v>400</v>
      </c>
      <c r="V40" s="341">
        <v>400</v>
      </c>
      <c r="W40" s="361"/>
      <c r="X40" s="361"/>
      <c r="Y40" s="361"/>
    </row>
    <row r="41" spans="1:26" x14ac:dyDescent="0.2">
      <c r="A41" s="295" t="s">
        <v>6</v>
      </c>
      <c r="B41" s="256">
        <v>432.55813953488371</v>
      </c>
      <c r="C41" s="257">
        <v>443.51351351351349</v>
      </c>
      <c r="D41" s="257">
        <v>438</v>
      </c>
      <c r="E41" s="257">
        <v>436</v>
      </c>
      <c r="F41" s="257">
        <v>436.30434782608694</v>
      </c>
      <c r="G41" s="257">
        <v>445.64102564102564</v>
      </c>
      <c r="H41" s="257">
        <v>445.12820512820514</v>
      </c>
      <c r="I41" s="257">
        <v>433.51351351351349</v>
      </c>
      <c r="J41" s="257">
        <v>436.66666666666669</v>
      </c>
      <c r="K41" s="257">
        <v>441.73913043478262</v>
      </c>
      <c r="L41" s="257">
        <v>442.55319148936172</v>
      </c>
      <c r="M41" s="258">
        <v>458.9655172413793</v>
      </c>
      <c r="N41" s="256">
        <v>403.125</v>
      </c>
      <c r="O41" s="257">
        <v>430.84745762711867</v>
      </c>
      <c r="P41" s="257">
        <v>414.22535211267603</v>
      </c>
      <c r="Q41" s="257">
        <v>429.74683544303798</v>
      </c>
      <c r="R41" s="257">
        <v>440</v>
      </c>
      <c r="S41" s="257">
        <v>455.53571428571428</v>
      </c>
      <c r="T41" s="257">
        <v>448.94736842105266</v>
      </c>
      <c r="U41" s="258">
        <v>458.37209302325579</v>
      </c>
      <c r="V41" s="342">
        <v>437.4268415741675</v>
      </c>
      <c r="W41" s="361"/>
      <c r="X41" s="361"/>
      <c r="Y41" s="361"/>
    </row>
    <row r="42" spans="1:26" x14ac:dyDescent="0.2">
      <c r="A42" s="226" t="s">
        <v>7</v>
      </c>
      <c r="B42" s="260">
        <v>69.767441860465112</v>
      </c>
      <c r="C42" s="261">
        <v>81.081081081081081</v>
      </c>
      <c r="D42" s="261">
        <v>85.714285714285708</v>
      </c>
      <c r="E42" s="261">
        <v>84.444444444444443</v>
      </c>
      <c r="F42" s="261">
        <v>78.260869565217391</v>
      </c>
      <c r="G42" s="261">
        <v>79.487179487179489</v>
      </c>
      <c r="H42" s="261">
        <v>79.487179487179489</v>
      </c>
      <c r="I42" s="261">
        <v>78.378378378378372</v>
      </c>
      <c r="J42" s="261">
        <v>89.743589743589737</v>
      </c>
      <c r="K42" s="261">
        <v>85.507246376811594</v>
      </c>
      <c r="L42" s="261">
        <v>76.59574468085107</v>
      </c>
      <c r="M42" s="262">
        <v>82.758620689655174</v>
      </c>
      <c r="N42" s="260">
        <v>62.5</v>
      </c>
      <c r="O42" s="261">
        <v>76.271186440677965</v>
      </c>
      <c r="P42" s="261">
        <v>71.83098591549296</v>
      </c>
      <c r="Q42" s="261">
        <v>81.012658227848107</v>
      </c>
      <c r="R42" s="261">
        <v>75.342465753424662</v>
      </c>
      <c r="S42" s="261">
        <v>89.285714285714292</v>
      </c>
      <c r="T42" s="261">
        <v>87.719298245614041</v>
      </c>
      <c r="U42" s="262">
        <v>83.720930232558146</v>
      </c>
      <c r="V42" s="343">
        <v>79.313824419778001</v>
      </c>
      <c r="W42" s="361"/>
      <c r="X42" s="227"/>
      <c r="Y42" s="227"/>
    </row>
    <row r="43" spans="1:26" x14ac:dyDescent="0.2">
      <c r="A43" s="226" t="s">
        <v>8</v>
      </c>
      <c r="B43" s="263">
        <v>8.9895945809343153E-2</v>
      </c>
      <c r="C43" s="264">
        <v>7.3989419908037091E-2</v>
      </c>
      <c r="D43" s="264">
        <v>7.3991122966466982E-2</v>
      </c>
      <c r="E43" s="264">
        <v>6.5123973819715145E-2</v>
      </c>
      <c r="F43" s="264">
        <v>7.2849404518100166E-2</v>
      </c>
      <c r="G43" s="264">
        <v>7.4301258722015498E-2</v>
      </c>
      <c r="H43" s="264">
        <v>7.0653217080469899E-2</v>
      </c>
      <c r="I43" s="264">
        <v>7.119253079112349E-2</v>
      </c>
      <c r="J43" s="264">
        <v>6.6682652103715587E-2</v>
      </c>
      <c r="K43" s="264">
        <v>6.7193971927495599E-2</v>
      </c>
      <c r="L43" s="264">
        <v>8.2263535063740928E-2</v>
      </c>
      <c r="M43" s="265">
        <v>6.456937700936273E-2</v>
      </c>
      <c r="N43" s="263">
        <v>0.1005284197791962</v>
      </c>
      <c r="O43" s="264">
        <v>8.0321162205382227E-2</v>
      </c>
      <c r="P43" s="264">
        <v>8.7340910143459169E-2</v>
      </c>
      <c r="Q43" s="264">
        <v>7.6505001415557924E-2</v>
      </c>
      <c r="R43" s="264">
        <v>8.2589418896518857E-2</v>
      </c>
      <c r="S43" s="264">
        <v>7.3970275065565055E-2</v>
      </c>
      <c r="T43" s="264">
        <v>7.0398568797198205E-2</v>
      </c>
      <c r="U43" s="265">
        <v>6.7189809319552748E-2</v>
      </c>
      <c r="V43" s="344">
        <v>8.213920015343075E-2</v>
      </c>
      <c r="W43" s="361"/>
      <c r="X43" s="227"/>
      <c r="Y43" s="227"/>
    </row>
    <row r="44" spans="1:26" x14ac:dyDescent="0.2">
      <c r="A44" s="295" t="s">
        <v>1</v>
      </c>
      <c r="B44" s="266">
        <f>B41/B40*100-100</f>
        <v>8.1395348837209269</v>
      </c>
      <c r="C44" s="267">
        <f t="shared" ref="C44:E44" si="18">C41/C40*100-100</f>
        <v>10.878378378378372</v>
      </c>
      <c r="D44" s="267">
        <f t="shared" si="18"/>
        <v>9.5</v>
      </c>
      <c r="E44" s="267">
        <f t="shared" si="18"/>
        <v>9.0000000000000142</v>
      </c>
      <c r="F44" s="267">
        <f>F41/F40*100-100</f>
        <v>9.0760869565217348</v>
      </c>
      <c r="G44" s="267">
        <f t="shared" ref="G44:M44" si="19">G41/G40*100-100</f>
        <v>11.410256410256409</v>
      </c>
      <c r="H44" s="267">
        <f t="shared" si="19"/>
        <v>11.282051282051285</v>
      </c>
      <c r="I44" s="267">
        <f t="shared" si="19"/>
        <v>8.3783783783783861</v>
      </c>
      <c r="J44" s="267">
        <f t="shared" si="19"/>
        <v>9.1666666666666856</v>
      </c>
      <c r="K44" s="267">
        <f t="shared" si="19"/>
        <v>10.434782608695656</v>
      </c>
      <c r="L44" s="267">
        <f t="shared" si="19"/>
        <v>10.638297872340431</v>
      </c>
      <c r="M44" s="268">
        <f t="shared" si="19"/>
        <v>14.741379310344826</v>
      </c>
      <c r="N44" s="266">
        <f>N41/N40*100-100</f>
        <v>0.78125</v>
      </c>
      <c r="O44" s="267">
        <f t="shared" ref="O44:V44" si="20">O41/O40*100-100</f>
        <v>7.711864406779668</v>
      </c>
      <c r="P44" s="267">
        <f t="shared" si="20"/>
        <v>3.5563380281690087</v>
      </c>
      <c r="Q44" s="267">
        <f t="shared" si="20"/>
        <v>7.4367088607594951</v>
      </c>
      <c r="R44" s="267">
        <f t="shared" si="20"/>
        <v>10.000000000000014</v>
      </c>
      <c r="S44" s="267">
        <f t="shared" si="20"/>
        <v>13.883928571428569</v>
      </c>
      <c r="T44" s="267">
        <f t="shared" si="20"/>
        <v>12.236842105263165</v>
      </c>
      <c r="U44" s="268">
        <f t="shared" si="20"/>
        <v>14.593023255813947</v>
      </c>
      <c r="V44" s="345">
        <f t="shared" si="20"/>
        <v>9.3567103935418743</v>
      </c>
      <c r="W44" s="361"/>
      <c r="X44" s="227"/>
      <c r="Y44" s="227"/>
    </row>
    <row r="45" spans="1:26" ht="13.5" thickBot="1" x14ac:dyDescent="0.25">
      <c r="A45" s="349" t="s">
        <v>27</v>
      </c>
      <c r="B45" s="270">
        <f>B41-B27</f>
        <v>142.09302325581393</v>
      </c>
      <c r="C45" s="271">
        <f t="shared" ref="C45:V45" si="21">C41-C27</f>
        <v>147.77580859548073</v>
      </c>
      <c r="D45" s="271">
        <f t="shared" si="21"/>
        <v>150.85714285714283</v>
      </c>
      <c r="E45" s="271">
        <f t="shared" si="21"/>
        <v>142.47058823529414</v>
      </c>
      <c r="F45" s="271">
        <f t="shared" si="21"/>
        <v>156.54825026511134</v>
      </c>
      <c r="G45" s="271">
        <f t="shared" si="21"/>
        <v>144.45054945054943</v>
      </c>
      <c r="H45" s="271">
        <f t="shared" si="21"/>
        <v>142.62820512820514</v>
      </c>
      <c r="I45" s="271">
        <f t="shared" si="21"/>
        <v>132.18018018018017</v>
      </c>
      <c r="J45" s="271">
        <f t="shared" si="21"/>
        <v>130.71428571428572</v>
      </c>
      <c r="K45" s="271">
        <f t="shared" si="21"/>
        <v>142.66018306636158</v>
      </c>
      <c r="L45" s="271">
        <f t="shared" si="21"/>
        <v>132.33096926713949</v>
      </c>
      <c r="M45" s="272">
        <f t="shared" si="21"/>
        <v>151.37931034482756</v>
      </c>
      <c r="N45" s="270">
        <f t="shared" si="21"/>
        <v>118.33333333333331</v>
      </c>
      <c r="O45" s="271">
        <f t="shared" si="21"/>
        <v>123.59255566633436</v>
      </c>
      <c r="P45" s="271">
        <f t="shared" si="21"/>
        <v>109.69410211267603</v>
      </c>
      <c r="Q45" s="271">
        <f t="shared" si="21"/>
        <v>123.42330603127328</v>
      </c>
      <c r="R45" s="271">
        <f t="shared" si="21"/>
        <v>134.7761194029851</v>
      </c>
      <c r="S45" s="271">
        <f t="shared" si="21"/>
        <v>147.82738095238096</v>
      </c>
      <c r="T45" s="271">
        <f t="shared" si="21"/>
        <v>133.07780320366135</v>
      </c>
      <c r="U45" s="272">
        <f t="shared" si="21"/>
        <v>143.64987080103356</v>
      </c>
      <c r="V45" s="346">
        <f t="shared" si="21"/>
        <v>136.36516311107346</v>
      </c>
      <c r="W45" s="361"/>
      <c r="X45" s="227"/>
      <c r="Y45" s="227"/>
    </row>
    <row r="46" spans="1:26" x14ac:dyDescent="0.2">
      <c r="A46" s="350" t="s">
        <v>51</v>
      </c>
      <c r="B46" s="274">
        <v>609</v>
      </c>
      <c r="C46" s="275">
        <v>520</v>
      </c>
      <c r="D46" s="275">
        <v>525</v>
      </c>
      <c r="E46" s="275">
        <v>633</v>
      </c>
      <c r="F46" s="275">
        <v>634</v>
      </c>
      <c r="G46" s="275">
        <v>543</v>
      </c>
      <c r="H46" s="275">
        <v>541</v>
      </c>
      <c r="I46" s="275">
        <v>527</v>
      </c>
      <c r="J46" s="275">
        <v>526</v>
      </c>
      <c r="K46" s="275">
        <v>911</v>
      </c>
      <c r="L46" s="275">
        <v>634</v>
      </c>
      <c r="M46" s="276">
        <v>374</v>
      </c>
      <c r="N46" s="274">
        <v>588</v>
      </c>
      <c r="O46" s="275">
        <v>642</v>
      </c>
      <c r="P46" s="275">
        <v>823</v>
      </c>
      <c r="Q46" s="275">
        <v>878</v>
      </c>
      <c r="R46" s="275">
        <v>880</v>
      </c>
      <c r="S46" s="275">
        <v>633</v>
      </c>
      <c r="T46" s="275">
        <v>614</v>
      </c>
      <c r="U46" s="276">
        <v>463</v>
      </c>
      <c r="V46" s="347">
        <f>SUM(B46:U46)</f>
        <v>12498</v>
      </c>
      <c r="W46" s="227" t="s">
        <v>56</v>
      </c>
      <c r="X46" s="278">
        <f>V32-V46</f>
        <v>30</v>
      </c>
      <c r="Y46" s="279">
        <f>X46/V32</f>
        <v>2.3946360153256703E-3</v>
      </c>
    </row>
    <row r="47" spans="1:26" x14ac:dyDescent="0.2">
      <c r="A47" s="309" t="s">
        <v>28</v>
      </c>
      <c r="B47" s="242">
        <f>B33+3</f>
        <v>36.5</v>
      </c>
      <c r="C47" s="240">
        <v>35</v>
      </c>
      <c r="D47" s="240">
        <v>35.5</v>
      </c>
      <c r="E47" s="240">
        <v>35</v>
      </c>
      <c r="F47" s="240">
        <v>35.5</v>
      </c>
      <c r="G47" s="240">
        <v>34.5</v>
      </c>
      <c r="H47" s="240">
        <v>35</v>
      </c>
      <c r="I47" s="240">
        <v>35</v>
      </c>
      <c r="J47" s="240">
        <v>35.5</v>
      </c>
      <c r="K47" s="240">
        <v>34.5</v>
      </c>
      <c r="L47" s="240">
        <v>35</v>
      </c>
      <c r="M47" s="243">
        <v>34</v>
      </c>
      <c r="N47" s="242">
        <v>38</v>
      </c>
      <c r="O47" s="240">
        <v>36.5</v>
      </c>
      <c r="P47" s="240">
        <v>36.5</v>
      </c>
      <c r="Q47" s="240">
        <v>36</v>
      </c>
      <c r="R47" s="240">
        <v>35.5</v>
      </c>
      <c r="S47" s="240">
        <v>34.5</v>
      </c>
      <c r="T47" s="240">
        <v>34</v>
      </c>
      <c r="U47" s="243">
        <v>34</v>
      </c>
      <c r="V47" s="339"/>
      <c r="W47" s="227" t="s">
        <v>57</v>
      </c>
      <c r="X47" s="362">
        <v>32.31</v>
      </c>
      <c r="Y47" s="363"/>
    </row>
    <row r="48" spans="1:26" ht="13.5" thickBot="1" x14ac:dyDescent="0.25">
      <c r="A48" s="312" t="s">
        <v>26</v>
      </c>
      <c r="B48" s="244">
        <f>B47-B33</f>
        <v>3</v>
      </c>
      <c r="C48" s="241">
        <f t="shared" ref="C48:U48" si="22">C47-C33</f>
        <v>2.5</v>
      </c>
      <c r="D48" s="241">
        <f t="shared" si="22"/>
        <v>2.5</v>
      </c>
      <c r="E48" s="241">
        <f t="shared" si="22"/>
        <v>2.5</v>
      </c>
      <c r="F48" s="241">
        <f t="shared" si="22"/>
        <v>2.5</v>
      </c>
      <c r="G48" s="241">
        <f t="shared" si="22"/>
        <v>2.5</v>
      </c>
      <c r="H48" s="241">
        <f t="shared" si="22"/>
        <v>3</v>
      </c>
      <c r="I48" s="241">
        <f t="shared" si="22"/>
        <v>3</v>
      </c>
      <c r="J48" s="241">
        <f t="shared" si="22"/>
        <v>3.5</v>
      </c>
      <c r="K48" s="241">
        <f t="shared" si="22"/>
        <v>3</v>
      </c>
      <c r="L48" s="241">
        <f t="shared" si="22"/>
        <v>3.5</v>
      </c>
      <c r="M48" s="245">
        <f t="shared" si="22"/>
        <v>2.5</v>
      </c>
      <c r="N48" s="244">
        <f t="shared" si="22"/>
        <v>4</v>
      </c>
      <c r="O48" s="241">
        <f t="shared" si="22"/>
        <v>3.5</v>
      </c>
      <c r="P48" s="241">
        <f t="shared" si="22"/>
        <v>4</v>
      </c>
      <c r="Q48" s="241">
        <f t="shared" si="22"/>
        <v>4</v>
      </c>
      <c r="R48" s="241">
        <f t="shared" si="22"/>
        <v>3.5</v>
      </c>
      <c r="S48" s="241">
        <f t="shared" si="22"/>
        <v>3</v>
      </c>
      <c r="T48" s="241">
        <f t="shared" si="22"/>
        <v>3</v>
      </c>
      <c r="U48" s="245">
        <f t="shared" si="22"/>
        <v>3</v>
      </c>
      <c r="V48" s="348"/>
      <c r="W48" s="227" t="s">
        <v>26</v>
      </c>
      <c r="X48" s="227">
        <f>X47-X33</f>
        <v>3.990000000000002</v>
      </c>
      <c r="Y48" s="227"/>
    </row>
    <row r="49" spans="1:27" x14ac:dyDescent="0.2">
      <c r="B49" s="237" t="s">
        <v>68</v>
      </c>
      <c r="C49" s="237">
        <v>35</v>
      </c>
      <c r="D49" s="237">
        <v>35.5</v>
      </c>
      <c r="E49" s="237">
        <v>35</v>
      </c>
      <c r="F49" s="237">
        <v>35.5</v>
      </c>
      <c r="G49" s="237">
        <v>34.5</v>
      </c>
      <c r="H49" s="237">
        <v>35</v>
      </c>
      <c r="I49" s="237">
        <v>35</v>
      </c>
      <c r="K49" s="237">
        <v>34.5</v>
      </c>
      <c r="M49" s="237">
        <v>34</v>
      </c>
      <c r="N49" s="334" t="s">
        <v>68</v>
      </c>
      <c r="O49" s="237">
        <v>36.5</v>
      </c>
      <c r="P49" s="237" t="s">
        <v>68</v>
      </c>
      <c r="S49" s="237">
        <v>34.5</v>
      </c>
      <c r="T49" s="237">
        <v>34</v>
      </c>
      <c r="U49" s="237">
        <v>34</v>
      </c>
    </row>
    <row r="50" spans="1:27" x14ac:dyDescent="0.2">
      <c r="D50" s="368"/>
      <c r="E50" s="368"/>
      <c r="F50" s="368"/>
      <c r="G50" s="368"/>
      <c r="H50" s="368"/>
      <c r="I50" s="368"/>
      <c r="J50" s="368"/>
      <c r="K50" s="368"/>
      <c r="L50" s="368"/>
      <c r="M50" s="368"/>
      <c r="N50" s="368"/>
      <c r="O50" s="368"/>
      <c r="P50" s="368"/>
      <c r="Q50" s="368"/>
      <c r="R50" s="368"/>
      <c r="S50" s="368"/>
      <c r="T50" s="368"/>
      <c r="U50" s="368"/>
    </row>
    <row r="51" spans="1:27" s="369" customFormat="1" x14ac:dyDescent="0.2">
      <c r="B51" s="369">
        <v>35.1</v>
      </c>
      <c r="C51" s="369">
        <v>35.1</v>
      </c>
      <c r="D51" s="369">
        <v>35.1</v>
      </c>
      <c r="E51" s="369">
        <v>35.1</v>
      </c>
      <c r="F51" s="369">
        <v>35.1</v>
      </c>
      <c r="G51" s="369">
        <v>35.1</v>
      </c>
      <c r="H51" s="369">
        <v>35.1</v>
      </c>
      <c r="I51" s="369">
        <v>35.1</v>
      </c>
      <c r="J51" s="369">
        <v>35.1</v>
      </c>
      <c r="K51" s="369">
        <v>35.1</v>
      </c>
      <c r="L51" s="369">
        <v>35.1</v>
      </c>
      <c r="M51" s="369">
        <v>35.6</v>
      </c>
      <c r="N51" s="369">
        <v>35.6</v>
      </c>
      <c r="O51" s="369">
        <v>35.6</v>
      </c>
      <c r="P51" s="369">
        <v>35.6</v>
      </c>
      <c r="Q51" s="369">
        <v>35.6</v>
      </c>
      <c r="R51" s="369">
        <v>35.6</v>
      </c>
      <c r="S51" s="369">
        <v>35.6</v>
      </c>
      <c r="T51" s="369">
        <v>35.6</v>
      </c>
      <c r="U51" s="369">
        <v>35.6</v>
      </c>
      <c r="V51" s="369">
        <v>35.6</v>
      </c>
      <c r="W51" s="369">
        <v>35.6</v>
      </c>
    </row>
    <row r="52" spans="1:27" s="369" customFormat="1" ht="13.5" thickBot="1" x14ac:dyDescent="0.25">
      <c r="B52" s="239">
        <v>437.4268415741675</v>
      </c>
      <c r="C52" s="239">
        <v>437.4268415741675</v>
      </c>
      <c r="D52" s="239">
        <v>437.4268415741675</v>
      </c>
      <c r="E52" s="239">
        <v>437.4268415741675</v>
      </c>
      <c r="F52" s="239">
        <v>437.4268415741675</v>
      </c>
      <c r="G52" s="239">
        <v>437.4268415741675</v>
      </c>
      <c r="H52" s="239">
        <v>437.4268415741675</v>
      </c>
      <c r="I52" s="239">
        <v>437.4268415741675</v>
      </c>
      <c r="J52" s="239">
        <v>437.4268415741675</v>
      </c>
      <c r="K52" s="239">
        <v>437.4268415741675</v>
      </c>
      <c r="L52" s="239">
        <v>437.4268415741675</v>
      </c>
      <c r="M52" s="239">
        <v>437.4268415741675</v>
      </c>
      <c r="N52" s="239">
        <v>437.4268415741675</v>
      </c>
      <c r="O52" s="239">
        <v>437.4268415741675</v>
      </c>
      <c r="P52" s="239">
        <v>437.4268415741675</v>
      </c>
      <c r="Q52" s="239">
        <v>437.4268415741675</v>
      </c>
      <c r="R52" s="239">
        <v>437.4268415741675</v>
      </c>
      <c r="S52" s="239">
        <v>437.4268415741675</v>
      </c>
      <c r="T52" s="239">
        <v>437.4268415741675</v>
      </c>
      <c r="U52" s="239">
        <v>437.4268415741675</v>
      </c>
      <c r="V52" s="239">
        <v>437.4268415741675</v>
      </c>
      <c r="W52" s="239">
        <v>437.4268415741675</v>
      </c>
      <c r="X52" s="239">
        <v>437.4268415741675</v>
      </c>
    </row>
    <row r="53" spans="1:27" ht="13.5" thickBot="1" x14ac:dyDescent="0.25">
      <c r="A53" s="285" t="s">
        <v>77</v>
      </c>
      <c r="B53" s="528" t="s">
        <v>53</v>
      </c>
      <c r="C53" s="529"/>
      <c r="D53" s="529"/>
      <c r="E53" s="529"/>
      <c r="F53" s="529"/>
      <c r="G53" s="529"/>
      <c r="H53" s="529"/>
      <c r="I53" s="529"/>
      <c r="J53" s="529"/>
      <c r="K53" s="529"/>
      <c r="L53" s="530"/>
      <c r="M53" s="528" t="s">
        <v>63</v>
      </c>
      <c r="N53" s="529"/>
      <c r="O53" s="529"/>
      <c r="P53" s="529"/>
      <c r="Q53" s="529"/>
      <c r="R53" s="529"/>
      <c r="S53" s="529"/>
      <c r="T53" s="529"/>
      <c r="U53" s="529"/>
      <c r="V53" s="529"/>
      <c r="W53" s="530"/>
      <c r="X53" s="338" t="s">
        <v>55</v>
      </c>
      <c r="Y53" s="369"/>
      <c r="Z53" s="369"/>
      <c r="AA53" s="369"/>
    </row>
    <row r="54" spans="1:27" x14ac:dyDescent="0.2">
      <c r="A54" s="226" t="s">
        <v>54</v>
      </c>
      <c r="B54" s="247">
        <v>1</v>
      </c>
      <c r="C54" s="248">
        <v>2</v>
      </c>
      <c r="D54" s="248">
        <v>3</v>
      </c>
      <c r="E54" s="248">
        <v>4</v>
      </c>
      <c r="F54" s="248">
        <v>5</v>
      </c>
      <c r="G54" s="248">
        <v>6</v>
      </c>
      <c r="H54" s="248">
        <v>7</v>
      </c>
      <c r="I54" s="248">
        <v>8</v>
      </c>
      <c r="J54" s="248">
        <v>9</v>
      </c>
      <c r="K54" s="248">
        <v>10</v>
      </c>
      <c r="L54" s="248">
        <v>11</v>
      </c>
      <c r="M54" s="247">
        <v>1</v>
      </c>
      <c r="N54" s="248">
        <v>2</v>
      </c>
      <c r="O54" s="248">
        <v>3</v>
      </c>
      <c r="P54" s="248">
        <v>4</v>
      </c>
      <c r="Q54" s="248">
        <v>5</v>
      </c>
      <c r="R54" s="248">
        <v>6</v>
      </c>
      <c r="S54" s="248">
        <v>7</v>
      </c>
      <c r="T54" s="248">
        <v>8</v>
      </c>
      <c r="U54" s="248">
        <v>9</v>
      </c>
      <c r="V54" s="248">
        <v>10</v>
      </c>
      <c r="W54" s="249">
        <v>11</v>
      </c>
      <c r="X54" s="339"/>
      <c r="Y54" s="369"/>
      <c r="Z54" s="369"/>
      <c r="AA54" s="369"/>
    </row>
    <row r="55" spans="1:27" x14ac:dyDescent="0.2">
      <c r="A55" s="226" t="s">
        <v>2</v>
      </c>
      <c r="B55" s="250">
        <v>1</v>
      </c>
      <c r="C55" s="333">
        <v>2</v>
      </c>
      <c r="D55" s="251">
        <v>3</v>
      </c>
      <c r="E55" s="251">
        <v>3</v>
      </c>
      <c r="F55" s="315">
        <v>4</v>
      </c>
      <c r="G55" s="315">
        <v>4</v>
      </c>
      <c r="H55" s="252">
        <v>5</v>
      </c>
      <c r="I55" s="252">
        <v>5</v>
      </c>
      <c r="J55" s="359">
        <v>6</v>
      </c>
      <c r="K55" s="376">
        <v>7</v>
      </c>
      <c r="L55" s="351">
        <v>8</v>
      </c>
      <c r="M55" s="250">
        <v>1</v>
      </c>
      <c r="N55" s="333">
        <v>2</v>
      </c>
      <c r="O55" s="251">
        <v>3</v>
      </c>
      <c r="P55" s="315">
        <v>4</v>
      </c>
      <c r="Q55" s="315">
        <v>4</v>
      </c>
      <c r="R55" s="252">
        <v>5</v>
      </c>
      <c r="S55" s="252">
        <v>5</v>
      </c>
      <c r="T55" s="359">
        <v>6</v>
      </c>
      <c r="U55" s="359">
        <v>6</v>
      </c>
      <c r="V55" s="376">
        <v>7</v>
      </c>
      <c r="W55" s="351">
        <v>8</v>
      </c>
      <c r="X55" s="340" t="s">
        <v>0</v>
      </c>
      <c r="Y55" s="369"/>
      <c r="Z55" s="369"/>
      <c r="AA55" s="369"/>
    </row>
    <row r="56" spans="1:27" x14ac:dyDescent="0.2">
      <c r="A56" s="292" t="s">
        <v>3</v>
      </c>
      <c r="B56" s="253">
        <v>520</v>
      </c>
      <c r="C56" s="254">
        <v>520</v>
      </c>
      <c r="D56" s="254">
        <v>520</v>
      </c>
      <c r="E56" s="254">
        <v>520</v>
      </c>
      <c r="F56" s="254">
        <v>520</v>
      </c>
      <c r="G56" s="254">
        <v>520</v>
      </c>
      <c r="H56" s="254">
        <v>520</v>
      </c>
      <c r="I56" s="254">
        <v>520</v>
      </c>
      <c r="J56" s="254">
        <v>520</v>
      </c>
      <c r="K56" s="254">
        <v>520</v>
      </c>
      <c r="L56" s="254">
        <v>520</v>
      </c>
      <c r="M56" s="253">
        <v>520</v>
      </c>
      <c r="N56" s="254">
        <v>520</v>
      </c>
      <c r="O56" s="254">
        <v>520</v>
      </c>
      <c r="P56" s="254">
        <v>520</v>
      </c>
      <c r="Q56" s="254">
        <v>520</v>
      </c>
      <c r="R56" s="254">
        <v>520</v>
      </c>
      <c r="S56" s="254">
        <v>520</v>
      </c>
      <c r="T56" s="254">
        <v>520</v>
      </c>
      <c r="U56" s="254">
        <v>520</v>
      </c>
      <c r="V56" s="254">
        <v>520</v>
      </c>
      <c r="W56" s="255">
        <v>520</v>
      </c>
      <c r="X56" s="341">
        <v>520</v>
      </c>
      <c r="Y56" s="369"/>
      <c r="Z56" s="369"/>
      <c r="AA56" s="369"/>
    </row>
    <row r="57" spans="1:27" x14ac:dyDescent="0.2">
      <c r="A57" s="295" t="s">
        <v>6</v>
      </c>
      <c r="B57" s="256">
        <v>509.64912280701753</v>
      </c>
      <c r="C57" s="257">
        <v>549.49152542372883</v>
      </c>
      <c r="D57" s="257">
        <v>556.85714285714289</v>
      </c>
      <c r="E57" s="257">
        <v>554.72222222222217</v>
      </c>
      <c r="F57" s="257">
        <v>565.68627450980387</v>
      </c>
      <c r="G57" s="257">
        <v>570.74074074074076</v>
      </c>
      <c r="H57" s="257">
        <v>582</v>
      </c>
      <c r="I57" s="257">
        <v>587.56756756756761</v>
      </c>
      <c r="J57" s="257">
        <v>609.81481481481478</v>
      </c>
      <c r="K57" s="257">
        <v>617.57575757575762</v>
      </c>
      <c r="L57" s="257">
        <v>634.23076923076928</v>
      </c>
      <c r="M57" s="256">
        <v>491.73913043478262</v>
      </c>
      <c r="N57" s="257">
        <v>506.05263157894734</v>
      </c>
      <c r="O57" s="257">
        <v>519.31818181818187</v>
      </c>
      <c r="P57" s="257">
        <v>558.91891891891896</v>
      </c>
      <c r="Q57" s="257">
        <v>547.77777777777783</v>
      </c>
      <c r="R57" s="257">
        <v>575.40540540540542</v>
      </c>
      <c r="S57" s="257">
        <v>562.97297297297303</v>
      </c>
      <c r="T57" s="257">
        <v>586.59090909090912</v>
      </c>
      <c r="U57" s="257">
        <v>588.125</v>
      </c>
      <c r="V57" s="257">
        <v>615.55555555555554</v>
      </c>
      <c r="W57" s="258">
        <v>634.33333333333337</v>
      </c>
      <c r="X57" s="342">
        <v>567.88990825688074</v>
      </c>
      <c r="Y57" s="369"/>
      <c r="Z57" s="369"/>
      <c r="AA57" s="369"/>
    </row>
    <row r="58" spans="1:27" x14ac:dyDescent="0.2">
      <c r="A58" s="226" t="s">
        <v>7</v>
      </c>
      <c r="B58" s="260">
        <v>87.719298245614041</v>
      </c>
      <c r="C58" s="261">
        <v>98.305084745762713</v>
      </c>
      <c r="D58" s="261">
        <v>97.142857142857139</v>
      </c>
      <c r="E58" s="261">
        <v>100</v>
      </c>
      <c r="F58" s="261">
        <v>100</v>
      </c>
      <c r="G58" s="261">
        <v>100</v>
      </c>
      <c r="H58" s="261">
        <v>100</v>
      </c>
      <c r="I58" s="261">
        <v>100</v>
      </c>
      <c r="J58" s="261">
        <v>94.444444444444443</v>
      </c>
      <c r="K58" s="261">
        <v>90.909090909090907</v>
      </c>
      <c r="L58" s="261">
        <v>100</v>
      </c>
      <c r="M58" s="260">
        <v>86.956521739130437</v>
      </c>
      <c r="N58" s="261">
        <v>94.736842105263165</v>
      </c>
      <c r="O58" s="261">
        <v>100</v>
      </c>
      <c r="P58" s="261">
        <v>91.891891891891888</v>
      </c>
      <c r="Q58" s="261">
        <v>91.666666666666671</v>
      </c>
      <c r="R58" s="261">
        <v>94.594594594594597</v>
      </c>
      <c r="S58" s="261">
        <v>81.081081081081081</v>
      </c>
      <c r="T58" s="261">
        <v>95.454545454545453</v>
      </c>
      <c r="U58" s="261">
        <v>91.666666666666671</v>
      </c>
      <c r="V58" s="261">
        <v>87.037037037037038</v>
      </c>
      <c r="W58" s="262">
        <v>96.666666666666671</v>
      </c>
      <c r="X58" s="343">
        <v>77.268093781855256</v>
      </c>
      <c r="Y58" s="369"/>
      <c r="Z58" s="227"/>
      <c r="AA58" s="227"/>
    </row>
    <row r="59" spans="1:27" x14ac:dyDescent="0.2">
      <c r="A59" s="226" t="s">
        <v>8</v>
      </c>
      <c r="B59" s="263">
        <v>6.9149078303557765E-2</v>
      </c>
      <c r="C59" s="264">
        <v>4.9406201234241193E-2</v>
      </c>
      <c r="D59" s="264">
        <v>4.3092916569719697E-2</v>
      </c>
      <c r="E59" s="264">
        <v>4.3224424215446089E-2</v>
      </c>
      <c r="F59" s="264">
        <v>4.5811633130139653E-2</v>
      </c>
      <c r="G59" s="264">
        <v>3.3355216809593975E-2</v>
      </c>
      <c r="H59" s="264">
        <v>3.6286446876190502E-2</v>
      </c>
      <c r="I59" s="264">
        <v>4.3418949556262111E-2</v>
      </c>
      <c r="J59" s="264">
        <v>4.8016108489055236E-2</v>
      </c>
      <c r="K59" s="264">
        <v>4.8989142195676835E-2</v>
      </c>
      <c r="L59" s="264">
        <v>4.1755560909890306E-2</v>
      </c>
      <c r="M59" s="263">
        <v>5.9562050550306528E-2</v>
      </c>
      <c r="N59" s="264">
        <v>6.2248466515463716E-2</v>
      </c>
      <c r="O59" s="264">
        <v>3.7938336831859099E-2</v>
      </c>
      <c r="P59" s="264">
        <v>5.2909397936517853E-2</v>
      </c>
      <c r="Q59" s="264">
        <v>5.6939833053217676E-2</v>
      </c>
      <c r="R59" s="264">
        <v>4.9748736640571466E-2</v>
      </c>
      <c r="S59" s="264">
        <v>6.5800302329790866E-2</v>
      </c>
      <c r="T59" s="264">
        <v>5.087663855755381E-2</v>
      </c>
      <c r="U59" s="264">
        <v>5.2252682160587878E-2</v>
      </c>
      <c r="V59" s="264">
        <v>6.0029924723161557E-2</v>
      </c>
      <c r="W59" s="265">
        <v>4.3968459581205821E-2</v>
      </c>
      <c r="X59" s="344">
        <v>8.0149106401896417E-2</v>
      </c>
      <c r="Y59" s="369"/>
      <c r="Z59" s="227"/>
      <c r="AA59" s="227"/>
    </row>
    <row r="60" spans="1:27" x14ac:dyDescent="0.2">
      <c r="A60" s="295" t="s">
        <v>1</v>
      </c>
      <c r="B60" s="266">
        <f>B57/B56*100-100</f>
        <v>-1.9905533063427754</v>
      </c>
      <c r="C60" s="267">
        <f t="shared" ref="C60:E60" si="23">C57/C56*100-100</f>
        <v>5.6714471968709432</v>
      </c>
      <c r="D60" s="267">
        <f t="shared" si="23"/>
        <v>7.0879120879120876</v>
      </c>
      <c r="E60" s="267">
        <f t="shared" si="23"/>
        <v>6.6773504273504329</v>
      </c>
      <c r="F60" s="267">
        <f>F57/F56*100-100</f>
        <v>8.7858220211161324</v>
      </c>
      <c r="G60" s="267">
        <f t="shared" ref="G60:L60" si="24">G57/G56*100-100</f>
        <v>9.7578347578347575</v>
      </c>
      <c r="H60" s="267">
        <f t="shared" si="24"/>
        <v>11.92307692307692</v>
      </c>
      <c r="I60" s="267">
        <f t="shared" si="24"/>
        <v>12.993762993762999</v>
      </c>
      <c r="J60" s="267">
        <f t="shared" si="24"/>
        <v>17.272079772079763</v>
      </c>
      <c r="K60" s="267">
        <f t="shared" si="24"/>
        <v>18.764568764568779</v>
      </c>
      <c r="L60" s="267">
        <f t="shared" si="24"/>
        <v>21.967455621301781</v>
      </c>
      <c r="M60" s="266">
        <f>M57/M56*100-100</f>
        <v>-5.4347826086956559</v>
      </c>
      <c r="N60" s="267">
        <f t="shared" ref="N60:X60" si="25">N57/N56*100-100</f>
        <v>-2.68218623481782</v>
      </c>
      <c r="O60" s="267">
        <f t="shared" si="25"/>
        <v>-0.13111888111887993</v>
      </c>
      <c r="P60" s="267">
        <f t="shared" si="25"/>
        <v>7.4844074844074839</v>
      </c>
      <c r="Q60" s="267">
        <f t="shared" si="25"/>
        <v>5.3418803418803407</v>
      </c>
      <c r="R60" s="267">
        <f t="shared" ref="R60:T60" si="26">R57/R56*100-100</f>
        <v>10.654885654885661</v>
      </c>
      <c r="S60" s="267">
        <f t="shared" si="26"/>
        <v>8.2640332640332588</v>
      </c>
      <c r="T60" s="267">
        <f t="shared" si="26"/>
        <v>12.805944055944067</v>
      </c>
      <c r="U60" s="267">
        <f t="shared" si="25"/>
        <v>13.100961538461547</v>
      </c>
      <c r="V60" s="267">
        <f t="shared" si="25"/>
        <v>18.376068376068375</v>
      </c>
      <c r="W60" s="268">
        <f t="shared" si="25"/>
        <v>21.987179487179503</v>
      </c>
      <c r="X60" s="345">
        <f t="shared" si="25"/>
        <v>9.2095977417078387</v>
      </c>
      <c r="Y60" s="369"/>
      <c r="Z60" s="227"/>
      <c r="AA60" s="227"/>
    </row>
    <row r="61" spans="1:27" ht="13.5" thickBot="1" x14ac:dyDescent="0.25">
      <c r="A61" s="349" t="s">
        <v>27</v>
      </c>
      <c r="B61" s="270">
        <f>B57-B52</f>
        <v>72.222281232850037</v>
      </c>
      <c r="C61" s="271">
        <f t="shared" ref="C61:X61" si="27">C57-C52</f>
        <v>112.06468384956133</v>
      </c>
      <c r="D61" s="271">
        <f t="shared" si="27"/>
        <v>119.43030128297539</v>
      </c>
      <c r="E61" s="271">
        <f t="shared" si="27"/>
        <v>117.29538064805467</v>
      </c>
      <c r="F61" s="271">
        <f t="shared" si="27"/>
        <v>128.25943293563637</v>
      </c>
      <c r="G61" s="271">
        <f t="shared" si="27"/>
        <v>133.31389916657326</v>
      </c>
      <c r="H61" s="271">
        <f t="shared" si="27"/>
        <v>144.5731584258325</v>
      </c>
      <c r="I61" s="271">
        <f t="shared" si="27"/>
        <v>150.14072599340011</v>
      </c>
      <c r="J61" s="271">
        <f t="shared" si="27"/>
        <v>172.38797324064728</v>
      </c>
      <c r="K61" s="271">
        <f t="shared" si="27"/>
        <v>180.14891600159012</v>
      </c>
      <c r="L61" s="271">
        <f t="shared" si="27"/>
        <v>196.80392765660179</v>
      </c>
      <c r="M61" s="270">
        <f t="shared" si="27"/>
        <v>54.312288860615126</v>
      </c>
      <c r="N61" s="271">
        <f t="shared" si="27"/>
        <v>68.625790004779844</v>
      </c>
      <c r="O61" s="271">
        <f t="shared" si="27"/>
        <v>81.891340244014373</v>
      </c>
      <c r="P61" s="271">
        <f t="shared" si="27"/>
        <v>121.49207734475146</v>
      </c>
      <c r="Q61" s="271">
        <f t="shared" si="27"/>
        <v>110.35093620361033</v>
      </c>
      <c r="R61" s="271">
        <f t="shared" si="27"/>
        <v>137.97856383123792</v>
      </c>
      <c r="S61" s="271">
        <f t="shared" si="27"/>
        <v>125.54613139880553</v>
      </c>
      <c r="T61" s="271">
        <f t="shared" si="27"/>
        <v>149.16406751674162</v>
      </c>
      <c r="U61" s="271">
        <f t="shared" si="27"/>
        <v>150.6981584258325</v>
      </c>
      <c r="V61" s="271">
        <f t="shared" si="27"/>
        <v>178.12871398138805</v>
      </c>
      <c r="W61" s="272">
        <f t="shared" si="27"/>
        <v>196.90649175916587</v>
      </c>
      <c r="X61" s="346">
        <f t="shared" si="27"/>
        <v>130.46306668271325</v>
      </c>
      <c r="Y61" s="369"/>
      <c r="Z61" s="227"/>
      <c r="AA61" s="227"/>
    </row>
    <row r="62" spans="1:27" x14ac:dyDescent="0.2">
      <c r="A62" s="370" t="s">
        <v>51</v>
      </c>
      <c r="B62" s="274">
        <v>697</v>
      </c>
      <c r="C62" s="275">
        <v>720</v>
      </c>
      <c r="D62" s="275">
        <v>902</v>
      </c>
      <c r="E62" s="275">
        <v>902</v>
      </c>
      <c r="F62" s="275">
        <v>664</v>
      </c>
      <c r="G62" s="275">
        <v>664</v>
      </c>
      <c r="H62" s="275">
        <v>504</v>
      </c>
      <c r="I62" s="275">
        <v>504</v>
      </c>
      <c r="J62" s="275">
        <v>709</v>
      </c>
      <c r="K62" s="275">
        <v>396</v>
      </c>
      <c r="L62" s="276">
        <v>302</v>
      </c>
      <c r="M62" s="373">
        <v>283</v>
      </c>
      <c r="N62" s="275">
        <v>475</v>
      </c>
      <c r="O62" s="275">
        <v>618</v>
      </c>
      <c r="P62" s="275">
        <v>452</v>
      </c>
      <c r="Q62" s="275">
        <v>452</v>
      </c>
      <c r="R62" s="275">
        <v>464</v>
      </c>
      <c r="S62" s="275">
        <v>464</v>
      </c>
      <c r="T62" s="275">
        <v>607</v>
      </c>
      <c r="U62" s="275">
        <v>606</v>
      </c>
      <c r="V62" s="275">
        <v>679</v>
      </c>
      <c r="W62" s="276">
        <v>410</v>
      </c>
      <c r="X62" s="347">
        <f>SUM(B62:W62)</f>
        <v>12474</v>
      </c>
      <c r="Y62" s="227" t="s">
        <v>56</v>
      </c>
      <c r="Z62" s="278">
        <f>V46-X62</f>
        <v>24</v>
      </c>
      <c r="AA62" s="279">
        <f>Z62/V46</f>
        <v>1.9203072491598655E-3</v>
      </c>
    </row>
    <row r="63" spans="1:27" x14ac:dyDescent="0.2">
      <c r="A63" s="371" t="s">
        <v>28</v>
      </c>
      <c r="B63" s="242">
        <v>39.5</v>
      </c>
      <c r="C63" s="240">
        <v>39</v>
      </c>
      <c r="D63" s="240">
        <v>38.5</v>
      </c>
      <c r="E63" s="240">
        <v>38.5</v>
      </c>
      <c r="F63" s="240">
        <v>38</v>
      </c>
      <c r="G63" s="240">
        <v>38</v>
      </c>
      <c r="H63" s="240">
        <v>37.5</v>
      </c>
      <c r="I63" s="240">
        <v>37.5</v>
      </c>
      <c r="J63" s="240">
        <v>37</v>
      </c>
      <c r="K63" s="240">
        <v>36.5</v>
      </c>
      <c r="L63" s="243">
        <v>36</v>
      </c>
      <c r="M63" s="374">
        <v>41</v>
      </c>
      <c r="N63" s="240">
        <v>40.5</v>
      </c>
      <c r="O63" s="240">
        <v>40</v>
      </c>
      <c r="P63" s="240">
        <v>39</v>
      </c>
      <c r="Q63" s="240">
        <v>39</v>
      </c>
      <c r="R63" s="240">
        <v>38</v>
      </c>
      <c r="S63" s="240">
        <v>38</v>
      </c>
      <c r="T63" s="240">
        <v>37.5</v>
      </c>
      <c r="U63" s="240">
        <v>37.5</v>
      </c>
      <c r="V63" s="240">
        <v>37</v>
      </c>
      <c r="W63" s="243">
        <v>36.5</v>
      </c>
      <c r="X63" s="339"/>
      <c r="Y63" s="227" t="s">
        <v>57</v>
      </c>
      <c r="Z63" s="362">
        <v>35.43</v>
      </c>
      <c r="AA63" s="363"/>
    </row>
    <row r="64" spans="1:27" ht="13.5" thickBot="1" x14ac:dyDescent="0.25">
      <c r="A64" s="372" t="s">
        <v>26</v>
      </c>
      <c r="B64" s="244">
        <f>B63-B51</f>
        <v>4.3999999999999986</v>
      </c>
      <c r="C64" s="241">
        <f t="shared" ref="C64:W64" si="28">C63-C51</f>
        <v>3.8999999999999986</v>
      </c>
      <c r="D64" s="241">
        <f t="shared" si="28"/>
        <v>3.3999999999999986</v>
      </c>
      <c r="E64" s="241">
        <f t="shared" si="28"/>
        <v>3.3999999999999986</v>
      </c>
      <c r="F64" s="241">
        <f t="shared" si="28"/>
        <v>2.8999999999999986</v>
      </c>
      <c r="G64" s="241">
        <f t="shared" si="28"/>
        <v>2.8999999999999986</v>
      </c>
      <c r="H64" s="241">
        <f t="shared" si="28"/>
        <v>2.3999999999999986</v>
      </c>
      <c r="I64" s="241">
        <f t="shared" si="28"/>
        <v>2.3999999999999986</v>
      </c>
      <c r="J64" s="241">
        <f t="shared" si="28"/>
        <v>1.8999999999999986</v>
      </c>
      <c r="K64" s="241">
        <f t="shared" si="28"/>
        <v>1.3999999999999986</v>
      </c>
      <c r="L64" s="245">
        <f t="shared" si="28"/>
        <v>0.89999999999999858</v>
      </c>
      <c r="M64" s="375">
        <f t="shared" si="28"/>
        <v>5.3999999999999986</v>
      </c>
      <c r="N64" s="241">
        <f t="shared" si="28"/>
        <v>4.8999999999999986</v>
      </c>
      <c r="O64" s="241">
        <f t="shared" si="28"/>
        <v>4.3999999999999986</v>
      </c>
      <c r="P64" s="241">
        <f t="shared" si="28"/>
        <v>3.3999999999999986</v>
      </c>
      <c r="Q64" s="241">
        <f t="shared" si="28"/>
        <v>3.3999999999999986</v>
      </c>
      <c r="R64" s="241">
        <f t="shared" si="28"/>
        <v>2.3999999999999986</v>
      </c>
      <c r="S64" s="241">
        <f t="shared" si="28"/>
        <v>2.3999999999999986</v>
      </c>
      <c r="T64" s="241">
        <f t="shared" si="28"/>
        <v>1.8999999999999986</v>
      </c>
      <c r="U64" s="241">
        <f t="shared" si="28"/>
        <v>1.8999999999999986</v>
      </c>
      <c r="V64" s="241">
        <f t="shared" si="28"/>
        <v>1.3999999999999986</v>
      </c>
      <c r="W64" s="245">
        <f t="shared" si="28"/>
        <v>0.89999999999999858</v>
      </c>
      <c r="X64" s="348"/>
      <c r="Y64" s="227" t="s">
        <v>26</v>
      </c>
      <c r="Z64" s="227">
        <f>Z63-X47</f>
        <v>3.1199999999999974</v>
      </c>
      <c r="AA64" s="227"/>
    </row>
    <row r="65" spans="1:27" x14ac:dyDescent="0.2">
      <c r="B65" s="237">
        <v>39.5</v>
      </c>
      <c r="O65" s="237">
        <v>40</v>
      </c>
    </row>
    <row r="66" spans="1:27" ht="13.5" thickBot="1" x14ac:dyDescent="0.25"/>
    <row r="67" spans="1:27" ht="13.5" thickBot="1" x14ac:dyDescent="0.25">
      <c r="A67" s="285" t="s">
        <v>78</v>
      </c>
      <c r="B67" s="528" t="s">
        <v>53</v>
      </c>
      <c r="C67" s="529"/>
      <c r="D67" s="529"/>
      <c r="E67" s="529"/>
      <c r="F67" s="529"/>
      <c r="G67" s="529"/>
      <c r="H67" s="529"/>
      <c r="I67" s="529"/>
      <c r="J67" s="529"/>
      <c r="K67" s="529"/>
      <c r="L67" s="530"/>
      <c r="M67" s="528" t="s">
        <v>63</v>
      </c>
      <c r="N67" s="529"/>
      <c r="O67" s="529"/>
      <c r="P67" s="529"/>
      <c r="Q67" s="529"/>
      <c r="R67" s="529"/>
      <c r="S67" s="529"/>
      <c r="T67" s="529"/>
      <c r="U67" s="529"/>
      <c r="V67" s="529"/>
      <c r="W67" s="530"/>
      <c r="X67" s="338" t="s">
        <v>55</v>
      </c>
      <c r="Y67" s="377"/>
      <c r="Z67" s="377"/>
    </row>
    <row r="68" spans="1:27" x14ac:dyDescent="0.2">
      <c r="A68" s="226" t="s">
        <v>54</v>
      </c>
      <c r="B68" s="247">
        <v>1</v>
      </c>
      <c r="C68" s="248">
        <v>2</v>
      </c>
      <c r="D68" s="248">
        <v>3</v>
      </c>
      <c r="E68" s="248">
        <v>4</v>
      </c>
      <c r="F68" s="248">
        <v>5</v>
      </c>
      <c r="G68" s="248">
        <v>6</v>
      </c>
      <c r="H68" s="248">
        <v>7</v>
      </c>
      <c r="I68" s="248">
        <v>8</v>
      </c>
      <c r="J68" s="248">
        <v>9</v>
      </c>
      <c r="K68" s="248">
        <v>10</v>
      </c>
      <c r="L68" s="248">
        <v>11</v>
      </c>
      <c r="M68" s="247">
        <v>1</v>
      </c>
      <c r="N68" s="248">
        <v>2</v>
      </c>
      <c r="O68" s="248">
        <v>3</v>
      </c>
      <c r="P68" s="248">
        <v>4</v>
      </c>
      <c r="Q68" s="248">
        <v>5</v>
      </c>
      <c r="R68" s="248">
        <v>6</v>
      </c>
      <c r="S68" s="248">
        <v>7</v>
      </c>
      <c r="T68" s="248">
        <v>8</v>
      </c>
      <c r="U68" s="248">
        <v>9</v>
      </c>
      <c r="V68" s="248">
        <v>10</v>
      </c>
      <c r="W68" s="249">
        <v>11</v>
      </c>
      <c r="X68" s="339"/>
      <c r="Y68" s="377"/>
      <c r="Z68" s="377"/>
    </row>
    <row r="69" spans="1:27" x14ac:dyDescent="0.2">
      <c r="A69" s="226" t="s">
        <v>2</v>
      </c>
      <c r="B69" s="250">
        <v>1</v>
      </c>
      <c r="C69" s="333">
        <v>2</v>
      </c>
      <c r="D69" s="251">
        <v>3</v>
      </c>
      <c r="E69" s="251">
        <v>3</v>
      </c>
      <c r="F69" s="315">
        <v>4</v>
      </c>
      <c r="G69" s="315">
        <v>4</v>
      </c>
      <c r="H69" s="252">
        <v>5</v>
      </c>
      <c r="I69" s="252">
        <v>5</v>
      </c>
      <c r="J69" s="359">
        <v>6</v>
      </c>
      <c r="K69" s="376">
        <v>7</v>
      </c>
      <c r="L69" s="351">
        <v>8</v>
      </c>
      <c r="M69" s="250">
        <v>1</v>
      </c>
      <c r="N69" s="333">
        <v>2</v>
      </c>
      <c r="O69" s="251">
        <v>3</v>
      </c>
      <c r="P69" s="315">
        <v>4</v>
      </c>
      <c r="Q69" s="315">
        <v>4</v>
      </c>
      <c r="R69" s="252">
        <v>5</v>
      </c>
      <c r="S69" s="252">
        <v>5</v>
      </c>
      <c r="T69" s="359">
        <v>6</v>
      </c>
      <c r="U69" s="359">
        <v>6</v>
      </c>
      <c r="V69" s="376">
        <v>7</v>
      </c>
      <c r="W69" s="351">
        <v>8</v>
      </c>
      <c r="X69" s="340" t="s">
        <v>0</v>
      </c>
      <c r="Y69" s="377"/>
      <c r="Z69" s="377"/>
    </row>
    <row r="70" spans="1:27" x14ac:dyDescent="0.2">
      <c r="A70" s="292" t="s">
        <v>3</v>
      </c>
      <c r="B70" s="253">
        <v>620</v>
      </c>
      <c r="C70" s="254">
        <v>620</v>
      </c>
      <c r="D70" s="254">
        <v>620</v>
      </c>
      <c r="E70" s="254">
        <v>620</v>
      </c>
      <c r="F70" s="254">
        <v>620</v>
      </c>
      <c r="G70" s="254">
        <v>620</v>
      </c>
      <c r="H70" s="254">
        <v>620</v>
      </c>
      <c r="I70" s="254">
        <v>620</v>
      </c>
      <c r="J70" s="254">
        <v>620</v>
      </c>
      <c r="K70" s="254">
        <v>620</v>
      </c>
      <c r="L70" s="254">
        <v>620</v>
      </c>
      <c r="M70" s="253">
        <v>620</v>
      </c>
      <c r="N70" s="254">
        <v>620</v>
      </c>
      <c r="O70" s="254">
        <v>620</v>
      </c>
      <c r="P70" s="254">
        <v>620</v>
      </c>
      <c r="Q70" s="254">
        <v>620</v>
      </c>
      <c r="R70" s="254">
        <v>620</v>
      </c>
      <c r="S70" s="254">
        <v>620</v>
      </c>
      <c r="T70" s="254">
        <v>620</v>
      </c>
      <c r="U70" s="254">
        <v>620</v>
      </c>
      <c r="V70" s="254">
        <v>620</v>
      </c>
      <c r="W70" s="255">
        <v>620</v>
      </c>
      <c r="X70" s="341">
        <v>620</v>
      </c>
      <c r="Y70" s="377"/>
      <c r="Z70" s="377"/>
    </row>
    <row r="71" spans="1:27" x14ac:dyDescent="0.2">
      <c r="A71" s="295" t="s">
        <v>6</v>
      </c>
      <c r="B71" s="256">
        <v>613.63636363636363</v>
      </c>
      <c r="C71" s="257">
        <v>603.01369863013701</v>
      </c>
      <c r="D71" s="257">
        <v>628.63157894736844</v>
      </c>
      <c r="E71" s="257">
        <v>635.34883720930236</v>
      </c>
      <c r="F71" s="257">
        <v>643.1884057971015</v>
      </c>
      <c r="G71" s="257">
        <v>638.71428571428567</v>
      </c>
      <c r="H71" s="257">
        <v>659.81132075471703</v>
      </c>
      <c r="I71" s="257">
        <v>671.69491525423734</v>
      </c>
      <c r="J71" s="257">
        <v>660.27027027027032</v>
      </c>
      <c r="K71" s="257">
        <v>680.86956521739125</v>
      </c>
      <c r="L71" s="257">
        <v>709.69696969696975</v>
      </c>
      <c r="M71" s="256">
        <v>649.25925925925924</v>
      </c>
      <c r="N71" s="257">
        <v>629.23076923076928</v>
      </c>
      <c r="O71" s="257">
        <v>620.14705882352939</v>
      </c>
      <c r="P71" s="257">
        <v>618.36734693877554</v>
      </c>
      <c r="Q71" s="257">
        <v>619.13043478260875</v>
      </c>
      <c r="R71" s="257">
        <v>653.26086956521738</v>
      </c>
      <c r="S71" s="257">
        <v>622.32558139534888</v>
      </c>
      <c r="T71" s="257">
        <v>650.81967213114751</v>
      </c>
      <c r="U71" s="257">
        <v>661.64179104477614</v>
      </c>
      <c r="V71" s="257">
        <v>678.40579710144925</v>
      </c>
      <c r="W71" s="258">
        <v>691.73913043478262</v>
      </c>
      <c r="X71" s="342">
        <v>644.45378151260502</v>
      </c>
      <c r="Y71" s="377"/>
      <c r="Z71" s="377"/>
    </row>
    <row r="72" spans="1:27" x14ac:dyDescent="0.2">
      <c r="A72" s="226" t="s">
        <v>7</v>
      </c>
      <c r="B72" s="260">
        <v>84.415584415584419</v>
      </c>
      <c r="C72" s="261">
        <v>94.520547945205479</v>
      </c>
      <c r="D72" s="261">
        <v>93.684210526315795</v>
      </c>
      <c r="E72" s="261">
        <v>88.372093023255815</v>
      </c>
      <c r="F72" s="261">
        <v>95.652173913043484</v>
      </c>
      <c r="G72" s="261">
        <v>98.571428571428569</v>
      </c>
      <c r="H72" s="261">
        <v>100</v>
      </c>
      <c r="I72" s="261">
        <v>98.305084745762713</v>
      </c>
      <c r="J72" s="261">
        <v>95.945945945945951</v>
      </c>
      <c r="K72" s="261">
        <v>97.826086956521735</v>
      </c>
      <c r="L72" s="261">
        <v>100</v>
      </c>
      <c r="M72" s="260">
        <v>92.592592592592595</v>
      </c>
      <c r="N72" s="261">
        <v>94.230769230769226</v>
      </c>
      <c r="O72" s="261">
        <v>92.647058823529406</v>
      </c>
      <c r="P72" s="261">
        <v>89.795918367346943</v>
      </c>
      <c r="Q72" s="261">
        <v>95.652173913043484</v>
      </c>
      <c r="R72" s="261">
        <v>97.826086956521735</v>
      </c>
      <c r="S72" s="261">
        <v>95.348837209302332</v>
      </c>
      <c r="T72" s="261">
        <v>90.163934426229503</v>
      </c>
      <c r="U72" s="261">
        <v>89.552238805970148</v>
      </c>
      <c r="V72" s="261">
        <v>92.753623188405797</v>
      </c>
      <c r="W72" s="262">
        <v>86.956521739130437</v>
      </c>
      <c r="X72" s="343">
        <v>85.255920550038198</v>
      </c>
      <c r="Y72" s="377"/>
      <c r="Z72" s="227"/>
    </row>
    <row r="73" spans="1:27" x14ac:dyDescent="0.2">
      <c r="A73" s="226" t="s">
        <v>8</v>
      </c>
      <c r="B73" s="263">
        <v>6.2423458912608254E-2</v>
      </c>
      <c r="C73" s="264">
        <v>5.0291236428224299E-2</v>
      </c>
      <c r="D73" s="264">
        <v>5.6847578824110546E-2</v>
      </c>
      <c r="E73" s="264">
        <v>5.6936542768231069E-2</v>
      </c>
      <c r="F73" s="264">
        <v>5.3890314299690538E-2</v>
      </c>
      <c r="G73" s="264">
        <v>4.5907739162865273E-2</v>
      </c>
      <c r="H73" s="264">
        <v>4.8866436049044899E-2</v>
      </c>
      <c r="I73" s="264">
        <v>4.131195355187086E-2</v>
      </c>
      <c r="J73" s="264">
        <v>4.8598680571938696E-2</v>
      </c>
      <c r="K73" s="264">
        <v>4.2855585531449775E-2</v>
      </c>
      <c r="L73" s="264">
        <v>4.7115676256647483E-2</v>
      </c>
      <c r="M73" s="263">
        <v>5.5915804927976105E-2</v>
      </c>
      <c r="N73" s="264">
        <v>5.1671159426426104E-2</v>
      </c>
      <c r="O73" s="264">
        <v>5.5412105342700343E-2</v>
      </c>
      <c r="P73" s="264">
        <v>5.9561585615398552E-2</v>
      </c>
      <c r="Q73" s="264">
        <v>5.4495467960916498E-2</v>
      </c>
      <c r="R73" s="264">
        <v>4.6699417568428048E-2</v>
      </c>
      <c r="S73" s="264">
        <v>5.2879739764749682E-2</v>
      </c>
      <c r="T73" s="264">
        <v>5.3320837870690342E-2</v>
      </c>
      <c r="U73" s="264">
        <v>5.4811974007624109E-2</v>
      </c>
      <c r="V73" s="264">
        <v>4.4513963568465452E-2</v>
      </c>
      <c r="W73" s="265">
        <v>5.7455159683351555E-2</v>
      </c>
      <c r="X73" s="344">
        <v>6.559428360990352E-2</v>
      </c>
      <c r="Y73" s="377"/>
      <c r="Z73" s="227"/>
    </row>
    <row r="74" spans="1:27" x14ac:dyDescent="0.2">
      <c r="A74" s="295" t="s">
        <v>1</v>
      </c>
      <c r="B74" s="266">
        <f>B71/B70*100-100</f>
        <v>-1.0263929618768373</v>
      </c>
      <c r="C74" s="267">
        <f t="shared" ref="C74:E74" si="29">C71/C70*100-100</f>
        <v>-2.7397260273972535</v>
      </c>
      <c r="D74" s="267">
        <f t="shared" si="29"/>
        <v>1.392190152801362</v>
      </c>
      <c r="E74" s="267">
        <f t="shared" si="29"/>
        <v>2.4756189047261898</v>
      </c>
      <c r="F74" s="267">
        <f>F71/F70*100-100</f>
        <v>3.7400654511453979</v>
      </c>
      <c r="G74" s="267">
        <f t="shared" ref="G74:L74" si="30">G71/G70*100-100</f>
        <v>3.0184331797235018</v>
      </c>
      <c r="H74" s="267">
        <f t="shared" si="30"/>
        <v>6.4211807668898473</v>
      </c>
      <c r="I74" s="267">
        <f t="shared" si="30"/>
        <v>8.3378895571350569</v>
      </c>
      <c r="J74" s="267">
        <f t="shared" si="30"/>
        <v>6.4952048823016639</v>
      </c>
      <c r="K74" s="267">
        <f t="shared" si="30"/>
        <v>9.8176718092566517</v>
      </c>
      <c r="L74" s="267">
        <f t="shared" si="30"/>
        <v>14.467253176930612</v>
      </c>
      <c r="M74" s="266">
        <f>M71/M70*100-100</f>
        <v>4.7192353643966385</v>
      </c>
      <c r="N74" s="267">
        <f t="shared" ref="N74:X74" si="31">N71/N70*100-100</f>
        <v>1.4888337468982797</v>
      </c>
      <c r="O74" s="267">
        <f t="shared" si="31"/>
        <v>2.3719165085395844E-2</v>
      </c>
      <c r="P74" s="267">
        <f t="shared" si="31"/>
        <v>-0.26333113890717641</v>
      </c>
      <c r="Q74" s="267">
        <f t="shared" si="31"/>
        <v>-0.14025245441794709</v>
      </c>
      <c r="R74" s="267">
        <f t="shared" si="31"/>
        <v>5.3646563814866681</v>
      </c>
      <c r="S74" s="267">
        <f t="shared" si="31"/>
        <v>0.37509377344335348</v>
      </c>
      <c r="T74" s="267">
        <f t="shared" si="31"/>
        <v>4.9709148598624893</v>
      </c>
      <c r="U74" s="267">
        <f t="shared" si="31"/>
        <v>6.7164179104477739</v>
      </c>
      <c r="V74" s="267">
        <f t="shared" si="31"/>
        <v>9.4202898550724683</v>
      </c>
      <c r="W74" s="268">
        <f t="shared" si="31"/>
        <v>11.570827489481061</v>
      </c>
      <c r="X74" s="345">
        <f t="shared" si="31"/>
        <v>3.9441583084846883</v>
      </c>
      <c r="Y74" s="377"/>
      <c r="Z74" s="227"/>
    </row>
    <row r="75" spans="1:27" ht="13.5" thickBot="1" x14ac:dyDescent="0.25">
      <c r="A75" s="349" t="s">
        <v>27</v>
      </c>
      <c r="B75" s="270">
        <f>B71-B57</f>
        <v>103.98724082934609</v>
      </c>
      <c r="C75" s="271">
        <f t="shared" ref="C75:X75" si="32">C71-C57</f>
        <v>53.522173206408183</v>
      </c>
      <c r="D75" s="271">
        <f t="shared" si="32"/>
        <v>71.774436090225549</v>
      </c>
      <c r="E75" s="271">
        <f t="shared" si="32"/>
        <v>80.626614987080188</v>
      </c>
      <c r="F75" s="271">
        <f t="shared" si="32"/>
        <v>77.50213128729763</v>
      </c>
      <c r="G75" s="271">
        <f t="shared" si="32"/>
        <v>67.973544973544904</v>
      </c>
      <c r="H75" s="271">
        <f t="shared" si="32"/>
        <v>77.81132075471703</v>
      </c>
      <c r="I75" s="271">
        <f t="shared" si="32"/>
        <v>84.127347686669737</v>
      </c>
      <c r="J75" s="271">
        <f t="shared" si="32"/>
        <v>50.455455455455535</v>
      </c>
      <c r="K75" s="271">
        <f t="shared" si="32"/>
        <v>63.293807641633634</v>
      </c>
      <c r="L75" s="271">
        <f t="shared" si="32"/>
        <v>75.466200466200462</v>
      </c>
      <c r="M75" s="270">
        <f t="shared" si="32"/>
        <v>157.52012882447661</v>
      </c>
      <c r="N75" s="271">
        <f t="shared" si="32"/>
        <v>123.17813765182194</v>
      </c>
      <c r="O75" s="271">
        <f t="shared" si="32"/>
        <v>100.82887700534752</v>
      </c>
      <c r="P75" s="271">
        <f t="shared" si="32"/>
        <v>59.448428019856578</v>
      </c>
      <c r="Q75" s="271">
        <f t="shared" si="32"/>
        <v>71.352657004830917</v>
      </c>
      <c r="R75" s="271">
        <f t="shared" si="32"/>
        <v>77.855464159811959</v>
      </c>
      <c r="S75" s="271">
        <f t="shared" si="32"/>
        <v>59.352608422375852</v>
      </c>
      <c r="T75" s="271">
        <f t="shared" si="32"/>
        <v>64.228763040238391</v>
      </c>
      <c r="U75" s="271">
        <f t="shared" si="32"/>
        <v>73.516791044776141</v>
      </c>
      <c r="V75" s="271">
        <f t="shared" si="32"/>
        <v>62.850241545893709</v>
      </c>
      <c r="W75" s="272">
        <f t="shared" si="32"/>
        <v>57.405797101449252</v>
      </c>
      <c r="X75" s="346">
        <f t="shared" si="32"/>
        <v>76.563873255724275</v>
      </c>
      <c r="Y75" s="377"/>
      <c r="Z75" s="227"/>
    </row>
    <row r="76" spans="1:27" x14ac:dyDescent="0.2">
      <c r="A76" s="370" t="s">
        <v>51</v>
      </c>
      <c r="B76" s="274">
        <v>695</v>
      </c>
      <c r="C76" s="275">
        <v>720</v>
      </c>
      <c r="D76" s="275">
        <v>902</v>
      </c>
      <c r="E76" s="275">
        <v>902</v>
      </c>
      <c r="F76" s="275">
        <v>664</v>
      </c>
      <c r="G76" s="275">
        <v>664</v>
      </c>
      <c r="H76" s="275">
        <v>504</v>
      </c>
      <c r="I76" s="275">
        <v>504</v>
      </c>
      <c r="J76" s="275">
        <v>709</v>
      </c>
      <c r="K76" s="275">
        <v>396</v>
      </c>
      <c r="L76" s="276">
        <v>301</v>
      </c>
      <c r="M76" s="373">
        <v>281</v>
      </c>
      <c r="N76" s="275">
        <v>474</v>
      </c>
      <c r="O76" s="275">
        <v>618</v>
      </c>
      <c r="P76" s="275">
        <v>452</v>
      </c>
      <c r="Q76" s="275">
        <v>452</v>
      </c>
      <c r="R76" s="275">
        <v>464</v>
      </c>
      <c r="S76" s="275">
        <v>464</v>
      </c>
      <c r="T76" s="275">
        <v>607</v>
      </c>
      <c r="U76" s="275">
        <v>605</v>
      </c>
      <c r="V76" s="275">
        <v>679</v>
      </c>
      <c r="W76" s="276">
        <v>410</v>
      </c>
      <c r="X76" s="347">
        <f>SUM(B76:W76)</f>
        <v>12467</v>
      </c>
      <c r="Y76" s="227" t="s">
        <v>56</v>
      </c>
      <c r="Z76" s="278">
        <f>X62-X76</f>
        <v>7</v>
      </c>
      <c r="AA76" s="279">
        <f>Z76/X62</f>
        <v>5.6116722783389455E-4</v>
      </c>
    </row>
    <row r="77" spans="1:27" x14ac:dyDescent="0.2">
      <c r="A77" s="371" t="s">
        <v>28</v>
      </c>
      <c r="B77" s="242">
        <v>41</v>
      </c>
      <c r="C77" s="240">
        <v>41</v>
      </c>
      <c r="D77" s="240">
        <v>40.5</v>
      </c>
      <c r="E77" s="240">
        <v>40.5</v>
      </c>
      <c r="F77" s="240">
        <v>40</v>
      </c>
      <c r="G77" s="240">
        <v>40</v>
      </c>
      <c r="H77" s="240">
        <v>39.5</v>
      </c>
      <c r="I77" s="240">
        <v>39.5</v>
      </c>
      <c r="J77" s="240">
        <v>39</v>
      </c>
      <c r="K77" s="240">
        <v>38.5</v>
      </c>
      <c r="L77" s="243">
        <v>38</v>
      </c>
      <c r="M77" s="374">
        <v>42.5</v>
      </c>
      <c r="N77" s="240">
        <v>42</v>
      </c>
      <c r="O77" s="240">
        <v>42</v>
      </c>
      <c r="P77" s="240">
        <v>41</v>
      </c>
      <c r="Q77" s="240">
        <v>41</v>
      </c>
      <c r="R77" s="240">
        <v>40</v>
      </c>
      <c r="S77" s="240">
        <v>40</v>
      </c>
      <c r="T77" s="240">
        <v>39.5</v>
      </c>
      <c r="U77" s="240">
        <v>39.5</v>
      </c>
      <c r="V77" s="240">
        <v>39</v>
      </c>
      <c r="W77" s="243">
        <v>38.5</v>
      </c>
      <c r="X77" s="339"/>
      <c r="Y77" s="227" t="s">
        <v>57</v>
      </c>
      <c r="Z77" s="362">
        <v>38.229999999999997</v>
      </c>
    </row>
    <row r="78" spans="1:27" ht="13.5" thickBot="1" x14ac:dyDescent="0.25">
      <c r="A78" s="372" t="s">
        <v>26</v>
      </c>
      <c r="B78" s="244">
        <f>B77-B63</f>
        <v>1.5</v>
      </c>
      <c r="C78" s="241">
        <f t="shared" ref="C78:W78" si="33">C77-C63</f>
        <v>2</v>
      </c>
      <c r="D78" s="241">
        <f t="shared" si="33"/>
        <v>2</v>
      </c>
      <c r="E78" s="241">
        <f t="shared" si="33"/>
        <v>2</v>
      </c>
      <c r="F78" s="241">
        <f t="shared" si="33"/>
        <v>2</v>
      </c>
      <c r="G78" s="241">
        <f t="shared" si="33"/>
        <v>2</v>
      </c>
      <c r="H78" s="241">
        <f t="shared" si="33"/>
        <v>2</v>
      </c>
      <c r="I78" s="241">
        <f t="shared" si="33"/>
        <v>2</v>
      </c>
      <c r="J78" s="241">
        <f t="shared" si="33"/>
        <v>2</v>
      </c>
      <c r="K78" s="241">
        <f t="shared" si="33"/>
        <v>2</v>
      </c>
      <c r="L78" s="245">
        <f t="shared" si="33"/>
        <v>2</v>
      </c>
      <c r="M78" s="375">
        <f t="shared" si="33"/>
        <v>1.5</v>
      </c>
      <c r="N78" s="241">
        <f t="shared" si="33"/>
        <v>1.5</v>
      </c>
      <c r="O78" s="241">
        <f t="shared" si="33"/>
        <v>2</v>
      </c>
      <c r="P78" s="241">
        <f t="shared" si="33"/>
        <v>2</v>
      </c>
      <c r="Q78" s="241">
        <f t="shared" si="33"/>
        <v>2</v>
      </c>
      <c r="R78" s="241">
        <f t="shared" si="33"/>
        <v>2</v>
      </c>
      <c r="S78" s="241">
        <f t="shared" si="33"/>
        <v>2</v>
      </c>
      <c r="T78" s="241">
        <f t="shared" si="33"/>
        <v>2</v>
      </c>
      <c r="U78" s="241">
        <f t="shared" si="33"/>
        <v>2</v>
      </c>
      <c r="V78" s="241">
        <f t="shared" si="33"/>
        <v>2</v>
      </c>
      <c r="W78" s="245">
        <f t="shared" si="33"/>
        <v>2</v>
      </c>
      <c r="X78" s="348"/>
      <c r="Y78" s="227" t="s">
        <v>26</v>
      </c>
      <c r="Z78" s="227">
        <f>Z77-Z63</f>
        <v>2.7999999999999972</v>
      </c>
    </row>
    <row r="79" spans="1:27" x14ac:dyDescent="0.2">
      <c r="N79" s="334">
        <v>42</v>
      </c>
      <c r="S79" s="237" t="s">
        <v>79</v>
      </c>
    </row>
    <row r="80" spans="1:27" ht="13.5" thickBot="1" x14ac:dyDescent="0.25"/>
    <row r="81" spans="1:27" s="379" customFormat="1" ht="13.5" thickBot="1" x14ac:dyDescent="0.25">
      <c r="A81" s="285" t="s">
        <v>80</v>
      </c>
      <c r="B81" s="528" t="s">
        <v>53</v>
      </c>
      <c r="C81" s="529"/>
      <c r="D81" s="529"/>
      <c r="E81" s="529"/>
      <c r="F81" s="529"/>
      <c r="G81" s="529"/>
      <c r="H81" s="529"/>
      <c r="I81" s="529"/>
      <c r="J81" s="529"/>
      <c r="K81" s="529"/>
      <c r="L81" s="530"/>
      <c r="M81" s="528" t="s">
        <v>63</v>
      </c>
      <c r="N81" s="529"/>
      <c r="O81" s="529"/>
      <c r="P81" s="529"/>
      <c r="Q81" s="529"/>
      <c r="R81" s="529"/>
      <c r="S81" s="529"/>
      <c r="T81" s="529"/>
      <c r="U81" s="529"/>
      <c r="V81" s="529"/>
      <c r="W81" s="530"/>
      <c r="X81" s="338" t="s">
        <v>55</v>
      </c>
    </row>
    <row r="82" spans="1:27" s="379" customFormat="1" x14ac:dyDescent="0.2">
      <c r="A82" s="226" t="s">
        <v>54</v>
      </c>
      <c r="B82" s="247">
        <v>1</v>
      </c>
      <c r="C82" s="248">
        <v>2</v>
      </c>
      <c r="D82" s="248">
        <v>3</v>
      </c>
      <c r="E82" s="248">
        <v>4</v>
      </c>
      <c r="F82" s="248">
        <v>5</v>
      </c>
      <c r="G82" s="248">
        <v>6</v>
      </c>
      <c r="H82" s="248">
        <v>7</v>
      </c>
      <c r="I82" s="248">
        <v>8</v>
      </c>
      <c r="J82" s="248">
        <v>9</v>
      </c>
      <c r="K82" s="248">
        <v>10</v>
      </c>
      <c r="L82" s="248">
        <v>11</v>
      </c>
      <c r="M82" s="247">
        <v>1</v>
      </c>
      <c r="N82" s="248">
        <v>2</v>
      </c>
      <c r="O82" s="248">
        <v>3</v>
      </c>
      <c r="P82" s="248">
        <v>4</v>
      </c>
      <c r="Q82" s="248">
        <v>5</v>
      </c>
      <c r="R82" s="248">
        <v>6</v>
      </c>
      <c r="S82" s="248">
        <v>7</v>
      </c>
      <c r="T82" s="248">
        <v>8</v>
      </c>
      <c r="U82" s="248">
        <v>9</v>
      </c>
      <c r="V82" s="248">
        <v>10</v>
      </c>
      <c r="W82" s="249">
        <v>11</v>
      </c>
      <c r="X82" s="339"/>
    </row>
    <row r="83" spans="1:27" s="379" customFormat="1" x14ac:dyDescent="0.2">
      <c r="A83" s="226" t="s">
        <v>2</v>
      </c>
      <c r="B83" s="250">
        <v>1</v>
      </c>
      <c r="C83" s="333">
        <v>2</v>
      </c>
      <c r="D83" s="251">
        <v>3</v>
      </c>
      <c r="E83" s="251">
        <v>3</v>
      </c>
      <c r="F83" s="315">
        <v>4</v>
      </c>
      <c r="G83" s="315">
        <v>4</v>
      </c>
      <c r="H83" s="252">
        <v>5</v>
      </c>
      <c r="I83" s="252">
        <v>5</v>
      </c>
      <c r="J83" s="359">
        <v>6</v>
      </c>
      <c r="K83" s="376">
        <v>7</v>
      </c>
      <c r="L83" s="351">
        <v>8</v>
      </c>
      <c r="M83" s="250">
        <v>1</v>
      </c>
      <c r="N83" s="333">
        <v>2</v>
      </c>
      <c r="O83" s="251">
        <v>3</v>
      </c>
      <c r="P83" s="315">
        <v>4</v>
      </c>
      <c r="Q83" s="315">
        <v>4</v>
      </c>
      <c r="R83" s="252">
        <v>5</v>
      </c>
      <c r="S83" s="252">
        <v>5</v>
      </c>
      <c r="T83" s="359">
        <v>6</v>
      </c>
      <c r="U83" s="359">
        <v>6</v>
      </c>
      <c r="V83" s="376">
        <v>7</v>
      </c>
      <c r="W83" s="351">
        <v>8</v>
      </c>
      <c r="X83" s="340" t="s">
        <v>0</v>
      </c>
    </row>
    <row r="84" spans="1:27" s="379" customFormat="1" x14ac:dyDescent="0.2">
      <c r="A84" s="292" t="s">
        <v>3</v>
      </c>
      <c r="B84" s="253">
        <v>720</v>
      </c>
      <c r="C84" s="254">
        <v>720</v>
      </c>
      <c r="D84" s="254">
        <v>720</v>
      </c>
      <c r="E84" s="254">
        <v>720</v>
      </c>
      <c r="F84" s="254">
        <v>720</v>
      </c>
      <c r="G84" s="254">
        <v>720</v>
      </c>
      <c r="H84" s="254">
        <v>720</v>
      </c>
      <c r="I84" s="254">
        <v>720</v>
      </c>
      <c r="J84" s="254">
        <v>720</v>
      </c>
      <c r="K84" s="254">
        <v>720</v>
      </c>
      <c r="L84" s="254">
        <v>720</v>
      </c>
      <c r="M84" s="253">
        <v>720</v>
      </c>
      <c r="N84" s="254">
        <v>720</v>
      </c>
      <c r="O84" s="254">
        <v>720</v>
      </c>
      <c r="P84" s="254">
        <v>720</v>
      </c>
      <c r="Q84" s="254">
        <v>720</v>
      </c>
      <c r="R84" s="254">
        <v>720</v>
      </c>
      <c r="S84" s="254">
        <v>720</v>
      </c>
      <c r="T84" s="254">
        <v>720</v>
      </c>
      <c r="U84" s="254">
        <v>720</v>
      </c>
      <c r="V84" s="254">
        <v>720</v>
      </c>
      <c r="W84" s="255">
        <v>720</v>
      </c>
      <c r="X84" s="341">
        <v>720</v>
      </c>
    </row>
    <row r="85" spans="1:27" s="379" customFormat="1" x14ac:dyDescent="0.2">
      <c r="A85" s="295" t="s">
        <v>6</v>
      </c>
      <c r="B85" s="256">
        <v>700.56</v>
      </c>
      <c r="C85" s="257">
        <v>714.92</v>
      </c>
      <c r="D85" s="257">
        <v>717.79</v>
      </c>
      <c r="E85" s="257">
        <v>731.3</v>
      </c>
      <c r="F85" s="257">
        <v>750.6</v>
      </c>
      <c r="G85" s="257">
        <v>744.73</v>
      </c>
      <c r="H85" s="257">
        <v>763.06</v>
      </c>
      <c r="I85" s="257">
        <v>763.82</v>
      </c>
      <c r="J85" s="257">
        <v>756.36</v>
      </c>
      <c r="K85" s="257">
        <v>767.71</v>
      </c>
      <c r="L85" s="257">
        <v>787.04</v>
      </c>
      <c r="M85" s="256">
        <v>726.19</v>
      </c>
      <c r="N85" s="257">
        <v>723.87</v>
      </c>
      <c r="O85" s="257">
        <v>724.67</v>
      </c>
      <c r="P85" s="257">
        <v>748</v>
      </c>
      <c r="Q85" s="257">
        <v>744.86</v>
      </c>
      <c r="R85" s="257">
        <v>762.78</v>
      </c>
      <c r="S85" s="257">
        <v>741.39</v>
      </c>
      <c r="T85" s="257">
        <v>759.17</v>
      </c>
      <c r="U85" s="257">
        <v>769.79</v>
      </c>
      <c r="V85" s="257">
        <v>765.26</v>
      </c>
      <c r="W85" s="258">
        <v>807.71</v>
      </c>
      <c r="X85" s="342">
        <v>745.97</v>
      </c>
    </row>
    <row r="86" spans="1:27" s="379" customFormat="1" x14ac:dyDescent="0.2">
      <c r="A86" s="226" t="s">
        <v>7</v>
      </c>
      <c r="B86" s="260">
        <v>96.3</v>
      </c>
      <c r="C86" s="261">
        <v>98.36</v>
      </c>
      <c r="D86" s="261">
        <v>97.06</v>
      </c>
      <c r="E86" s="261">
        <v>98.55</v>
      </c>
      <c r="F86" s="261">
        <v>92</v>
      </c>
      <c r="G86" s="261">
        <v>94.55</v>
      </c>
      <c r="H86" s="261">
        <v>100</v>
      </c>
      <c r="I86" s="261">
        <v>100</v>
      </c>
      <c r="J86" s="261">
        <v>98.18</v>
      </c>
      <c r="K86" s="261">
        <v>100</v>
      </c>
      <c r="L86" s="261">
        <v>100</v>
      </c>
      <c r="M86" s="260">
        <v>85.71</v>
      </c>
      <c r="N86" s="261">
        <v>90.32</v>
      </c>
      <c r="O86" s="261">
        <v>88.89</v>
      </c>
      <c r="P86" s="261">
        <v>97.14</v>
      </c>
      <c r="Q86" s="261">
        <v>100</v>
      </c>
      <c r="R86" s="261">
        <v>97.22</v>
      </c>
      <c r="S86" s="261">
        <v>91.67</v>
      </c>
      <c r="T86" s="261">
        <v>95.83</v>
      </c>
      <c r="U86" s="261">
        <v>95.83</v>
      </c>
      <c r="V86" s="261">
        <v>96.49</v>
      </c>
      <c r="W86" s="262">
        <v>91.43</v>
      </c>
      <c r="X86" s="343">
        <v>89.5</v>
      </c>
      <c r="Z86" s="227"/>
    </row>
    <row r="87" spans="1:27" s="379" customFormat="1" x14ac:dyDescent="0.2">
      <c r="A87" s="226" t="s">
        <v>8</v>
      </c>
      <c r="B87" s="263">
        <v>5.7500000000000002E-2</v>
      </c>
      <c r="C87" s="264">
        <v>5.3400000000000003E-2</v>
      </c>
      <c r="D87" s="264">
        <v>4.7199999999999999E-2</v>
      </c>
      <c r="E87" s="264">
        <v>5.2400000000000002E-2</v>
      </c>
      <c r="F87" s="264">
        <v>5.3100000000000001E-2</v>
      </c>
      <c r="G87" s="264">
        <v>4.5900000000000003E-2</v>
      </c>
      <c r="H87" s="264">
        <v>4.3099999999999999E-2</v>
      </c>
      <c r="I87" s="264">
        <v>4.4499999999999998E-2</v>
      </c>
      <c r="J87" s="264">
        <v>4.9000000000000002E-2</v>
      </c>
      <c r="K87" s="264">
        <v>4.4400000000000002E-2</v>
      </c>
      <c r="L87" s="264">
        <v>5.3999999999999999E-2</v>
      </c>
      <c r="M87" s="263">
        <v>7.6899999999999996E-2</v>
      </c>
      <c r="N87" s="264">
        <v>6.1800000000000001E-2</v>
      </c>
      <c r="O87" s="264">
        <v>5.5899999999999998E-2</v>
      </c>
      <c r="P87" s="264">
        <v>4.7600000000000003E-2</v>
      </c>
      <c r="Q87" s="264">
        <v>5.0599999999999999E-2</v>
      </c>
      <c r="R87" s="264">
        <v>3.9800000000000002E-2</v>
      </c>
      <c r="S87" s="264">
        <v>5.0700000000000002E-2</v>
      </c>
      <c r="T87" s="264">
        <v>5.3199999999999997E-2</v>
      </c>
      <c r="U87" s="264">
        <v>4.8599999999999997E-2</v>
      </c>
      <c r="V87" s="264">
        <v>4.6800000000000001E-2</v>
      </c>
      <c r="W87" s="265">
        <v>5.5500000000000001E-2</v>
      </c>
      <c r="X87" s="344">
        <v>6.0600000000000001E-2</v>
      </c>
      <c r="Z87" s="227"/>
    </row>
    <row r="88" spans="1:27" s="379" customFormat="1" x14ac:dyDescent="0.2">
      <c r="A88" s="295" t="s">
        <v>1</v>
      </c>
      <c r="B88" s="266">
        <f>B85/B84*100-100</f>
        <v>-2.7000000000000028</v>
      </c>
      <c r="C88" s="267">
        <f t="shared" ref="C88:E88" si="34">C85/C84*100-100</f>
        <v>-0.70555555555556282</v>
      </c>
      <c r="D88" s="267">
        <f t="shared" si="34"/>
        <v>-0.30694444444444002</v>
      </c>
      <c r="E88" s="267">
        <f t="shared" si="34"/>
        <v>1.5694444444444429</v>
      </c>
      <c r="F88" s="267">
        <f>F85/F84*100-100</f>
        <v>4.25</v>
      </c>
      <c r="G88" s="267">
        <f t="shared" ref="G88:L88" si="35">G85/G84*100-100</f>
        <v>3.4347222222222342</v>
      </c>
      <c r="H88" s="267">
        <f t="shared" si="35"/>
        <v>5.9805555555555401</v>
      </c>
      <c r="I88" s="267">
        <f t="shared" si="35"/>
        <v>6.0861111111111228</v>
      </c>
      <c r="J88" s="267">
        <f t="shared" si="35"/>
        <v>5.0499999999999972</v>
      </c>
      <c r="K88" s="267">
        <f t="shared" si="35"/>
        <v>6.6263888888888971</v>
      </c>
      <c r="L88" s="267">
        <f t="shared" si="35"/>
        <v>9.3111111111111171</v>
      </c>
      <c r="M88" s="266">
        <f>M85/M84*100-100</f>
        <v>0.85972222222223138</v>
      </c>
      <c r="N88" s="267">
        <f t="shared" ref="N88:X88" si="36">N85/N84*100-100</f>
        <v>0.53749999999999432</v>
      </c>
      <c r="O88" s="267">
        <f t="shared" si="36"/>
        <v>0.64861111111109437</v>
      </c>
      <c r="P88" s="267">
        <f t="shared" si="36"/>
        <v>3.8888888888888999</v>
      </c>
      <c r="Q88" s="267">
        <f t="shared" si="36"/>
        <v>3.4527777777777686</v>
      </c>
      <c r="R88" s="267">
        <f t="shared" si="36"/>
        <v>5.9416666666666629</v>
      </c>
      <c r="S88" s="267">
        <f t="shared" si="36"/>
        <v>2.9708333333333172</v>
      </c>
      <c r="T88" s="267">
        <f t="shared" si="36"/>
        <v>5.44027777777778</v>
      </c>
      <c r="U88" s="267">
        <f t="shared" si="36"/>
        <v>6.9152777777777601</v>
      </c>
      <c r="V88" s="267">
        <f t="shared" si="36"/>
        <v>6.2861111111110972</v>
      </c>
      <c r="W88" s="268">
        <f t="shared" si="36"/>
        <v>12.181944444444454</v>
      </c>
      <c r="X88" s="345">
        <f t="shared" si="36"/>
        <v>3.6069444444444514</v>
      </c>
      <c r="Z88" s="227"/>
    </row>
    <row r="89" spans="1:27" s="379" customFormat="1" ht="13.5" thickBot="1" x14ac:dyDescent="0.25">
      <c r="A89" s="349" t="s">
        <v>27</v>
      </c>
      <c r="B89" s="270">
        <f>B85-B71</f>
        <v>86.923636363636319</v>
      </c>
      <c r="C89" s="271">
        <f t="shared" ref="C89:X89" si="37">C85-C71</f>
        <v>111.90630136986294</v>
      </c>
      <c r="D89" s="271">
        <f t="shared" si="37"/>
        <v>89.158421052631525</v>
      </c>
      <c r="E89" s="271">
        <f t="shared" si="37"/>
        <v>95.951162790697595</v>
      </c>
      <c r="F89" s="271">
        <f t="shared" si="37"/>
        <v>107.41159420289853</v>
      </c>
      <c r="G89" s="271">
        <f t="shared" si="37"/>
        <v>106.01571428571435</v>
      </c>
      <c r="H89" s="271">
        <f t="shared" si="37"/>
        <v>103.24867924528291</v>
      </c>
      <c r="I89" s="271">
        <f t="shared" si="37"/>
        <v>92.125084745762706</v>
      </c>
      <c r="J89" s="271">
        <f t="shared" si="37"/>
        <v>96.089729729729697</v>
      </c>
      <c r="K89" s="271">
        <f t="shared" si="37"/>
        <v>86.840434782608781</v>
      </c>
      <c r="L89" s="271">
        <f t="shared" si="37"/>
        <v>77.343030303030218</v>
      </c>
      <c r="M89" s="270">
        <f t="shared" si="37"/>
        <v>76.930740740740816</v>
      </c>
      <c r="N89" s="271">
        <f t="shared" si="37"/>
        <v>94.639230769230721</v>
      </c>
      <c r="O89" s="271">
        <f t="shared" si="37"/>
        <v>104.52294117647057</v>
      </c>
      <c r="P89" s="271">
        <f t="shared" si="37"/>
        <v>129.63265306122446</v>
      </c>
      <c r="Q89" s="271">
        <f t="shared" si="37"/>
        <v>125.72956521739127</v>
      </c>
      <c r="R89" s="271">
        <f t="shared" si="37"/>
        <v>109.5191304347826</v>
      </c>
      <c r="S89" s="271">
        <f t="shared" si="37"/>
        <v>119.06441860465111</v>
      </c>
      <c r="T89" s="271">
        <f t="shared" si="37"/>
        <v>108.35032786885245</v>
      </c>
      <c r="U89" s="271">
        <f t="shared" si="37"/>
        <v>108.14820895522382</v>
      </c>
      <c r="V89" s="271">
        <f t="shared" si="37"/>
        <v>86.854202898550739</v>
      </c>
      <c r="W89" s="272">
        <f t="shared" si="37"/>
        <v>115.97086956521741</v>
      </c>
      <c r="X89" s="346">
        <f t="shared" si="37"/>
        <v>101.51621848739501</v>
      </c>
      <c r="Z89" s="227"/>
    </row>
    <row r="90" spans="1:27" s="379" customFormat="1" x14ac:dyDescent="0.2">
      <c r="A90" s="370" t="s">
        <v>51</v>
      </c>
      <c r="B90" s="274">
        <v>689</v>
      </c>
      <c r="C90" s="275">
        <v>720</v>
      </c>
      <c r="D90" s="275">
        <v>901</v>
      </c>
      <c r="E90" s="275">
        <v>902</v>
      </c>
      <c r="F90" s="275">
        <v>664</v>
      </c>
      <c r="G90" s="275">
        <v>664</v>
      </c>
      <c r="H90" s="275">
        <v>503</v>
      </c>
      <c r="I90" s="275">
        <v>504</v>
      </c>
      <c r="J90" s="275">
        <v>708</v>
      </c>
      <c r="K90" s="275">
        <v>396</v>
      </c>
      <c r="L90" s="276">
        <v>301</v>
      </c>
      <c r="M90" s="373">
        <v>281</v>
      </c>
      <c r="N90" s="275">
        <v>474</v>
      </c>
      <c r="O90" s="275">
        <v>618</v>
      </c>
      <c r="P90" s="275">
        <v>452</v>
      </c>
      <c r="Q90" s="275">
        <v>452</v>
      </c>
      <c r="R90" s="275">
        <v>464</v>
      </c>
      <c r="S90" s="275">
        <v>464</v>
      </c>
      <c r="T90" s="275">
        <v>606</v>
      </c>
      <c r="U90" s="275">
        <v>605</v>
      </c>
      <c r="V90" s="275">
        <v>679</v>
      </c>
      <c r="W90" s="276">
        <v>410</v>
      </c>
      <c r="X90" s="347">
        <f>SUM(B90:W90)</f>
        <v>12457</v>
      </c>
      <c r="Y90" s="227" t="s">
        <v>56</v>
      </c>
      <c r="Z90" s="278">
        <f>X76-X90</f>
        <v>10</v>
      </c>
      <c r="AA90" s="279">
        <f>Z90/X76</f>
        <v>8.021175904387583E-4</v>
      </c>
    </row>
    <row r="91" spans="1:27" s="379" customFormat="1" x14ac:dyDescent="0.2">
      <c r="A91" s="371" t="s">
        <v>28</v>
      </c>
      <c r="B91" s="242">
        <v>43</v>
      </c>
      <c r="C91" s="240">
        <v>42.5</v>
      </c>
      <c r="D91" s="240">
        <v>42</v>
      </c>
      <c r="E91" s="240">
        <v>42</v>
      </c>
      <c r="F91" s="240">
        <v>41.5</v>
      </c>
      <c r="G91" s="240">
        <v>41.5</v>
      </c>
      <c r="H91" s="240">
        <v>41</v>
      </c>
      <c r="I91" s="240">
        <v>41</v>
      </c>
      <c r="J91" s="240">
        <v>40.5</v>
      </c>
      <c r="K91" s="240">
        <v>40.5</v>
      </c>
      <c r="L91" s="243">
        <v>40</v>
      </c>
      <c r="M91" s="374">
        <v>44</v>
      </c>
      <c r="N91" s="240">
        <v>43.5</v>
      </c>
      <c r="O91" s="240">
        <v>43.5</v>
      </c>
      <c r="P91" s="240">
        <v>42.5</v>
      </c>
      <c r="Q91" s="240">
        <v>42.5</v>
      </c>
      <c r="R91" s="240">
        <v>41.5</v>
      </c>
      <c r="S91" s="240">
        <v>41.5</v>
      </c>
      <c r="T91" s="240">
        <v>41</v>
      </c>
      <c r="U91" s="240">
        <v>41</v>
      </c>
      <c r="V91" s="240">
        <v>40.5</v>
      </c>
      <c r="W91" s="243">
        <v>40</v>
      </c>
      <c r="X91" s="339"/>
      <c r="Y91" s="227" t="s">
        <v>57</v>
      </c>
      <c r="Z91" s="362">
        <v>40.18</v>
      </c>
    </row>
    <row r="92" spans="1:27" s="379" customFormat="1" ht="13.5" thickBot="1" x14ac:dyDescent="0.25">
      <c r="A92" s="372" t="s">
        <v>26</v>
      </c>
      <c r="B92" s="244">
        <f>B91-B77</f>
        <v>2</v>
      </c>
      <c r="C92" s="241">
        <f t="shared" ref="C92:W92" si="38">C91-C77</f>
        <v>1.5</v>
      </c>
      <c r="D92" s="241">
        <f t="shared" si="38"/>
        <v>1.5</v>
      </c>
      <c r="E92" s="241">
        <f t="shared" si="38"/>
        <v>1.5</v>
      </c>
      <c r="F92" s="241">
        <f t="shared" si="38"/>
        <v>1.5</v>
      </c>
      <c r="G92" s="241">
        <f t="shared" si="38"/>
        <v>1.5</v>
      </c>
      <c r="H92" s="241">
        <f t="shared" si="38"/>
        <v>1.5</v>
      </c>
      <c r="I92" s="241">
        <f t="shared" si="38"/>
        <v>1.5</v>
      </c>
      <c r="J92" s="241">
        <f t="shared" si="38"/>
        <v>1.5</v>
      </c>
      <c r="K92" s="241">
        <f t="shared" si="38"/>
        <v>2</v>
      </c>
      <c r="L92" s="245">
        <f t="shared" si="38"/>
        <v>2</v>
      </c>
      <c r="M92" s="375">
        <f t="shared" si="38"/>
        <v>1.5</v>
      </c>
      <c r="N92" s="241">
        <f t="shared" si="38"/>
        <v>1.5</v>
      </c>
      <c r="O92" s="241">
        <f t="shared" si="38"/>
        <v>1.5</v>
      </c>
      <c r="P92" s="241">
        <f t="shared" si="38"/>
        <v>1.5</v>
      </c>
      <c r="Q92" s="241">
        <f t="shared" si="38"/>
        <v>1.5</v>
      </c>
      <c r="R92" s="241">
        <f t="shared" si="38"/>
        <v>1.5</v>
      </c>
      <c r="S92" s="241">
        <f t="shared" si="38"/>
        <v>1.5</v>
      </c>
      <c r="T92" s="241">
        <f t="shared" si="38"/>
        <v>1.5</v>
      </c>
      <c r="U92" s="241">
        <f t="shared" si="38"/>
        <v>1.5</v>
      </c>
      <c r="V92" s="241">
        <f t="shared" si="38"/>
        <v>1.5</v>
      </c>
      <c r="W92" s="245">
        <f t="shared" si="38"/>
        <v>1.5</v>
      </c>
      <c r="X92" s="348"/>
      <c r="Y92" s="227" t="s">
        <v>26</v>
      </c>
      <c r="Z92" s="227">
        <f>Z91-Z77</f>
        <v>1.9500000000000028</v>
      </c>
    </row>
    <row r="93" spans="1:27" x14ac:dyDescent="0.2">
      <c r="M93" s="237">
        <v>44</v>
      </c>
      <c r="P93" s="237">
        <v>42.5</v>
      </c>
      <c r="Q93" s="237">
        <v>42.5</v>
      </c>
    </row>
    <row r="94" spans="1:27" ht="13.5" thickBot="1" x14ac:dyDescent="0.25"/>
    <row r="95" spans="1:27" s="381" customFormat="1" ht="13.5" thickBot="1" x14ac:dyDescent="0.25">
      <c r="A95" s="285" t="s">
        <v>81</v>
      </c>
      <c r="B95" s="528" t="s">
        <v>53</v>
      </c>
      <c r="C95" s="529"/>
      <c r="D95" s="529"/>
      <c r="E95" s="529"/>
      <c r="F95" s="529"/>
      <c r="G95" s="529"/>
      <c r="H95" s="529"/>
      <c r="I95" s="529"/>
      <c r="J95" s="529"/>
      <c r="K95" s="529"/>
      <c r="L95" s="530"/>
      <c r="M95" s="528" t="s">
        <v>63</v>
      </c>
      <c r="N95" s="529"/>
      <c r="O95" s="529"/>
      <c r="P95" s="529"/>
      <c r="Q95" s="529"/>
      <c r="R95" s="529"/>
      <c r="S95" s="529"/>
      <c r="T95" s="529"/>
      <c r="U95" s="529"/>
      <c r="V95" s="529"/>
      <c r="W95" s="530"/>
      <c r="X95" s="338" t="s">
        <v>55</v>
      </c>
    </row>
    <row r="96" spans="1:27" s="381" customFormat="1" x14ac:dyDescent="0.2">
      <c r="A96" s="226" t="s">
        <v>54</v>
      </c>
      <c r="B96" s="247">
        <v>1</v>
      </c>
      <c r="C96" s="248">
        <v>2</v>
      </c>
      <c r="D96" s="248">
        <v>3</v>
      </c>
      <c r="E96" s="248">
        <v>4</v>
      </c>
      <c r="F96" s="248">
        <v>5</v>
      </c>
      <c r="G96" s="248">
        <v>6</v>
      </c>
      <c r="H96" s="248">
        <v>7</v>
      </c>
      <c r="I96" s="248">
        <v>8</v>
      </c>
      <c r="J96" s="248">
        <v>9</v>
      </c>
      <c r="K96" s="248">
        <v>10</v>
      </c>
      <c r="L96" s="248">
        <v>11</v>
      </c>
      <c r="M96" s="247">
        <v>1</v>
      </c>
      <c r="N96" s="248">
        <v>2</v>
      </c>
      <c r="O96" s="248">
        <v>3</v>
      </c>
      <c r="P96" s="248">
        <v>4</v>
      </c>
      <c r="Q96" s="248">
        <v>5</v>
      </c>
      <c r="R96" s="248">
        <v>6</v>
      </c>
      <c r="S96" s="248">
        <v>7</v>
      </c>
      <c r="T96" s="248">
        <v>8</v>
      </c>
      <c r="U96" s="248">
        <v>9</v>
      </c>
      <c r="V96" s="248">
        <v>10</v>
      </c>
      <c r="W96" s="249">
        <v>11</v>
      </c>
      <c r="X96" s="339"/>
    </row>
    <row r="97" spans="1:27" s="381" customFormat="1" x14ac:dyDescent="0.2">
      <c r="A97" s="226" t="s">
        <v>2</v>
      </c>
      <c r="B97" s="250">
        <v>1</v>
      </c>
      <c r="C97" s="333">
        <v>2</v>
      </c>
      <c r="D97" s="251">
        <v>3</v>
      </c>
      <c r="E97" s="251">
        <v>3</v>
      </c>
      <c r="F97" s="315">
        <v>4</v>
      </c>
      <c r="G97" s="315">
        <v>4</v>
      </c>
      <c r="H97" s="252">
        <v>5</v>
      </c>
      <c r="I97" s="252">
        <v>5</v>
      </c>
      <c r="J97" s="359">
        <v>6</v>
      </c>
      <c r="K97" s="376">
        <v>7</v>
      </c>
      <c r="L97" s="351">
        <v>8</v>
      </c>
      <c r="M97" s="250">
        <v>1</v>
      </c>
      <c r="N97" s="333">
        <v>2</v>
      </c>
      <c r="O97" s="251">
        <v>3</v>
      </c>
      <c r="P97" s="315">
        <v>4</v>
      </c>
      <c r="Q97" s="315">
        <v>4</v>
      </c>
      <c r="R97" s="252">
        <v>5</v>
      </c>
      <c r="S97" s="252">
        <v>5</v>
      </c>
      <c r="T97" s="359">
        <v>6</v>
      </c>
      <c r="U97" s="359">
        <v>6</v>
      </c>
      <c r="V97" s="376">
        <v>7</v>
      </c>
      <c r="W97" s="351">
        <v>8</v>
      </c>
      <c r="X97" s="340" t="s">
        <v>0</v>
      </c>
    </row>
    <row r="98" spans="1:27" s="381" customFormat="1" x14ac:dyDescent="0.2">
      <c r="A98" s="292" t="s">
        <v>3</v>
      </c>
      <c r="B98" s="253">
        <v>810</v>
      </c>
      <c r="C98" s="254">
        <v>810</v>
      </c>
      <c r="D98" s="254">
        <v>810</v>
      </c>
      <c r="E98" s="254">
        <v>810</v>
      </c>
      <c r="F98" s="254">
        <v>810</v>
      </c>
      <c r="G98" s="254">
        <v>810</v>
      </c>
      <c r="H98" s="254">
        <v>810</v>
      </c>
      <c r="I98" s="254">
        <v>810</v>
      </c>
      <c r="J98" s="254">
        <v>810</v>
      </c>
      <c r="K98" s="254">
        <v>810</v>
      </c>
      <c r="L98" s="254">
        <v>810</v>
      </c>
      <c r="M98" s="253">
        <v>810</v>
      </c>
      <c r="N98" s="254">
        <v>810</v>
      </c>
      <c r="O98" s="254">
        <v>810</v>
      </c>
      <c r="P98" s="254">
        <v>810</v>
      </c>
      <c r="Q98" s="254">
        <v>810</v>
      </c>
      <c r="R98" s="254">
        <v>810</v>
      </c>
      <c r="S98" s="254">
        <v>810</v>
      </c>
      <c r="T98" s="254">
        <v>810</v>
      </c>
      <c r="U98" s="254">
        <v>810</v>
      </c>
      <c r="V98" s="254">
        <v>810</v>
      </c>
      <c r="W98" s="255">
        <v>810</v>
      </c>
      <c r="X98" s="341">
        <v>810</v>
      </c>
    </row>
    <row r="99" spans="1:27" s="381" customFormat="1" x14ac:dyDescent="0.2">
      <c r="A99" s="295" t="s">
        <v>6</v>
      </c>
      <c r="B99" s="256">
        <v>797.54385964912285</v>
      </c>
      <c r="C99" s="257">
        <v>805.17241379310349</v>
      </c>
      <c r="D99" s="257">
        <v>814.30769230769226</v>
      </c>
      <c r="E99" s="257">
        <v>829.84848484848487</v>
      </c>
      <c r="F99" s="257">
        <v>835.29411764705878</v>
      </c>
      <c r="G99" s="257">
        <v>836.85185185185185</v>
      </c>
      <c r="H99" s="257">
        <v>858.9473684210526</v>
      </c>
      <c r="I99" s="257">
        <v>867</v>
      </c>
      <c r="J99" s="257">
        <v>837.14285714285711</v>
      </c>
      <c r="K99" s="257">
        <v>838.38709677419354</v>
      </c>
      <c r="L99" s="257">
        <v>889.52380952380952</v>
      </c>
      <c r="M99" s="256">
        <v>820</v>
      </c>
      <c r="N99" s="257">
        <v>801.71428571428567</v>
      </c>
      <c r="O99" s="257">
        <v>830.625</v>
      </c>
      <c r="P99" s="257">
        <v>828.64864864864865</v>
      </c>
      <c r="Q99" s="257">
        <v>837.94117647058829</v>
      </c>
      <c r="R99" s="257">
        <v>866.41025641025647</v>
      </c>
      <c r="S99" s="257">
        <v>831.66666666666663</v>
      </c>
      <c r="T99" s="257">
        <v>846.04651162790697</v>
      </c>
      <c r="U99" s="257">
        <v>851.0204081632653</v>
      </c>
      <c r="V99" s="257">
        <v>865.11111111111109</v>
      </c>
      <c r="W99" s="258">
        <v>860</v>
      </c>
      <c r="X99" s="342">
        <v>835.64668769716093</v>
      </c>
    </row>
    <row r="100" spans="1:27" s="381" customFormat="1" x14ac:dyDescent="0.2">
      <c r="A100" s="226" t="s">
        <v>7</v>
      </c>
      <c r="B100" s="260">
        <v>75.438596491228068</v>
      </c>
      <c r="C100" s="261">
        <v>91.379310344827587</v>
      </c>
      <c r="D100" s="261">
        <v>87.692307692307693</v>
      </c>
      <c r="E100" s="261">
        <v>95.454545454545453</v>
      </c>
      <c r="F100" s="261">
        <v>90.196078431372555</v>
      </c>
      <c r="G100" s="261">
        <v>96.296296296296291</v>
      </c>
      <c r="H100" s="261">
        <v>94.736842105263165</v>
      </c>
      <c r="I100" s="261">
        <v>97.5</v>
      </c>
      <c r="J100" s="261">
        <v>94.642857142857139</v>
      </c>
      <c r="K100" s="261">
        <v>90.322580645161295</v>
      </c>
      <c r="L100" s="261">
        <v>90.476190476190482</v>
      </c>
      <c r="M100" s="260">
        <v>69.565217391304344</v>
      </c>
      <c r="N100" s="261">
        <v>88.571428571428569</v>
      </c>
      <c r="O100" s="261">
        <v>97.916666666666671</v>
      </c>
      <c r="P100" s="261">
        <v>91.891891891891888</v>
      </c>
      <c r="Q100" s="261">
        <v>94.117647058823536</v>
      </c>
      <c r="R100" s="261">
        <v>94.871794871794876</v>
      </c>
      <c r="S100" s="261">
        <v>94.444444444444443</v>
      </c>
      <c r="T100" s="261">
        <v>93.023255813953483</v>
      </c>
      <c r="U100" s="261">
        <v>91.836734693877546</v>
      </c>
      <c r="V100" s="261">
        <v>95.555555555555557</v>
      </c>
      <c r="W100" s="262">
        <v>96</v>
      </c>
      <c r="X100" s="343">
        <v>87.697160883280759</v>
      </c>
      <c r="Z100" s="227"/>
    </row>
    <row r="101" spans="1:27" s="381" customFormat="1" x14ac:dyDescent="0.2">
      <c r="A101" s="226" t="s">
        <v>8</v>
      </c>
      <c r="B101" s="263">
        <v>7.4058941300771911E-2</v>
      </c>
      <c r="C101" s="264">
        <v>6.5485425847280773E-2</v>
      </c>
      <c r="D101" s="264">
        <v>7.0231206443442731E-2</v>
      </c>
      <c r="E101" s="264">
        <v>5.2880970079660417E-2</v>
      </c>
      <c r="F101" s="264">
        <v>5.6569360737282089E-2</v>
      </c>
      <c r="G101" s="264">
        <v>5.1413612676449866E-2</v>
      </c>
      <c r="H101" s="264">
        <v>4.8796982210942232E-2</v>
      </c>
      <c r="I101" s="264">
        <v>4.5570348939188952E-2</v>
      </c>
      <c r="J101" s="264">
        <v>5.3168705123943595E-2</v>
      </c>
      <c r="K101" s="264">
        <v>6.0143819538248718E-2</v>
      </c>
      <c r="L101" s="264">
        <v>4.9609990741769569E-2</v>
      </c>
      <c r="M101" s="263">
        <v>8.1371478656419416E-2</v>
      </c>
      <c r="N101" s="264">
        <v>6.1936201103179551E-2</v>
      </c>
      <c r="O101" s="264">
        <v>4.6263668449611391E-2</v>
      </c>
      <c r="P101" s="264">
        <v>5.8528753145746071E-2</v>
      </c>
      <c r="Q101" s="264">
        <v>6.0074404789931909E-2</v>
      </c>
      <c r="R101" s="264">
        <v>5.2890693819509005E-2</v>
      </c>
      <c r="S101" s="264">
        <v>4.4133698488066614E-2</v>
      </c>
      <c r="T101" s="264">
        <v>5.5564462170428111E-2</v>
      </c>
      <c r="U101" s="264">
        <v>6.2730806108684825E-2</v>
      </c>
      <c r="V101" s="264">
        <v>5.4415505248673342E-2</v>
      </c>
      <c r="W101" s="265">
        <v>5.5229498079246125E-2</v>
      </c>
      <c r="X101" s="344">
        <v>6.3455007892061571E-2</v>
      </c>
      <c r="Z101" s="227"/>
    </row>
    <row r="102" spans="1:27" s="381" customFormat="1" x14ac:dyDescent="0.2">
      <c r="A102" s="295" t="s">
        <v>1</v>
      </c>
      <c r="B102" s="266">
        <f>B99/B98*100-100</f>
        <v>-1.5377951050465555</v>
      </c>
      <c r="C102" s="267">
        <f t="shared" ref="C102:E102" si="39">C99/C98*100-100</f>
        <v>-0.59599829714771602</v>
      </c>
      <c r="D102" s="267">
        <f t="shared" si="39"/>
        <v>0.53181386514719975</v>
      </c>
      <c r="E102" s="267">
        <f t="shared" si="39"/>
        <v>2.4504302282080062</v>
      </c>
      <c r="F102" s="267">
        <f>F99/F98*100-100</f>
        <v>3.1227305737109532</v>
      </c>
      <c r="G102" s="267">
        <f t="shared" ref="G102:L102" si="40">G99/G98*100-100</f>
        <v>3.3150434385002256</v>
      </c>
      <c r="H102" s="267">
        <f t="shared" si="40"/>
        <v>6.0428849902534125</v>
      </c>
      <c r="I102" s="267">
        <f t="shared" si="40"/>
        <v>7.0370370370370381</v>
      </c>
      <c r="J102" s="267">
        <f t="shared" si="40"/>
        <v>3.3509700176366835</v>
      </c>
      <c r="K102" s="267">
        <f t="shared" si="40"/>
        <v>3.5045798486658839</v>
      </c>
      <c r="L102" s="267">
        <f t="shared" si="40"/>
        <v>9.8177542621987044</v>
      </c>
      <c r="M102" s="266">
        <f>M99/M98*100-100</f>
        <v>1.2345679012345698</v>
      </c>
      <c r="N102" s="267">
        <f t="shared" ref="N102:X102" si="41">N99/N98*100-100</f>
        <v>-1.0229276895943684</v>
      </c>
      <c r="O102" s="267">
        <f t="shared" si="41"/>
        <v>2.5462962962963047</v>
      </c>
      <c r="P102" s="267">
        <f t="shared" si="41"/>
        <v>2.3023023023023086</v>
      </c>
      <c r="Q102" s="267">
        <f t="shared" si="41"/>
        <v>3.4495279593318884</v>
      </c>
      <c r="R102" s="267">
        <f t="shared" si="41"/>
        <v>6.964229186451405</v>
      </c>
      <c r="S102" s="267">
        <f t="shared" si="41"/>
        <v>2.6748971193415656</v>
      </c>
      <c r="T102" s="267">
        <f t="shared" si="41"/>
        <v>4.4501866207292409</v>
      </c>
      <c r="U102" s="267">
        <f t="shared" si="41"/>
        <v>5.0642479213907734</v>
      </c>
      <c r="V102" s="267">
        <f t="shared" si="41"/>
        <v>6.8038408779149506</v>
      </c>
      <c r="W102" s="268">
        <f t="shared" si="41"/>
        <v>6.1728395061728492</v>
      </c>
      <c r="X102" s="345">
        <f t="shared" si="41"/>
        <v>3.1662577403902361</v>
      </c>
      <c r="Z102" s="227"/>
    </row>
    <row r="103" spans="1:27" s="381" customFormat="1" ht="13.5" thickBot="1" x14ac:dyDescent="0.25">
      <c r="A103" s="349" t="s">
        <v>27</v>
      </c>
      <c r="B103" s="270">
        <f>B99-B85</f>
        <v>96.983859649122905</v>
      </c>
      <c r="C103" s="271">
        <f t="shared" ref="C103:X103" si="42">C99-C85</f>
        <v>90.252413793103528</v>
      </c>
      <c r="D103" s="271">
        <f t="shared" si="42"/>
        <v>96.5176923076923</v>
      </c>
      <c r="E103" s="271">
        <f t="shared" si="42"/>
        <v>98.548484848484918</v>
      </c>
      <c r="F103" s="271">
        <f t="shared" si="42"/>
        <v>84.694117647058761</v>
      </c>
      <c r="G103" s="271">
        <f t="shared" si="42"/>
        <v>92.121851851851829</v>
      </c>
      <c r="H103" s="271">
        <f t="shared" si="42"/>
        <v>95.887368421052656</v>
      </c>
      <c r="I103" s="271">
        <f t="shared" si="42"/>
        <v>103.17999999999995</v>
      </c>
      <c r="J103" s="271">
        <f t="shared" si="42"/>
        <v>80.782857142857097</v>
      </c>
      <c r="K103" s="271">
        <f t="shared" si="42"/>
        <v>70.677096774193501</v>
      </c>
      <c r="L103" s="271">
        <f t="shared" si="42"/>
        <v>102.48380952380955</v>
      </c>
      <c r="M103" s="270">
        <f t="shared" si="42"/>
        <v>93.809999999999945</v>
      </c>
      <c r="N103" s="271">
        <f t="shared" si="42"/>
        <v>77.844285714285661</v>
      </c>
      <c r="O103" s="271">
        <f t="shared" si="42"/>
        <v>105.95500000000004</v>
      </c>
      <c r="P103" s="271">
        <f t="shared" si="42"/>
        <v>80.648648648648646</v>
      </c>
      <c r="Q103" s="271">
        <f t="shared" si="42"/>
        <v>93.081176470588275</v>
      </c>
      <c r="R103" s="271">
        <f t="shared" si="42"/>
        <v>103.63025641025649</v>
      </c>
      <c r="S103" s="271">
        <f t="shared" si="42"/>
        <v>90.276666666666642</v>
      </c>
      <c r="T103" s="271">
        <f t="shared" si="42"/>
        <v>86.876511627907007</v>
      </c>
      <c r="U103" s="271">
        <f t="shared" si="42"/>
        <v>81.230408163265338</v>
      </c>
      <c r="V103" s="271">
        <f t="shared" si="42"/>
        <v>99.851111111111095</v>
      </c>
      <c r="W103" s="272">
        <f t="shared" si="42"/>
        <v>52.289999999999964</v>
      </c>
      <c r="X103" s="346">
        <f t="shared" si="42"/>
        <v>89.676687697160901</v>
      </c>
      <c r="Z103" s="227"/>
    </row>
    <row r="104" spans="1:27" s="381" customFormat="1" x14ac:dyDescent="0.2">
      <c r="A104" s="370" t="s">
        <v>51</v>
      </c>
      <c r="B104" s="274">
        <v>687</v>
      </c>
      <c r="C104" s="275">
        <v>719</v>
      </c>
      <c r="D104" s="275">
        <v>901</v>
      </c>
      <c r="E104" s="275">
        <v>902</v>
      </c>
      <c r="F104" s="275">
        <v>663</v>
      </c>
      <c r="G104" s="275">
        <v>663</v>
      </c>
      <c r="H104" s="275">
        <v>503</v>
      </c>
      <c r="I104" s="275">
        <v>503</v>
      </c>
      <c r="J104" s="275">
        <v>708</v>
      </c>
      <c r="K104" s="275">
        <v>396</v>
      </c>
      <c r="L104" s="276">
        <v>301</v>
      </c>
      <c r="M104" s="373">
        <v>279</v>
      </c>
      <c r="N104" s="275">
        <v>474</v>
      </c>
      <c r="O104" s="275">
        <v>618</v>
      </c>
      <c r="P104" s="275">
        <v>452</v>
      </c>
      <c r="Q104" s="275">
        <v>452</v>
      </c>
      <c r="R104" s="275">
        <v>464</v>
      </c>
      <c r="S104" s="275">
        <v>464</v>
      </c>
      <c r="T104" s="275">
        <v>604</v>
      </c>
      <c r="U104" s="275">
        <v>605</v>
      </c>
      <c r="V104" s="275">
        <v>679</v>
      </c>
      <c r="W104" s="276">
        <v>410</v>
      </c>
      <c r="X104" s="347">
        <f>SUM(B104:W104)</f>
        <v>12447</v>
      </c>
      <c r="Y104" s="227" t="s">
        <v>56</v>
      </c>
      <c r="Z104" s="278">
        <f>X90-X104</f>
        <v>10</v>
      </c>
      <c r="AA104" s="279">
        <f>Z104/X90</f>
        <v>8.027614995584812E-4</v>
      </c>
    </row>
    <row r="105" spans="1:27" s="381" customFormat="1" x14ac:dyDescent="0.2">
      <c r="A105" s="371" t="s">
        <v>28</v>
      </c>
      <c r="B105" s="242">
        <v>44.5</v>
      </c>
      <c r="C105" s="240">
        <v>44</v>
      </c>
      <c r="D105" s="240">
        <v>43.5</v>
      </c>
      <c r="E105" s="240">
        <v>43</v>
      </c>
      <c r="F105" s="240">
        <v>43</v>
      </c>
      <c r="G105" s="240">
        <v>43</v>
      </c>
      <c r="H105" s="240">
        <v>42</v>
      </c>
      <c r="I105" s="240">
        <v>42</v>
      </c>
      <c r="J105" s="240">
        <v>42</v>
      </c>
      <c r="K105" s="240">
        <v>42</v>
      </c>
      <c r="L105" s="243">
        <v>41.5</v>
      </c>
      <c r="M105" s="374">
        <v>45.5</v>
      </c>
      <c r="N105" s="240">
        <v>45.5</v>
      </c>
      <c r="O105" s="240">
        <v>44.5</v>
      </c>
      <c r="P105" s="240">
        <v>44</v>
      </c>
      <c r="Q105" s="240">
        <v>44</v>
      </c>
      <c r="R105" s="240">
        <v>42.5</v>
      </c>
      <c r="S105" s="240">
        <v>43</v>
      </c>
      <c r="T105" s="240">
        <v>42.5</v>
      </c>
      <c r="U105" s="240">
        <v>42.5</v>
      </c>
      <c r="V105" s="240">
        <v>42</v>
      </c>
      <c r="W105" s="243">
        <v>42</v>
      </c>
      <c r="X105" s="339"/>
      <c r="Y105" s="227" t="s">
        <v>57</v>
      </c>
      <c r="Z105" s="362">
        <v>41.73</v>
      </c>
    </row>
    <row r="106" spans="1:27" s="381" customFormat="1" ht="13.5" thickBot="1" x14ac:dyDescent="0.25">
      <c r="A106" s="372" t="s">
        <v>26</v>
      </c>
      <c r="B106" s="244">
        <f>B105-B91</f>
        <v>1.5</v>
      </c>
      <c r="C106" s="241">
        <f t="shared" ref="C106:W106" si="43">C105-C91</f>
        <v>1.5</v>
      </c>
      <c r="D106" s="241">
        <f t="shared" si="43"/>
        <v>1.5</v>
      </c>
      <c r="E106" s="241">
        <f t="shared" si="43"/>
        <v>1</v>
      </c>
      <c r="F106" s="241">
        <f t="shared" si="43"/>
        <v>1.5</v>
      </c>
      <c r="G106" s="241">
        <f t="shared" si="43"/>
        <v>1.5</v>
      </c>
      <c r="H106" s="241">
        <f t="shared" si="43"/>
        <v>1</v>
      </c>
      <c r="I106" s="241">
        <f t="shared" si="43"/>
        <v>1</v>
      </c>
      <c r="J106" s="241">
        <f t="shared" si="43"/>
        <v>1.5</v>
      </c>
      <c r="K106" s="241">
        <f t="shared" si="43"/>
        <v>1.5</v>
      </c>
      <c r="L106" s="245">
        <f t="shared" si="43"/>
        <v>1.5</v>
      </c>
      <c r="M106" s="375">
        <f t="shared" si="43"/>
        <v>1.5</v>
      </c>
      <c r="N106" s="241">
        <f t="shared" si="43"/>
        <v>2</v>
      </c>
      <c r="O106" s="241">
        <f t="shared" si="43"/>
        <v>1</v>
      </c>
      <c r="P106" s="241">
        <f t="shared" si="43"/>
        <v>1.5</v>
      </c>
      <c r="Q106" s="241">
        <f t="shared" si="43"/>
        <v>1.5</v>
      </c>
      <c r="R106" s="241">
        <f t="shared" si="43"/>
        <v>1</v>
      </c>
      <c r="S106" s="241">
        <f t="shared" si="43"/>
        <v>1.5</v>
      </c>
      <c r="T106" s="241">
        <f t="shared" si="43"/>
        <v>1.5</v>
      </c>
      <c r="U106" s="241">
        <f t="shared" si="43"/>
        <v>1.5</v>
      </c>
      <c r="V106" s="241">
        <f t="shared" si="43"/>
        <v>1.5</v>
      </c>
      <c r="W106" s="245">
        <f t="shared" si="43"/>
        <v>2</v>
      </c>
      <c r="X106" s="348"/>
      <c r="Y106" s="227" t="s">
        <v>26</v>
      </c>
      <c r="Z106" s="227">
        <f>Z105-Z91</f>
        <v>1.5499999999999972</v>
      </c>
    </row>
    <row r="107" spans="1:27" x14ac:dyDescent="0.2">
      <c r="N107" s="334" t="s">
        <v>68</v>
      </c>
    </row>
    <row r="108" spans="1:27" ht="13.5" thickBot="1" x14ac:dyDescent="0.25">
      <c r="N108" s="334">
        <v>45.5</v>
      </c>
    </row>
    <row r="109" spans="1:27" ht="13.5" thickBot="1" x14ac:dyDescent="0.25">
      <c r="A109" s="285" t="s">
        <v>82</v>
      </c>
      <c r="B109" s="528" t="s">
        <v>53</v>
      </c>
      <c r="C109" s="529"/>
      <c r="D109" s="529"/>
      <c r="E109" s="529"/>
      <c r="F109" s="529"/>
      <c r="G109" s="529"/>
      <c r="H109" s="529"/>
      <c r="I109" s="529"/>
      <c r="J109" s="529"/>
      <c r="K109" s="529"/>
      <c r="L109" s="530"/>
      <c r="M109" s="528" t="s">
        <v>63</v>
      </c>
      <c r="N109" s="529"/>
      <c r="O109" s="529"/>
      <c r="P109" s="529"/>
      <c r="Q109" s="529"/>
      <c r="R109" s="529"/>
      <c r="S109" s="529"/>
      <c r="T109" s="529"/>
      <c r="U109" s="529"/>
      <c r="V109" s="529"/>
      <c r="W109" s="530"/>
      <c r="X109" s="338" t="s">
        <v>55</v>
      </c>
      <c r="Y109" s="382"/>
      <c r="Z109" s="382"/>
      <c r="AA109" s="382"/>
    </row>
    <row r="110" spans="1:27" x14ac:dyDescent="0.2">
      <c r="A110" s="226" t="s">
        <v>54</v>
      </c>
      <c r="B110" s="247">
        <v>1</v>
      </c>
      <c r="C110" s="248">
        <v>2</v>
      </c>
      <c r="D110" s="248">
        <v>3</v>
      </c>
      <c r="E110" s="248">
        <v>4</v>
      </c>
      <c r="F110" s="248">
        <v>5</v>
      </c>
      <c r="G110" s="248">
        <v>6</v>
      </c>
      <c r="H110" s="248">
        <v>7</v>
      </c>
      <c r="I110" s="248">
        <v>8</v>
      </c>
      <c r="J110" s="248">
        <v>9</v>
      </c>
      <c r="K110" s="248">
        <v>10</v>
      </c>
      <c r="L110" s="248">
        <v>11</v>
      </c>
      <c r="M110" s="247">
        <v>1</v>
      </c>
      <c r="N110" s="248">
        <v>2</v>
      </c>
      <c r="O110" s="248">
        <v>3</v>
      </c>
      <c r="P110" s="248">
        <v>4</v>
      </c>
      <c r="Q110" s="248">
        <v>5</v>
      </c>
      <c r="R110" s="248">
        <v>6</v>
      </c>
      <c r="S110" s="248">
        <v>7</v>
      </c>
      <c r="T110" s="248">
        <v>8</v>
      </c>
      <c r="U110" s="248">
        <v>9</v>
      </c>
      <c r="V110" s="248">
        <v>10</v>
      </c>
      <c r="W110" s="249">
        <v>11</v>
      </c>
      <c r="X110" s="339"/>
      <c r="Y110" s="382"/>
      <c r="Z110" s="382"/>
      <c r="AA110" s="382"/>
    </row>
    <row r="111" spans="1:27" x14ac:dyDescent="0.2">
      <c r="A111" s="226" t="s">
        <v>2</v>
      </c>
      <c r="B111" s="383">
        <v>1</v>
      </c>
      <c r="C111" s="384">
        <v>2</v>
      </c>
      <c r="D111" s="385">
        <v>3</v>
      </c>
      <c r="E111" s="385">
        <v>3</v>
      </c>
      <c r="F111" s="386">
        <v>4</v>
      </c>
      <c r="G111" s="386">
        <v>4</v>
      </c>
      <c r="H111" s="387">
        <v>5</v>
      </c>
      <c r="I111" s="387">
        <v>5</v>
      </c>
      <c r="J111" s="388">
        <v>6</v>
      </c>
      <c r="K111" s="389">
        <v>7</v>
      </c>
      <c r="L111" s="390">
        <v>8</v>
      </c>
      <c r="M111" s="383">
        <v>1</v>
      </c>
      <c r="N111" s="384">
        <v>2</v>
      </c>
      <c r="O111" s="385">
        <v>3</v>
      </c>
      <c r="P111" s="386">
        <v>4</v>
      </c>
      <c r="Q111" s="386">
        <v>4</v>
      </c>
      <c r="R111" s="387">
        <v>5</v>
      </c>
      <c r="S111" s="387">
        <v>5</v>
      </c>
      <c r="T111" s="388">
        <v>6</v>
      </c>
      <c r="U111" s="388">
        <v>6</v>
      </c>
      <c r="V111" s="389">
        <v>7</v>
      </c>
      <c r="W111" s="390">
        <v>8</v>
      </c>
      <c r="X111" s="391" t="s">
        <v>0</v>
      </c>
      <c r="Y111" s="382"/>
      <c r="Z111" s="382"/>
      <c r="AA111" s="382"/>
    </row>
    <row r="112" spans="1:27" x14ac:dyDescent="0.2">
      <c r="A112" s="292" t="s">
        <v>3</v>
      </c>
      <c r="B112" s="253">
        <v>900</v>
      </c>
      <c r="C112" s="254">
        <v>900</v>
      </c>
      <c r="D112" s="254">
        <v>900</v>
      </c>
      <c r="E112" s="254">
        <v>900</v>
      </c>
      <c r="F112" s="254">
        <v>900</v>
      </c>
      <c r="G112" s="254">
        <v>900</v>
      </c>
      <c r="H112" s="254">
        <v>900</v>
      </c>
      <c r="I112" s="254">
        <v>900</v>
      </c>
      <c r="J112" s="254">
        <v>900</v>
      </c>
      <c r="K112" s="254">
        <v>900</v>
      </c>
      <c r="L112" s="254">
        <v>900</v>
      </c>
      <c r="M112" s="253">
        <v>900</v>
      </c>
      <c r="N112" s="254">
        <v>900</v>
      </c>
      <c r="O112" s="254">
        <v>900</v>
      </c>
      <c r="P112" s="254">
        <v>900</v>
      </c>
      <c r="Q112" s="254">
        <v>900</v>
      </c>
      <c r="R112" s="254">
        <v>900</v>
      </c>
      <c r="S112" s="254">
        <v>900</v>
      </c>
      <c r="T112" s="254">
        <v>900</v>
      </c>
      <c r="U112" s="254">
        <v>900</v>
      </c>
      <c r="V112" s="254">
        <v>900</v>
      </c>
      <c r="W112" s="255">
        <v>900</v>
      </c>
      <c r="X112" s="341">
        <v>900</v>
      </c>
      <c r="Y112" s="382"/>
      <c r="Z112" s="382"/>
      <c r="AA112" s="382"/>
    </row>
    <row r="113" spans="1:28" x14ac:dyDescent="0.2">
      <c r="A113" s="295" t="s">
        <v>6</v>
      </c>
      <c r="B113" s="256">
        <v>884.15094339622647</v>
      </c>
      <c r="C113" s="257">
        <v>883.58490566037733</v>
      </c>
      <c r="D113" s="257">
        <v>907.7611940298508</v>
      </c>
      <c r="E113" s="257">
        <v>900</v>
      </c>
      <c r="F113" s="257">
        <v>914.48979591836735</v>
      </c>
      <c r="G113" s="257">
        <v>910</v>
      </c>
      <c r="H113" s="257">
        <v>910.26315789473688</v>
      </c>
      <c r="I113" s="257">
        <v>944.39024390243901</v>
      </c>
      <c r="J113" s="257">
        <v>911.17647058823525</v>
      </c>
      <c r="K113" s="257">
        <v>924.6875</v>
      </c>
      <c r="L113" s="257">
        <v>960</v>
      </c>
      <c r="M113" s="256">
        <v>943.33333333333337</v>
      </c>
      <c r="N113" s="257">
        <v>889.35483870967744</v>
      </c>
      <c r="O113" s="257">
        <v>905.33333333333337</v>
      </c>
      <c r="P113" s="257">
        <v>895.75757575757575</v>
      </c>
      <c r="Q113" s="257">
        <v>889.6875</v>
      </c>
      <c r="R113" s="257">
        <v>911.11111111111109</v>
      </c>
      <c r="S113" s="257">
        <v>879.11764705882354</v>
      </c>
      <c r="T113" s="257">
        <v>914.41860465116281</v>
      </c>
      <c r="U113" s="257">
        <v>905</v>
      </c>
      <c r="V113" s="257">
        <v>918.62745098039215</v>
      </c>
      <c r="W113" s="258">
        <v>932.58064516129036</v>
      </c>
      <c r="X113" s="342">
        <v>908.38187702265373</v>
      </c>
      <c r="Y113" s="382"/>
      <c r="Z113" s="382"/>
      <c r="AA113" s="382"/>
    </row>
    <row r="114" spans="1:28" x14ac:dyDescent="0.2">
      <c r="A114" s="226" t="s">
        <v>7</v>
      </c>
      <c r="B114" s="260">
        <v>79.245283018867923</v>
      </c>
      <c r="C114" s="261">
        <v>86.79245283018868</v>
      </c>
      <c r="D114" s="261">
        <v>92.537313432835816</v>
      </c>
      <c r="E114" s="261">
        <v>88.059701492537314</v>
      </c>
      <c r="F114" s="261">
        <v>87.755102040816325</v>
      </c>
      <c r="G114" s="261">
        <v>96.078431372549019</v>
      </c>
      <c r="H114" s="261">
        <v>92.10526315789474</v>
      </c>
      <c r="I114" s="261">
        <v>95.121951219512198</v>
      </c>
      <c r="J114" s="261">
        <v>88.235294117647058</v>
      </c>
      <c r="K114" s="261">
        <v>78.125</v>
      </c>
      <c r="L114" s="261">
        <v>90.909090909090907</v>
      </c>
      <c r="M114" s="260">
        <v>76.19047619047619</v>
      </c>
      <c r="N114" s="261">
        <v>80.645161290322577</v>
      </c>
      <c r="O114" s="261">
        <v>84.444444444444443</v>
      </c>
      <c r="P114" s="261">
        <v>87.878787878787875</v>
      </c>
      <c r="Q114" s="261">
        <v>96.875</v>
      </c>
      <c r="R114" s="261">
        <v>97.222222222222229</v>
      </c>
      <c r="S114" s="261">
        <v>88.235294117647058</v>
      </c>
      <c r="T114" s="261">
        <v>81.395348837209298</v>
      </c>
      <c r="U114" s="261">
        <v>95.652173913043484</v>
      </c>
      <c r="V114" s="261">
        <v>90.196078431372555</v>
      </c>
      <c r="W114" s="262">
        <v>87.096774193548384</v>
      </c>
      <c r="X114" s="343">
        <v>85.760517799352755</v>
      </c>
      <c r="Y114" s="382"/>
      <c r="Z114" s="227"/>
      <c r="AA114" s="382"/>
    </row>
    <row r="115" spans="1:28" x14ac:dyDescent="0.2">
      <c r="A115" s="226" t="s">
        <v>8</v>
      </c>
      <c r="B115" s="263">
        <v>8.5501910429786943E-2</v>
      </c>
      <c r="C115" s="264">
        <v>6.7085029962301354E-2</v>
      </c>
      <c r="D115" s="264">
        <v>5.7219910237266504E-2</v>
      </c>
      <c r="E115" s="264">
        <v>6.4674490758946518E-2</v>
      </c>
      <c r="F115" s="264">
        <v>6.6315529931205999E-2</v>
      </c>
      <c r="G115" s="264">
        <v>6.3333023647817815E-2</v>
      </c>
      <c r="H115" s="264">
        <v>6.0460806123397971E-2</v>
      </c>
      <c r="I115" s="264">
        <v>5.2817450542001314E-2</v>
      </c>
      <c r="J115" s="264">
        <v>6.8577258747008027E-2</v>
      </c>
      <c r="K115" s="264">
        <v>6.7101135560365746E-2</v>
      </c>
      <c r="L115" s="264">
        <v>5.3021847269581132E-2</v>
      </c>
      <c r="M115" s="263">
        <v>8.2654010575451506E-2</v>
      </c>
      <c r="N115" s="264">
        <v>6.0983279428152661E-2</v>
      </c>
      <c r="O115" s="264">
        <v>7.1493070191575664E-2</v>
      </c>
      <c r="P115" s="264">
        <v>6.2552564685006182E-2</v>
      </c>
      <c r="Q115" s="264">
        <v>4.8952027925162289E-2</v>
      </c>
      <c r="R115" s="264">
        <v>5.5531341805012187E-2</v>
      </c>
      <c r="S115" s="264">
        <v>6.5830163570861355E-2</v>
      </c>
      <c r="T115" s="264">
        <v>7.8481776026354408E-2</v>
      </c>
      <c r="U115" s="264">
        <v>5.1351890980752678E-2</v>
      </c>
      <c r="V115" s="264">
        <v>5.5129731217636563E-2</v>
      </c>
      <c r="W115" s="265">
        <v>6.4795313049183401E-2</v>
      </c>
      <c r="X115" s="344">
        <v>6.7501945752813958E-2</v>
      </c>
      <c r="Y115" s="382"/>
      <c r="Z115" s="227"/>
      <c r="AA115" s="382"/>
    </row>
    <row r="116" spans="1:28" x14ac:dyDescent="0.2">
      <c r="A116" s="295" t="s">
        <v>1</v>
      </c>
      <c r="B116" s="266">
        <f>B113/B112*100-100</f>
        <v>-1.7610062893081704</v>
      </c>
      <c r="C116" s="267">
        <f t="shared" ref="C116:E116" si="44">C113/C112*100-100</f>
        <v>-1.8238993710691886</v>
      </c>
      <c r="D116" s="267">
        <f t="shared" si="44"/>
        <v>0.86235489220565853</v>
      </c>
      <c r="E116" s="267">
        <f t="shared" si="44"/>
        <v>0</v>
      </c>
      <c r="F116" s="267">
        <f>F113/F112*100-100</f>
        <v>1.609977324263042</v>
      </c>
      <c r="G116" s="267">
        <f t="shared" ref="G116:L116" si="45">G113/G112*100-100</f>
        <v>1.1111111111111143</v>
      </c>
      <c r="H116" s="267">
        <f t="shared" si="45"/>
        <v>1.1403508771930007</v>
      </c>
      <c r="I116" s="267">
        <f t="shared" si="45"/>
        <v>4.9322493224932344</v>
      </c>
      <c r="J116" s="267">
        <f t="shared" si="45"/>
        <v>1.2418300653594656</v>
      </c>
      <c r="K116" s="267">
        <f t="shared" si="45"/>
        <v>2.7430555555555571</v>
      </c>
      <c r="L116" s="267">
        <f t="shared" si="45"/>
        <v>6.6666666666666714</v>
      </c>
      <c r="M116" s="266">
        <f>M113/M112*100-100</f>
        <v>4.8148148148148238</v>
      </c>
      <c r="N116" s="267">
        <f t="shared" ref="N116:X116" si="46">N113/N112*100-100</f>
        <v>-1.1827956989247355</v>
      </c>
      <c r="O116" s="267">
        <f t="shared" si="46"/>
        <v>0.59259259259259522</v>
      </c>
      <c r="P116" s="267">
        <f t="shared" si="46"/>
        <v>-0.47138047138047057</v>
      </c>
      <c r="Q116" s="267">
        <f t="shared" si="46"/>
        <v>-1.1458333333333286</v>
      </c>
      <c r="R116" s="267">
        <f t="shared" si="46"/>
        <v>1.2345679012345698</v>
      </c>
      <c r="S116" s="267">
        <f t="shared" si="46"/>
        <v>-2.3202614379084991</v>
      </c>
      <c r="T116" s="267">
        <f t="shared" si="46"/>
        <v>1.6020671834625375</v>
      </c>
      <c r="U116" s="267">
        <f t="shared" si="46"/>
        <v>0.55555555555555713</v>
      </c>
      <c r="V116" s="267">
        <f t="shared" si="46"/>
        <v>2.069716775599133</v>
      </c>
      <c r="W116" s="268">
        <f t="shared" si="46"/>
        <v>3.6200716845878276</v>
      </c>
      <c r="X116" s="345">
        <f t="shared" si="46"/>
        <v>0.93131966918373621</v>
      </c>
      <c r="Y116" s="382"/>
      <c r="Z116" s="227"/>
      <c r="AA116" s="382"/>
    </row>
    <row r="117" spans="1:28" ht="13.5" thickBot="1" x14ac:dyDescent="0.25">
      <c r="A117" s="349" t="s">
        <v>27</v>
      </c>
      <c r="B117" s="270">
        <f t="shared" ref="B117:X117" si="47">B113-B99</f>
        <v>86.607083747103616</v>
      </c>
      <c r="C117" s="271">
        <f t="shared" si="47"/>
        <v>78.412491867273843</v>
      </c>
      <c r="D117" s="271">
        <f t="shared" si="47"/>
        <v>93.453501722158535</v>
      </c>
      <c r="E117" s="271">
        <f t="shared" si="47"/>
        <v>70.151515151515127</v>
      </c>
      <c r="F117" s="271">
        <f t="shared" si="47"/>
        <v>79.195678271308566</v>
      </c>
      <c r="G117" s="271">
        <f t="shared" si="47"/>
        <v>73.148148148148152</v>
      </c>
      <c r="H117" s="271">
        <f t="shared" si="47"/>
        <v>51.315789473684276</v>
      </c>
      <c r="I117" s="271">
        <f t="shared" si="47"/>
        <v>77.390243902439011</v>
      </c>
      <c r="J117" s="271">
        <f t="shared" si="47"/>
        <v>74.033613445378137</v>
      </c>
      <c r="K117" s="271">
        <f t="shared" si="47"/>
        <v>86.300403225806463</v>
      </c>
      <c r="L117" s="271">
        <f t="shared" si="47"/>
        <v>70.476190476190482</v>
      </c>
      <c r="M117" s="270">
        <f t="shared" si="47"/>
        <v>123.33333333333337</v>
      </c>
      <c r="N117" s="271">
        <f t="shared" si="47"/>
        <v>87.640552995391772</v>
      </c>
      <c r="O117" s="271">
        <f t="shared" si="47"/>
        <v>74.708333333333371</v>
      </c>
      <c r="P117" s="271">
        <f t="shared" si="47"/>
        <v>67.108927108927105</v>
      </c>
      <c r="Q117" s="271">
        <f t="shared" si="47"/>
        <v>51.746323529411711</v>
      </c>
      <c r="R117" s="271">
        <f t="shared" si="47"/>
        <v>44.70085470085462</v>
      </c>
      <c r="S117" s="271">
        <f t="shared" si="47"/>
        <v>47.450980392156907</v>
      </c>
      <c r="T117" s="271">
        <f t="shared" si="47"/>
        <v>68.372093023255843</v>
      </c>
      <c r="U117" s="271">
        <f t="shared" si="47"/>
        <v>53.979591836734699</v>
      </c>
      <c r="V117" s="271">
        <f t="shared" si="47"/>
        <v>53.516339869281069</v>
      </c>
      <c r="W117" s="272">
        <f t="shared" si="47"/>
        <v>72.580645161290363</v>
      </c>
      <c r="X117" s="346">
        <f t="shared" si="47"/>
        <v>72.735189325492797</v>
      </c>
      <c r="Y117" s="382"/>
      <c r="Z117" s="227"/>
      <c r="AA117" s="382"/>
    </row>
    <row r="118" spans="1:28" x14ac:dyDescent="0.2">
      <c r="A118" s="370" t="s">
        <v>51</v>
      </c>
      <c r="B118" s="274">
        <v>686</v>
      </c>
      <c r="C118" s="275">
        <v>719</v>
      </c>
      <c r="D118" s="275">
        <v>900</v>
      </c>
      <c r="E118" s="275">
        <v>901</v>
      </c>
      <c r="F118" s="275">
        <v>663</v>
      </c>
      <c r="G118" s="275">
        <v>663</v>
      </c>
      <c r="H118" s="275">
        <v>503</v>
      </c>
      <c r="I118" s="275">
        <v>503</v>
      </c>
      <c r="J118" s="275">
        <v>707</v>
      </c>
      <c r="K118" s="275">
        <v>396</v>
      </c>
      <c r="L118" s="276">
        <v>301</v>
      </c>
      <c r="M118" s="373">
        <v>278</v>
      </c>
      <c r="N118" s="275">
        <v>474</v>
      </c>
      <c r="O118" s="275">
        <v>617</v>
      </c>
      <c r="P118" s="275">
        <v>452</v>
      </c>
      <c r="Q118" s="275">
        <v>452</v>
      </c>
      <c r="R118" s="275">
        <v>464</v>
      </c>
      <c r="S118" s="275">
        <v>464</v>
      </c>
      <c r="T118" s="275">
        <v>604</v>
      </c>
      <c r="U118" s="275">
        <v>604</v>
      </c>
      <c r="V118" s="275">
        <v>678</v>
      </c>
      <c r="W118" s="276">
        <v>410</v>
      </c>
      <c r="X118" s="347">
        <f>SUM(B118:W118)</f>
        <v>12439</v>
      </c>
      <c r="Y118" s="227" t="s">
        <v>56</v>
      </c>
      <c r="Z118" s="278">
        <f>X104-X118</f>
        <v>8</v>
      </c>
      <c r="AA118" s="279">
        <f>Z118/X104</f>
        <v>6.4272515465574039E-4</v>
      </c>
      <c r="AB118" s="353" t="s">
        <v>83</v>
      </c>
    </row>
    <row r="119" spans="1:28" x14ac:dyDescent="0.2">
      <c r="A119" s="371" t="s">
        <v>28</v>
      </c>
      <c r="B119" s="242">
        <v>46</v>
      </c>
      <c r="C119" s="240">
        <v>46</v>
      </c>
      <c r="D119" s="240">
        <v>45</v>
      </c>
      <c r="E119" s="240">
        <v>45</v>
      </c>
      <c r="F119" s="240">
        <v>45</v>
      </c>
      <c r="G119" s="240">
        <v>45</v>
      </c>
      <c r="H119" s="240">
        <v>44</v>
      </c>
      <c r="I119" s="240">
        <v>44</v>
      </c>
      <c r="J119" s="240">
        <v>44</v>
      </c>
      <c r="K119" s="240">
        <v>44</v>
      </c>
      <c r="L119" s="243">
        <v>43.5</v>
      </c>
      <c r="M119" s="374">
        <v>47</v>
      </c>
      <c r="N119" s="240">
        <v>47.5</v>
      </c>
      <c r="O119" s="240">
        <v>46.5</v>
      </c>
      <c r="P119" s="240">
        <v>46</v>
      </c>
      <c r="Q119" s="240">
        <v>46</v>
      </c>
      <c r="R119" s="240">
        <v>44.5</v>
      </c>
      <c r="S119" s="240">
        <v>45</v>
      </c>
      <c r="T119" s="240">
        <v>44.5</v>
      </c>
      <c r="U119" s="240">
        <v>44.5</v>
      </c>
      <c r="V119" s="240">
        <v>44</v>
      </c>
      <c r="W119" s="243">
        <v>44</v>
      </c>
      <c r="X119" s="339"/>
      <c r="Y119" s="227" t="s">
        <v>57</v>
      </c>
      <c r="Z119" s="362">
        <v>43.14</v>
      </c>
      <c r="AA119" s="382"/>
    </row>
    <row r="120" spans="1:28" ht="13.5" thickBot="1" x14ac:dyDescent="0.25">
      <c r="A120" s="372" t="s">
        <v>26</v>
      </c>
      <c r="B120" s="244">
        <f t="shared" ref="B120:W120" si="48">B119-B105</f>
        <v>1.5</v>
      </c>
      <c r="C120" s="241">
        <f t="shared" si="48"/>
        <v>2</v>
      </c>
      <c r="D120" s="241">
        <f t="shared" si="48"/>
        <v>1.5</v>
      </c>
      <c r="E120" s="241">
        <f t="shared" si="48"/>
        <v>2</v>
      </c>
      <c r="F120" s="241">
        <f t="shared" si="48"/>
        <v>2</v>
      </c>
      <c r="G120" s="241">
        <f t="shared" si="48"/>
        <v>2</v>
      </c>
      <c r="H120" s="241">
        <f t="shared" si="48"/>
        <v>2</v>
      </c>
      <c r="I120" s="241">
        <f t="shared" si="48"/>
        <v>2</v>
      </c>
      <c r="J120" s="241">
        <f t="shared" si="48"/>
        <v>2</v>
      </c>
      <c r="K120" s="241">
        <f t="shared" si="48"/>
        <v>2</v>
      </c>
      <c r="L120" s="245">
        <f t="shared" si="48"/>
        <v>2</v>
      </c>
      <c r="M120" s="375">
        <f t="shared" si="48"/>
        <v>1.5</v>
      </c>
      <c r="N120" s="241">
        <f t="shared" si="48"/>
        <v>2</v>
      </c>
      <c r="O120" s="241">
        <f t="shared" si="48"/>
        <v>2</v>
      </c>
      <c r="P120" s="241">
        <f t="shared" si="48"/>
        <v>2</v>
      </c>
      <c r="Q120" s="241">
        <f t="shared" si="48"/>
        <v>2</v>
      </c>
      <c r="R120" s="241">
        <f t="shared" si="48"/>
        <v>2</v>
      </c>
      <c r="S120" s="241">
        <f t="shared" si="48"/>
        <v>2</v>
      </c>
      <c r="T120" s="241">
        <f t="shared" si="48"/>
        <v>2</v>
      </c>
      <c r="U120" s="241">
        <f t="shared" si="48"/>
        <v>2</v>
      </c>
      <c r="V120" s="241">
        <f t="shared" si="48"/>
        <v>2</v>
      </c>
      <c r="W120" s="245">
        <f t="shared" si="48"/>
        <v>2</v>
      </c>
      <c r="X120" s="348"/>
      <c r="Y120" s="227" t="s">
        <v>26</v>
      </c>
      <c r="Z120" s="227">
        <f>Z119-Z105</f>
        <v>1.4100000000000037</v>
      </c>
      <c r="AA120" s="382"/>
    </row>
    <row r="121" spans="1:28" x14ac:dyDescent="0.2">
      <c r="A121" s="382"/>
      <c r="B121" s="382"/>
      <c r="C121" s="382"/>
      <c r="D121" s="382"/>
      <c r="E121" s="382"/>
      <c r="F121" s="382"/>
      <c r="G121" s="382"/>
      <c r="H121" s="382" t="s">
        <v>68</v>
      </c>
      <c r="I121" s="382"/>
      <c r="J121" s="382"/>
      <c r="K121" s="382"/>
      <c r="L121" s="382"/>
      <c r="M121" s="382"/>
      <c r="N121" s="382"/>
      <c r="O121" s="382"/>
      <c r="P121" s="382"/>
      <c r="Q121" s="382"/>
      <c r="R121" s="382"/>
      <c r="S121" s="382"/>
      <c r="T121" s="382"/>
      <c r="U121" s="382"/>
      <c r="V121" s="382"/>
      <c r="W121" s="382"/>
      <c r="X121" s="382"/>
      <c r="Y121" s="382"/>
      <c r="Z121" s="382"/>
      <c r="AA121" s="382"/>
    </row>
    <row r="122" spans="1:28" s="394" customFormat="1" ht="13.5" thickBot="1" x14ac:dyDescent="0.25">
      <c r="B122" s="239">
        <v>44.5</v>
      </c>
      <c r="C122" s="239">
        <v>44.5</v>
      </c>
      <c r="D122" s="239">
        <v>44.5</v>
      </c>
      <c r="E122" s="239">
        <v>44.5</v>
      </c>
      <c r="F122" s="239">
        <v>44.5</v>
      </c>
      <c r="G122" s="239">
        <v>44.5</v>
      </c>
      <c r="H122" s="239">
        <v>44.5</v>
      </c>
      <c r="I122" s="239">
        <v>44.5</v>
      </c>
      <c r="J122" s="239">
        <v>46</v>
      </c>
      <c r="K122" s="239">
        <v>46</v>
      </c>
      <c r="L122" s="239">
        <v>46</v>
      </c>
      <c r="M122" s="239">
        <v>46</v>
      </c>
      <c r="N122" s="239">
        <v>45.5</v>
      </c>
      <c r="O122" s="239">
        <v>45.5</v>
      </c>
      <c r="P122" s="239">
        <v>45.5</v>
      </c>
      <c r="Q122" s="239">
        <v>45.5</v>
      </c>
      <c r="R122" s="239">
        <v>45.5</v>
      </c>
      <c r="S122" s="239">
        <v>45.5</v>
      </c>
      <c r="T122" s="239">
        <v>45.5</v>
      </c>
      <c r="U122" s="239">
        <v>45.5</v>
      </c>
      <c r="V122" s="239">
        <v>45.5</v>
      </c>
      <c r="W122" s="239">
        <v>45.5</v>
      </c>
    </row>
    <row r="123" spans="1:28" s="394" customFormat="1" ht="13.5" thickBot="1" x14ac:dyDescent="0.25">
      <c r="A123" s="285" t="s">
        <v>85</v>
      </c>
      <c r="B123" s="528" t="s">
        <v>53</v>
      </c>
      <c r="C123" s="529"/>
      <c r="D123" s="529"/>
      <c r="E123" s="529"/>
      <c r="F123" s="529"/>
      <c r="G123" s="529"/>
      <c r="H123" s="529"/>
      <c r="I123" s="529"/>
      <c r="J123" s="534" t="s">
        <v>72</v>
      </c>
      <c r="K123" s="535"/>
      <c r="L123" s="535"/>
      <c r="M123" s="536"/>
      <c r="N123" s="528" t="s">
        <v>63</v>
      </c>
      <c r="O123" s="529"/>
      <c r="P123" s="529"/>
      <c r="Q123" s="529"/>
      <c r="R123" s="529"/>
      <c r="S123" s="529"/>
      <c r="T123" s="529"/>
      <c r="U123" s="529"/>
      <c r="V123" s="529"/>
      <c r="W123" s="530"/>
      <c r="X123" s="338" t="s">
        <v>55</v>
      </c>
    </row>
    <row r="124" spans="1:28" s="394" customFormat="1" x14ac:dyDescent="0.2">
      <c r="A124" s="226" t="s">
        <v>54</v>
      </c>
      <c r="B124" s="247">
        <v>1</v>
      </c>
      <c r="C124" s="248">
        <v>2</v>
      </c>
      <c r="D124" s="248">
        <v>3</v>
      </c>
      <c r="E124" s="248">
        <v>4</v>
      </c>
      <c r="F124" s="248">
        <v>5</v>
      </c>
      <c r="G124" s="248">
        <v>6</v>
      </c>
      <c r="H124" s="248">
        <v>7</v>
      </c>
      <c r="I124" s="403">
        <v>8</v>
      </c>
      <c r="J124" s="229">
        <v>1</v>
      </c>
      <c r="K124" s="281">
        <v>2</v>
      </c>
      <c r="L124" s="281">
        <v>3</v>
      </c>
      <c r="M124" s="230">
        <v>4</v>
      </c>
      <c r="N124" s="396">
        <v>1</v>
      </c>
      <c r="O124" s="248">
        <v>2</v>
      </c>
      <c r="P124" s="248">
        <v>3</v>
      </c>
      <c r="Q124" s="248">
        <v>4</v>
      </c>
      <c r="R124" s="248">
        <v>5</v>
      </c>
      <c r="S124" s="248">
        <v>6</v>
      </c>
      <c r="T124" s="248">
        <v>7</v>
      </c>
      <c r="U124" s="248">
        <v>8</v>
      </c>
      <c r="V124" s="248">
        <v>9</v>
      </c>
      <c r="W124" s="249">
        <v>10</v>
      </c>
      <c r="X124" s="339"/>
    </row>
    <row r="125" spans="1:28" s="394" customFormat="1" x14ac:dyDescent="0.2">
      <c r="A125" s="226" t="s">
        <v>2</v>
      </c>
      <c r="B125" s="383">
        <v>1</v>
      </c>
      <c r="C125" s="384">
        <v>2</v>
      </c>
      <c r="D125" s="385">
        <v>3</v>
      </c>
      <c r="E125" s="386">
        <v>4</v>
      </c>
      <c r="F125" s="387">
        <v>5</v>
      </c>
      <c r="G125" s="388">
        <v>6</v>
      </c>
      <c r="H125" s="389">
        <v>7</v>
      </c>
      <c r="I125" s="390">
        <v>8</v>
      </c>
      <c r="J125" s="383">
        <v>1</v>
      </c>
      <c r="K125" s="384">
        <v>2</v>
      </c>
      <c r="L125" s="385">
        <v>3</v>
      </c>
      <c r="M125" s="386">
        <v>4</v>
      </c>
      <c r="N125" s="383">
        <v>1</v>
      </c>
      <c r="O125" s="384">
        <v>2</v>
      </c>
      <c r="P125" s="385">
        <v>3</v>
      </c>
      <c r="Q125" s="386">
        <v>4</v>
      </c>
      <c r="R125" s="386">
        <v>4</v>
      </c>
      <c r="S125" s="387">
        <v>5</v>
      </c>
      <c r="T125" s="387">
        <v>5</v>
      </c>
      <c r="U125" s="388">
        <v>6</v>
      </c>
      <c r="V125" s="389">
        <v>7</v>
      </c>
      <c r="W125" s="390">
        <v>8</v>
      </c>
      <c r="X125" s="391" t="s">
        <v>0</v>
      </c>
    </row>
    <row r="126" spans="1:28" s="394" customFormat="1" x14ac:dyDescent="0.2">
      <c r="A126" s="292" t="s">
        <v>3</v>
      </c>
      <c r="B126" s="253">
        <v>990</v>
      </c>
      <c r="C126" s="254">
        <v>990</v>
      </c>
      <c r="D126" s="254">
        <v>990</v>
      </c>
      <c r="E126" s="254">
        <v>990</v>
      </c>
      <c r="F126" s="254">
        <v>990</v>
      </c>
      <c r="G126" s="254">
        <v>990</v>
      </c>
      <c r="H126" s="254">
        <v>990</v>
      </c>
      <c r="I126" s="404">
        <v>990</v>
      </c>
      <c r="J126" s="253">
        <v>990</v>
      </c>
      <c r="K126" s="254">
        <v>990</v>
      </c>
      <c r="L126" s="254">
        <v>990</v>
      </c>
      <c r="M126" s="255">
        <v>990</v>
      </c>
      <c r="N126" s="397">
        <v>990</v>
      </c>
      <c r="O126" s="254">
        <v>990</v>
      </c>
      <c r="P126" s="254">
        <v>990</v>
      </c>
      <c r="Q126" s="254">
        <v>990</v>
      </c>
      <c r="R126" s="254">
        <v>990</v>
      </c>
      <c r="S126" s="254">
        <v>990</v>
      </c>
      <c r="T126" s="254">
        <v>990</v>
      </c>
      <c r="U126" s="254">
        <v>990</v>
      </c>
      <c r="V126" s="254">
        <v>990</v>
      </c>
      <c r="W126" s="255">
        <v>990</v>
      </c>
      <c r="X126" s="341">
        <v>990</v>
      </c>
    </row>
    <row r="127" spans="1:28" s="394" customFormat="1" x14ac:dyDescent="0.2">
      <c r="A127" s="295" t="s">
        <v>6</v>
      </c>
      <c r="B127" s="256">
        <v>902.77777777777783</v>
      </c>
      <c r="C127" s="257">
        <v>946.90909090909088</v>
      </c>
      <c r="D127" s="257">
        <v>985.84615384615381</v>
      </c>
      <c r="E127" s="257">
        <v>1009.0666666666667</v>
      </c>
      <c r="F127" s="257">
        <v>1020</v>
      </c>
      <c r="G127" s="257">
        <v>1062.3529411764705</v>
      </c>
      <c r="H127" s="257">
        <v>1089.2982456140351</v>
      </c>
      <c r="I127" s="296">
        <v>1117.0454545454545</v>
      </c>
      <c r="J127" s="256">
        <v>896.07142857142856</v>
      </c>
      <c r="K127" s="257">
        <v>911.0526315789474</v>
      </c>
      <c r="L127" s="257">
        <v>982.42424242424238</v>
      </c>
      <c r="M127" s="258">
        <v>1034.8076923076924</v>
      </c>
      <c r="N127" s="398">
        <v>926.57894736842104</v>
      </c>
      <c r="O127" s="257">
        <v>954.10256410256409</v>
      </c>
      <c r="P127" s="257">
        <v>960.25641025641028</v>
      </c>
      <c r="Q127" s="257">
        <v>1006.8888888888889</v>
      </c>
      <c r="R127" s="257">
        <v>995.34883720930236</v>
      </c>
      <c r="S127" s="257">
        <v>1004.4444444444445</v>
      </c>
      <c r="T127" s="257">
        <v>1013.25</v>
      </c>
      <c r="U127" s="257">
        <v>1031.1111111111111</v>
      </c>
      <c r="V127" s="257">
        <v>1061.7073170731708</v>
      </c>
      <c r="W127" s="258">
        <v>1107</v>
      </c>
      <c r="X127" s="342">
        <v>1008.1844106463878</v>
      </c>
    </row>
    <row r="128" spans="1:28" s="394" customFormat="1" x14ac:dyDescent="0.2">
      <c r="A128" s="226" t="s">
        <v>7</v>
      </c>
      <c r="B128" s="260">
        <v>88.888888888888886</v>
      </c>
      <c r="C128" s="261">
        <v>100</v>
      </c>
      <c r="D128" s="261">
        <v>98.461538461538467</v>
      </c>
      <c r="E128" s="261">
        <v>100</v>
      </c>
      <c r="F128" s="261">
        <v>100</v>
      </c>
      <c r="G128" s="261">
        <v>98.529411764705884</v>
      </c>
      <c r="H128" s="261">
        <v>100</v>
      </c>
      <c r="I128" s="299">
        <v>100</v>
      </c>
      <c r="J128" s="260">
        <v>92.857142857142861</v>
      </c>
      <c r="K128" s="261">
        <v>100</v>
      </c>
      <c r="L128" s="261">
        <v>100</v>
      </c>
      <c r="M128" s="262">
        <v>94.230769230769226</v>
      </c>
      <c r="N128" s="399">
        <v>97.368421052631575</v>
      </c>
      <c r="O128" s="261">
        <v>100</v>
      </c>
      <c r="P128" s="261">
        <v>100</v>
      </c>
      <c r="Q128" s="261">
        <v>100</v>
      </c>
      <c r="R128" s="261">
        <v>100</v>
      </c>
      <c r="S128" s="261">
        <v>97.222222222222229</v>
      </c>
      <c r="T128" s="261">
        <v>100</v>
      </c>
      <c r="U128" s="261">
        <v>100</v>
      </c>
      <c r="V128" s="261">
        <v>100</v>
      </c>
      <c r="W128" s="262">
        <v>100</v>
      </c>
      <c r="X128" s="343">
        <v>85.361216730038024</v>
      </c>
      <c r="Z128" s="227"/>
    </row>
    <row r="129" spans="1:28" s="394" customFormat="1" x14ac:dyDescent="0.2">
      <c r="A129" s="226" t="s">
        <v>8</v>
      </c>
      <c r="B129" s="263">
        <v>5.7296901410483443E-2</v>
      </c>
      <c r="C129" s="264">
        <v>3.7289953171090642E-2</v>
      </c>
      <c r="D129" s="264">
        <v>4.1304765917814623E-2</v>
      </c>
      <c r="E129" s="264">
        <v>3.4978689038454344E-2</v>
      </c>
      <c r="F129" s="264">
        <v>3.0089183788150023E-2</v>
      </c>
      <c r="G129" s="264">
        <v>3.5519526998824984E-2</v>
      </c>
      <c r="H129" s="264">
        <v>3.531951728234678E-2</v>
      </c>
      <c r="I129" s="302">
        <v>4.3000140058500454E-2</v>
      </c>
      <c r="J129" s="263">
        <v>5.510442688549283E-2</v>
      </c>
      <c r="K129" s="264">
        <v>3.9878093253430801E-2</v>
      </c>
      <c r="L129" s="264">
        <v>3.9265533915259859E-2</v>
      </c>
      <c r="M129" s="265">
        <v>4.1972895169855709E-2</v>
      </c>
      <c r="N129" s="400">
        <v>3.7816044028639313E-2</v>
      </c>
      <c r="O129" s="264">
        <v>3.1373024772938303E-2</v>
      </c>
      <c r="P129" s="264">
        <v>3.6949612429520461E-2</v>
      </c>
      <c r="Q129" s="264">
        <v>3.4709880305976333E-2</v>
      </c>
      <c r="R129" s="264">
        <v>2.8773438003860275E-2</v>
      </c>
      <c r="S129" s="264">
        <v>3.7724320586238494E-2</v>
      </c>
      <c r="T129" s="264">
        <v>3.3641455064547118E-2</v>
      </c>
      <c r="U129" s="264">
        <v>3.6782531225615346E-2</v>
      </c>
      <c r="V129" s="264">
        <v>3.2220745954121097E-2</v>
      </c>
      <c r="W129" s="265">
        <v>3.9230443993872564E-2</v>
      </c>
      <c r="X129" s="344">
        <v>6.7335464329252151E-2</v>
      </c>
      <c r="Z129" s="227"/>
    </row>
    <row r="130" spans="1:28" s="394" customFormat="1" x14ac:dyDescent="0.2">
      <c r="A130" s="295" t="s">
        <v>1</v>
      </c>
      <c r="B130" s="266">
        <f>B127/B126*100-100</f>
        <v>-8.8103254769921477</v>
      </c>
      <c r="C130" s="267">
        <f t="shared" ref="C130:E130" si="49">C127/C126*100-100</f>
        <v>-4.3526170798898107</v>
      </c>
      <c r="D130" s="267">
        <f t="shared" si="49"/>
        <v>-0.41958041958042713</v>
      </c>
      <c r="E130" s="267">
        <f t="shared" si="49"/>
        <v>1.9259259259259238</v>
      </c>
      <c r="F130" s="267">
        <f>F127/F126*100-100</f>
        <v>3.0303030303030312</v>
      </c>
      <c r="G130" s="267">
        <f t="shared" ref="G130:L130" si="50">G127/G126*100-100</f>
        <v>7.3083778966131803</v>
      </c>
      <c r="H130" s="267">
        <f t="shared" si="50"/>
        <v>10.030125819599505</v>
      </c>
      <c r="I130" s="405">
        <f t="shared" si="50"/>
        <v>12.832874196510559</v>
      </c>
      <c r="J130" s="266">
        <f t="shared" si="50"/>
        <v>-9.4877344877344854</v>
      </c>
      <c r="K130" s="267">
        <f t="shared" si="50"/>
        <v>-7.9744816586921843</v>
      </c>
      <c r="L130" s="267">
        <f t="shared" si="50"/>
        <v>-0.76522803795531047</v>
      </c>
      <c r="M130" s="268">
        <f>M127/M126*100-100</f>
        <v>4.5260295260295464</v>
      </c>
      <c r="N130" s="401">
        <f t="shared" ref="N130:X130" si="51">N127/N126*100-100</f>
        <v>-6.4061669324827335</v>
      </c>
      <c r="O130" s="267">
        <f t="shared" si="51"/>
        <v>-3.626003626003623</v>
      </c>
      <c r="P130" s="267">
        <f t="shared" si="51"/>
        <v>-3.0044030044030023</v>
      </c>
      <c r="Q130" s="267">
        <f t="shared" si="51"/>
        <v>1.7059483726150404</v>
      </c>
      <c r="R130" s="267">
        <f t="shared" si="51"/>
        <v>0.54028658679821717</v>
      </c>
      <c r="S130" s="267">
        <f t="shared" si="51"/>
        <v>1.4590347923681293</v>
      </c>
      <c r="T130" s="267">
        <f t="shared" si="51"/>
        <v>2.3484848484848442</v>
      </c>
      <c r="U130" s="267">
        <f t="shared" si="51"/>
        <v>4.1526374859708142</v>
      </c>
      <c r="V130" s="267">
        <f t="shared" si="51"/>
        <v>7.2431633407243226</v>
      </c>
      <c r="W130" s="268">
        <f t="shared" si="51"/>
        <v>11.818181818181813</v>
      </c>
      <c r="X130" s="345">
        <f t="shared" si="51"/>
        <v>1.8368091562007862</v>
      </c>
      <c r="Z130" s="227"/>
    </row>
    <row r="131" spans="1:28" s="394" customFormat="1" ht="13.5" thickBot="1" x14ac:dyDescent="0.25">
      <c r="A131" s="349" t="s">
        <v>27</v>
      </c>
      <c r="B131" s="270">
        <f t="shared" ref="B131:X131" si="52">B127-B113</f>
        <v>18.626834381551362</v>
      </c>
      <c r="C131" s="271">
        <f t="shared" si="52"/>
        <v>63.324185248713547</v>
      </c>
      <c r="D131" s="271">
        <f t="shared" si="52"/>
        <v>78.084959816303012</v>
      </c>
      <c r="E131" s="271">
        <f t="shared" si="52"/>
        <v>109.06666666666672</v>
      </c>
      <c r="F131" s="271">
        <f t="shared" si="52"/>
        <v>105.51020408163265</v>
      </c>
      <c r="G131" s="271">
        <f t="shared" si="52"/>
        <v>152.35294117647049</v>
      </c>
      <c r="H131" s="271">
        <f t="shared" si="52"/>
        <v>179.03508771929819</v>
      </c>
      <c r="I131" s="406">
        <f t="shared" si="52"/>
        <v>172.65521064301549</v>
      </c>
      <c r="J131" s="270">
        <f t="shared" si="52"/>
        <v>-15.105042016806692</v>
      </c>
      <c r="K131" s="271">
        <f t="shared" si="52"/>
        <v>-13.634868421052602</v>
      </c>
      <c r="L131" s="271">
        <f t="shared" si="52"/>
        <v>22.424242424242379</v>
      </c>
      <c r="M131" s="272">
        <f t="shared" si="52"/>
        <v>91.474358974359006</v>
      </c>
      <c r="N131" s="402">
        <f t="shared" si="52"/>
        <v>37.224108658743603</v>
      </c>
      <c r="O131" s="271">
        <f t="shared" si="52"/>
        <v>48.769230769230717</v>
      </c>
      <c r="P131" s="271">
        <f t="shared" si="52"/>
        <v>64.498834498834526</v>
      </c>
      <c r="Q131" s="271">
        <f t="shared" si="52"/>
        <v>117.20138888888891</v>
      </c>
      <c r="R131" s="271">
        <f t="shared" si="52"/>
        <v>84.237726098191274</v>
      </c>
      <c r="S131" s="271">
        <f t="shared" si="52"/>
        <v>125.32679738562092</v>
      </c>
      <c r="T131" s="271">
        <f t="shared" si="52"/>
        <v>98.831395348837191</v>
      </c>
      <c r="U131" s="271">
        <f t="shared" si="52"/>
        <v>126.11111111111109</v>
      </c>
      <c r="V131" s="271">
        <f t="shared" si="52"/>
        <v>143.07986609277862</v>
      </c>
      <c r="W131" s="272">
        <f t="shared" si="52"/>
        <v>174.41935483870964</v>
      </c>
      <c r="X131" s="346">
        <f t="shared" si="52"/>
        <v>99.802533623734121</v>
      </c>
      <c r="Z131" s="227"/>
    </row>
    <row r="132" spans="1:28" s="394" customFormat="1" x14ac:dyDescent="0.2">
      <c r="A132" s="370" t="s">
        <v>51</v>
      </c>
      <c r="B132" s="274">
        <v>211</v>
      </c>
      <c r="C132" s="275">
        <v>616</v>
      </c>
      <c r="D132" s="275">
        <v>769</v>
      </c>
      <c r="E132" s="275">
        <v>891</v>
      </c>
      <c r="F132" s="275">
        <v>701</v>
      </c>
      <c r="G132" s="275">
        <v>758</v>
      </c>
      <c r="H132" s="275">
        <v>672</v>
      </c>
      <c r="I132" s="407">
        <v>515</v>
      </c>
      <c r="J132" s="274">
        <v>339</v>
      </c>
      <c r="K132" s="275">
        <v>473</v>
      </c>
      <c r="L132" s="275">
        <v>800</v>
      </c>
      <c r="M132" s="276">
        <v>657</v>
      </c>
      <c r="N132" s="373">
        <v>479</v>
      </c>
      <c r="O132" s="275">
        <v>499</v>
      </c>
      <c r="P132" s="275">
        <v>500</v>
      </c>
      <c r="Q132" s="275">
        <v>523</v>
      </c>
      <c r="R132" s="275">
        <v>523</v>
      </c>
      <c r="S132" s="275">
        <v>459</v>
      </c>
      <c r="T132" s="275">
        <v>459</v>
      </c>
      <c r="U132" s="275">
        <v>683</v>
      </c>
      <c r="V132" s="275">
        <v>478</v>
      </c>
      <c r="W132" s="276">
        <v>420</v>
      </c>
      <c r="X132" s="347">
        <f>SUM(B132:W132)</f>
        <v>12425</v>
      </c>
      <c r="Y132" s="227" t="s">
        <v>56</v>
      </c>
      <c r="Z132" s="278">
        <f>X118-X132</f>
        <v>14</v>
      </c>
      <c r="AA132" s="279">
        <f>Z132/X118</f>
        <v>1.1254924029262803E-3</v>
      </c>
    </row>
    <row r="133" spans="1:28" s="394" customFormat="1" x14ac:dyDescent="0.2">
      <c r="A133" s="371" t="s">
        <v>28</v>
      </c>
      <c r="B133" s="323">
        <v>49</v>
      </c>
      <c r="C133" s="240">
        <v>47.5</v>
      </c>
      <c r="D133" s="240">
        <v>47</v>
      </c>
      <c r="E133" s="240">
        <v>46.5</v>
      </c>
      <c r="F133" s="240">
        <v>46</v>
      </c>
      <c r="G133" s="240">
        <v>45.5</v>
      </c>
      <c r="H133" s="240">
        <v>45</v>
      </c>
      <c r="I133" s="408">
        <v>45</v>
      </c>
      <c r="J133" s="242">
        <v>49.5</v>
      </c>
      <c r="K133" s="240">
        <v>49</v>
      </c>
      <c r="L133" s="240">
        <v>48.5</v>
      </c>
      <c r="M133" s="243">
        <v>47</v>
      </c>
      <c r="N133" s="374">
        <v>49.5</v>
      </c>
      <c r="O133" s="240">
        <v>48.5</v>
      </c>
      <c r="P133" s="240">
        <v>48</v>
      </c>
      <c r="Q133" s="240">
        <v>47.5</v>
      </c>
      <c r="R133" s="240">
        <v>47.5</v>
      </c>
      <c r="S133" s="240">
        <v>47</v>
      </c>
      <c r="T133" s="240">
        <v>47</v>
      </c>
      <c r="U133" s="240">
        <v>47</v>
      </c>
      <c r="V133" s="240">
        <v>46.5</v>
      </c>
      <c r="W133" s="243">
        <v>46</v>
      </c>
      <c r="X133" s="339"/>
      <c r="Y133" s="227" t="s">
        <v>57</v>
      </c>
      <c r="Z133" s="362">
        <v>45.09</v>
      </c>
    </row>
    <row r="134" spans="1:28" s="394" customFormat="1" ht="13.5" thickBot="1" x14ac:dyDescent="0.25">
      <c r="A134" s="372" t="s">
        <v>26</v>
      </c>
      <c r="B134" s="410">
        <f>B133-B122</f>
        <v>4.5</v>
      </c>
      <c r="C134" s="241">
        <f t="shared" ref="C134:W134" si="53">C133-C122</f>
        <v>3</v>
      </c>
      <c r="D134" s="241">
        <f t="shared" si="53"/>
        <v>2.5</v>
      </c>
      <c r="E134" s="241">
        <f t="shared" si="53"/>
        <v>2</v>
      </c>
      <c r="F134" s="241">
        <f t="shared" si="53"/>
        <v>1.5</v>
      </c>
      <c r="G134" s="241">
        <f t="shared" si="53"/>
        <v>1</v>
      </c>
      <c r="H134" s="241">
        <f t="shared" si="53"/>
        <v>0.5</v>
      </c>
      <c r="I134" s="409">
        <f t="shared" si="53"/>
        <v>0.5</v>
      </c>
      <c r="J134" s="244">
        <f t="shared" si="53"/>
        <v>3.5</v>
      </c>
      <c r="K134" s="241">
        <f t="shared" si="53"/>
        <v>3</v>
      </c>
      <c r="L134" s="241">
        <f t="shared" si="53"/>
        <v>2.5</v>
      </c>
      <c r="M134" s="245">
        <f t="shared" si="53"/>
        <v>1</v>
      </c>
      <c r="N134" s="375">
        <f t="shared" si="53"/>
        <v>4</v>
      </c>
      <c r="O134" s="241">
        <f t="shared" si="53"/>
        <v>3</v>
      </c>
      <c r="P134" s="241">
        <f t="shared" si="53"/>
        <v>2.5</v>
      </c>
      <c r="Q134" s="241">
        <f t="shared" si="53"/>
        <v>2</v>
      </c>
      <c r="R134" s="241">
        <f t="shared" si="53"/>
        <v>2</v>
      </c>
      <c r="S134" s="241">
        <f t="shared" si="53"/>
        <v>1.5</v>
      </c>
      <c r="T134" s="241">
        <f t="shared" si="53"/>
        <v>1.5</v>
      </c>
      <c r="U134" s="241">
        <f t="shared" si="53"/>
        <v>1.5</v>
      </c>
      <c r="V134" s="241">
        <f t="shared" si="53"/>
        <v>1</v>
      </c>
      <c r="W134" s="245">
        <f t="shared" si="53"/>
        <v>0.5</v>
      </c>
      <c r="X134" s="348"/>
      <c r="Y134" s="227" t="s">
        <v>26</v>
      </c>
      <c r="Z134" s="227">
        <f>Z133-Z119</f>
        <v>1.9500000000000028</v>
      </c>
    </row>
    <row r="135" spans="1:28" x14ac:dyDescent="0.2">
      <c r="J135" s="237">
        <v>49.5</v>
      </c>
      <c r="K135" s="237">
        <v>49</v>
      </c>
      <c r="AB135" s="394"/>
    </row>
    <row r="136" spans="1:28" ht="13.5" thickBot="1" x14ac:dyDescent="0.25"/>
    <row r="137" spans="1:28" s="411" customFormat="1" ht="13.5" thickBot="1" x14ac:dyDescent="0.25">
      <c r="A137" s="285" t="s">
        <v>86</v>
      </c>
      <c r="B137" s="528" t="s">
        <v>53</v>
      </c>
      <c r="C137" s="529"/>
      <c r="D137" s="529"/>
      <c r="E137" s="529"/>
      <c r="F137" s="529"/>
      <c r="G137" s="529"/>
      <c r="H137" s="529"/>
      <c r="I137" s="529"/>
      <c r="J137" s="531" t="s">
        <v>72</v>
      </c>
      <c r="K137" s="532"/>
      <c r="L137" s="532"/>
      <c r="M137" s="533"/>
      <c r="N137" s="529" t="s">
        <v>63</v>
      </c>
      <c r="O137" s="529"/>
      <c r="P137" s="529"/>
      <c r="Q137" s="529"/>
      <c r="R137" s="529"/>
      <c r="S137" s="529"/>
      <c r="T137" s="529"/>
      <c r="U137" s="529"/>
      <c r="V137" s="529"/>
      <c r="W137" s="530"/>
      <c r="X137" s="338" t="s">
        <v>55</v>
      </c>
    </row>
    <row r="138" spans="1:28" s="411" customFormat="1" x14ac:dyDescent="0.2">
      <c r="A138" s="226" t="s">
        <v>54</v>
      </c>
      <c r="B138" s="247">
        <v>1</v>
      </c>
      <c r="C138" s="248">
        <v>2</v>
      </c>
      <c r="D138" s="248">
        <v>3</v>
      </c>
      <c r="E138" s="248">
        <v>4</v>
      </c>
      <c r="F138" s="248">
        <v>5</v>
      </c>
      <c r="G138" s="248">
        <v>6</v>
      </c>
      <c r="H138" s="248">
        <v>7</v>
      </c>
      <c r="I138" s="403">
        <v>8</v>
      </c>
      <c r="J138" s="247">
        <v>1</v>
      </c>
      <c r="K138" s="248">
        <v>2</v>
      </c>
      <c r="L138" s="248">
        <v>3</v>
      </c>
      <c r="M138" s="249">
        <v>4</v>
      </c>
      <c r="N138" s="396">
        <v>1</v>
      </c>
      <c r="O138" s="248">
        <v>2</v>
      </c>
      <c r="P138" s="248">
        <v>3</v>
      </c>
      <c r="Q138" s="248">
        <v>4</v>
      </c>
      <c r="R138" s="248">
        <v>5</v>
      </c>
      <c r="S138" s="248">
        <v>6</v>
      </c>
      <c r="T138" s="248">
        <v>7</v>
      </c>
      <c r="U138" s="248">
        <v>8</v>
      </c>
      <c r="V138" s="248">
        <v>9</v>
      </c>
      <c r="W138" s="249">
        <v>10</v>
      </c>
      <c r="X138" s="339"/>
    </row>
    <row r="139" spans="1:28" s="411" customFormat="1" x14ac:dyDescent="0.2">
      <c r="A139" s="226" t="s">
        <v>2</v>
      </c>
      <c r="B139" s="383">
        <v>1</v>
      </c>
      <c r="C139" s="384">
        <v>2</v>
      </c>
      <c r="D139" s="385">
        <v>3</v>
      </c>
      <c r="E139" s="386">
        <v>4</v>
      </c>
      <c r="F139" s="387">
        <v>5</v>
      </c>
      <c r="G139" s="388">
        <v>6</v>
      </c>
      <c r="H139" s="389">
        <v>7</v>
      </c>
      <c r="I139" s="390">
        <v>8</v>
      </c>
      <c r="J139" s="383">
        <v>1</v>
      </c>
      <c r="K139" s="384">
        <v>2</v>
      </c>
      <c r="L139" s="385">
        <v>3</v>
      </c>
      <c r="M139" s="386">
        <v>4</v>
      </c>
      <c r="N139" s="383">
        <v>1</v>
      </c>
      <c r="O139" s="384">
        <v>2</v>
      </c>
      <c r="P139" s="385">
        <v>3</v>
      </c>
      <c r="Q139" s="386">
        <v>4</v>
      </c>
      <c r="R139" s="386">
        <v>4</v>
      </c>
      <c r="S139" s="387">
        <v>5</v>
      </c>
      <c r="T139" s="387">
        <v>5</v>
      </c>
      <c r="U139" s="388">
        <v>6</v>
      </c>
      <c r="V139" s="389">
        <v>7</v>
      </c>
      <c r="W139" s="390">
        <v>8</v>
      </c>
      <c r="X139" s="391" t="s">
        <v>0</v>
      </c>
    </row>
    <row r="140" spans="1:28" s="411" customFormat="1" x14ac:dyDescent="0.2">
      <c r="A140" s="292" t="s">
        <v>3</v>
      </c>
      <c r="B140" s="253">
        <v>1080</v>
      </c>
      <c r="C140" s="254">
        <v>1080</v>
      </c>
      <c r="D140" s="254">
        <v>1080</v>
      </c>
      <c r="E140" s="254">
        <v>1080</v>
      </c>
      <c r="F140" s="254">
        <v>1080</v>
      </c>
      <c r="G140" s="254">
        <v>1080</v>
      </c>
      <c r="H140" s="254">
        <v>1080</v>
      </c>
      <c r="I140" s="404">
        <v>1080</v>
      </c>
      <c r="J140" s="253">
        <v>1080</v>
      </c>
      <c r="K140" s="254">
        <v>1080</v>
      </c>
      <c r="L140" s="254">
        <v>1080</v>
      </c>
      <c r="M140" s="255">
        <v>1080</v>
      </c>
      <c r="N140" s="397">
        <v>1080</v>
      </c>
      <c r="O140" s="254">
        <v>1080</v>
      </c>
      <c r="P140" s="254">
        <v>1080</v>
      </c>
      <c r="Q140" s="254">
        <v>1080</v>
      </c>
      <c r="R140" s="254">
        <v>1080</v>
      </c>
      <c r="S140" s="254">
        <v>1080</v>
      </c>
      <c r="T140" s="254">
        <v>1080</v>
      </c>
      <c r="U140" s="254">
        <v>1080</v>
      </c>
      <c r="V140" s="254">
        <v>1080</v>
      </c>
      <c r="W140" s="255">
        <v>1080</v>
      </c>
      <c r="X140" s="341">
        <v>1080</v>
      </c>
    </row>
    <row r="141" spans="1:28" s="411" customFormat="1" x14ac:dyDescent="0.2">
      <c r="A141" s="295" t="s">
        <v>6</v>
      </c>
      <c r="B141" s="256">
        <v>940.52631578947364</v>
      </c>
      <c r="C141" s="257">
        <v>1003.1914893617021</v>
      </c>
      <c r="D141" s="257">
        <v>1030.6349206349207</v>
      </c>
      <c r="E141" s="257">
        <v>1051.5999999999999</v>
      </c>
      <c r="F141" s="257">
        <v>1082.3214285714287</v>
      </c>
      <c r="G141" s="257">
        <v>1072</v>
      </c>
      <c r="H141" s="257">
        <v>1098.2142857142858</v>
      </c>
      <c r="I141" s="296">
        <v>1150</v>
      </c>
      <c r="J141" s="256">
        <v>1013.125</v>
      </c>
      <c r="K141" s="257">
        <v>986.41025641025647</v>
      </c>
      <c r="L141" s="257">
        <v>1065.2941176470588</v>
      </c>
      <c r="M141" s="258">
        <v>1120.9259259259259</v>
      </c>
      <c r="N141" s="398">
        <v>1036.8</v>
      </c>
      <c r="O141" s="257">
        <v>1056.5116279069769</v>
      </c>
      <c r="P141" s="257">
        <v>1063.4883720930231</v>
      </c>
      <c r="Q141" s="257">
        <v>1073.695652173913</v>
      </c>
      <c r="R141" s="257">
        <v>1080.2222222222222</v>
      </c>
      <c r="S141" s="257">
        <v>1093.5897435897436</v>
      </c>
      <c r="T141" s="257">
        <v>1109</v>
      </c>
      <c r="U141" s="257">
        <v>1107.5862068965516</v>
      </c>
      <c r="V141" s="257">
        <v>1125.6097560975609</v>
      </c>
      <c r="W141" s="258">
        <v>1144.75</v>
      </c>
      <c r="X141" s="342">
        <v>1071.7391304347825</v>
      </c>
    </row>
    <row r="142" spans="1:28" s="411" customFormat="1" x14ac:dyDescent="0.2">
      <c r="A142" s="226" t="s">
        <v>7</v>
      </c>
      <c r="B142" s="260">
        <v>89.473684210526315</v>
      </c>
      <c r="C142" s="261">
        <v>97.872340425531917</v>
      </c>
      <c r="D142" s="261">
        <v>100</v>
      </c>
      <c r="E142" s="261">
        <v>100</v>
      </c>
      <c r="F142" s="261">
        <v>98.214285714285708</v>
      </c>
      <c r="G142" s="261">
        <v>98.333333333333329</v>
      </c>
      <c r="H142" s="261">
        <v>100</v>
      </c>
      <c r="I142" s="299">
        <v>100</v>
      </c>
      <c r="J142" s="260">
        <v>87.5</v>
      </c>
      <c r="K142" s="261">
        <v>89.743589743589737</v>
      </c>
      <c r="L142" s="261">
        <v>100</v>
      </c>
      <c r="M142" s="262">
        <v>98.148148148148152</v>
      </c>
      <c r="N142" s="399">
        <v>100</v>
      </c>
      <c r="O142" s="261">
        <v>100</v>
      </c>
      <c r="P142" s="261">
        <v>97.674418604651166</v>
      </c>
      <c r="Q142" s="261">
        <v>100</v>
      </c>
      <c r="R142" s="261">
        <v>100</v>
      </c>
      <c r="S142" s="261">
        <v>100</v>
      </c>
      <c r="T142" s="261">
        <v>100</v>
      </c>
      <c r="U142" s="261">
        <v>100</v>
      </c>
      <c r="V142" s="261">
        <v>100</v>
      </c>
      <c r="W142" s="262">
        <v>92.5</v>
      </c>
      <c r="X142" s="343">
        <v>91.965973534971639</v>
      </c>
      <c r="Z142" s="227"/>
    </row>
    <row r="143" spans="1:28" s="411" customFormat="1" x14ac:dyDescent="0.2">
      <c r="A143" s="226" t="s">
        <v>8</v>
      </c>
      <c r="B143" s="263">
        <v>6.4579540826716658E-2</v>
      </c>
      <c r="C143" s="264">
        <v>4.1844481620278366E-2</v>
      </c>
      <c r="D143" s="264">
        <v>3.0333720632337122E-2</v>
      </c>
      <c r="E143" s="264">
        <v>3.6352971630187497E-2</v>
      </c>
      <c r="F143" s="264">
        <v>4.1576970114701725E-2</v>
      </c>
      <c r="G143" s="264">
        <v>3.8529620201610784E-2</v>
      </c>
      <c r="H143" s="264">
        <v>2.8645588956649846E-2</v>
      </c>
      <c r="I143" s="302">
        <v>4.5863429895210396E-2</v>
      </c>
      <c r="J143" s="263">
        <v>5.5586362571366489E-2</v>
      </c>
      <c r="K143" s="264">
        <v>6.2850280344696405E-2</v>
      </c>
      <c r="L143" s="264">
        <v>3.3748612312501786E-2</v>
      </c>
      <c r="M143" s="265">
        <v>4.6332632053273655E-2</v>
      </c>
      <c r="N143" s="400">
        <v>3.040505318500613E-2</v>
      </c>
      <c r="O143" s="264">
        <v>3.4755088796672995E-2</v>
      </c>
      <c r="P143" s="264">
        <v>3.9054124818203216E-2</v>
      </c>
      <c r="Q143" s="264">
        <v>3.6814505102836487E-2</v>
      </c>
      <c r="R143" s="264">
        <v>3.2274942488263757E-2</v>
      </c>
      <c r="S143" s="264">
        <v>4.3657401751701255E-2</v>
      </c>
      <c r="T143" s="264">
        <v>3.5374292598616831E-2</v>
      </c>
      <c r="U143" s="264">
        <v>4.0178783361696481E-2</v>
      </c>
      <c r="V143" s="264">
        <v>3.2004854496445578E-2</v>
      </c>
      <c r="W143" s="265">
        <v>4.851907724457389E-2</v>
      </c>
      <c r="X143" s="344">
        <v>5.7646473568621868E-2</v>
      </c>
      <c r="Z143" s="227"/>
    </row>
    <row r="144" spans="1:28" s="411" customFormat="1" x14ac:dyDescent="0.2">
      <c r="A144" s="295" t="s">
        <v>1</v>
      </c>
      <c r="B144" s="266">
        <f>B141/B140*100-100</f>
        <v>-12.914230019493175</v>
      </c>
      <c r="C144" s="267">
        <f t="shared" ref="C144:E144" si="54">C141/C140*100-100</f>
        <v>-7.1118991331757258</v>
      </c>
      <c r="D144" s="267">
        <f t="shared" si="54"/>
        <v>-4.5708406819517791</v>
      </c>
      <c r="E144" s="267">
        <f t="shared" si="54"/>
        <v>-2.6296296296296333</v>
      </c>
      <c r="F144" s="267">
        <f>F141/F140*100-100</f>
        <v>0.21494708994708844</v>
      </c>
      <c r="G144" s="267">
        <f t="shared" ref="G144:L144" si="55">G141/G140*100-100</f>
        <v>-0.74074074074074758</v>
      </c>
      <c r="H144" s="267">
        <f t="shared" si="55"/>
        <v>1.6865079365079509</v>
      </c>
      <c r="I144" s="405">
        <f t="shared" si="55"/>
        <v>6.4814814814814952</v>
      </c>
      <c r="J144" s="266">
        <f t="shared" si="55"/>
        <v>-6.1921296296296333</v>
      </c>
      <c r="K144" s="267">
        <f t="shared" si="55"/>
        <v>-8.665716999050332</v>
      </c>
      <c r="L144" s="267">
        <f t="shared" si="55"/>
        <v>-1.3616557734204804</v>
      </c>
      <c r="M144" s="268">
        <f>M141/M140*100-100</f>
        <v>3.7894375857338645</v>
      </c>
      <c r="N144" s="401">
        <f t="shared" ref="N144:X144" si="56">N141/N140*100-100</f>
        <v>-4</v>
      </c>
      <c r="O144" s="267">
        <f t="shared" si="56"/>
        <v>-2.1748492678725171</v>
      </c>
      <c r="P144" s="267">
        <f t="shared" si="56"/>
        <v>-1.5288544358311924</v>
      </c>
      <c r="Q144" s="267">
        <f t="shared" si="56"/>
        <v>-0.58373590982286316</v>
      </c>
      <c r="R144" s="267">
        <f t="shared" si="56"/>
        <v>2.0576131687249699E-2</v>
      </c>
      <c r="S144" s="267">
        <f t="shared" si="56"/>
        <v>1.2583095916429272</v>
      </c>
      <c r="T144" s="267">
        <f t="shared" si="56"/>
        <v>2.6851851851851904</v>
      </c>
      <c r="U144" s="267">
        <f t="shared" si="56"/>
        <v>2.5542784163473726</v>
      </c>
      <c r="V144" s="267">
        <f t="shared" si="56"/>
        <v>4.2231255645889689</v>
      </c>
      <c r="W144" s="268">
        <f t="shared" si="56"/>
        <v>5.9953703703703667</v>
      </c>
      <c r="X144" s="345">
        <f t="shared" si="56"/>
        <v>-0.76489533011273636</v>
      </c>
      <c r="Z144" s="227"/>
    </row>
    <row r="145" spans="1:28" s="411" customFormat="1" ht="13.5" thickBot="1" x14ac:dyDescent="0.25">
      <c r="A145" s="349" t="s">
        <v>27</v>
      </c>
      <c r="B145" s="270">
        <f t="shared" ref="B145:X145" si="57">B141-B127</f>
        <v>37.748538011695814</v>
      </c>
      <c r="C145" s="271">
        <f t="shared" si="57"/>
        <v>56.282398452611233</v>
      </c>
      <c r="D145" s="271">
        <f t="shared" si="57"/>
        <v>44.788766788766907</v>
      </c>
      <c r="E145" s="271">
        <f t="shared" si="57"/>
        <v>42.533333333333189</v>
      </c>
      <c r="F145" s="271">
        <f t="shared" si="57"/>
        <v>62.321428571428669</v>
      </c>
      <c r="G145" s="271">
        <f t="shared" si="57"/>
        <v>9.6470588235295054</v>
      </c>
      <c r="H145" s="271">
        <f t="shared" si="57"/>
        <v>8.9160401002507115</v>
      </c>
      <c r="I145" s="406">
        <f t="shared" si="57"/>
        <v>32.954545454545496</v>
      </c>
      <c r="J145" s="270">
        <f t="shared" si="57"/>
        <v>117.05357142857144</v>
      </c>
      <c r="K145" s="271">
        <f t="shared" si="57"/>
        <v>75.357624831309067</v>
      </c>
      <c r="L145" s="271">
        <f t="shared" si="57"/>
        <v>82.869875222816404</v>
      </c>
      <c r="M145" s="272">
        <f t="shared" si="57"/>
        <v>86.118233618233489</v>
      </c>
      <c r="N145" s="402">
        <f t="shared" si="57"/>
        <v>110.22105263157891</v>
      </c>
      <c r="O145" s="271">
        <f t="shared" si="57"/>
        <v>102.40906380441277</v>
      </c>
      <c r="P145" s="271">
        <f t="shared" si="57"/>
        <v>103.23196183661287</v>
      </c>
      <c r="Q145" s="271">
        <f t="shared" si="57"/>
        <v>66.80676328502409</v>
      </c>
      <c r="R145" s="271">
        <f t="shared" si="57"/>
        <v>84.873385012919812</v>
      </c>
      <c r="S145" s="271">
        <f t="shared" si="57"/>
        <v>89.145299145299191</v>
      </c>
      <c r="T145" s="271">
        <f t="shared" si="57"/>
        <v>95.75</v>
      </c>
      <c r="U145" s="271">
        <f t="shared" si="57"/>
        <v>76.475095785440544</v>
      </c>
      <c r="V145" s="271">
        <f t="shared" si="57"/>
        <v>63.902439024390105</v>
      </c>
      <c r="W145" s="272">
        <f t="shared" si="57"/>
        <v>37.75</v>
      </c>
      <c r="X145" s="346">
        <f t="shared" si="57"/>
        <v>63.554719788394664</v>
      </c>
      <c r="Z145" s="227"/>
    </row>
    <row r="146" spans="1:28" s="411" customFormat="1" x14ac:dyDescent="0.2">
      <c r="A146" s="370" t="s">
        <v>51</v>
      </c>
      <c r="B146" s="274">
        <v>211</v>
      </c>
      <c r="C146" s="275">
        <v>616</v>
      </c>
      <c r="D146" s="275">
        <v>767</v>
      </c>
      <c r="E146" s="275">
        <v>891</v>
      </c>
      <c r="F146" s="275">
        <v>701</v>
      </c>
      <c r="G146" s="275">
        <v>758</v>
      </c>
      <c r="H146" s="275">
        <v>672</v>
      </c>
      <c r="I146" s="407">
        <v>515</v>
      </c>
      <c r="J146" s="274">
        <v>339</v>
      </c>
      <c r="K146" s="275">
        <v>472</v>
      </c>
      <c r="L146" s="275">
        <v>800</v>
      </c>
      <c r="M146" s="276">
        <v>657</v>
      </c>
      <c r="N146" s="373">
        <v>479</v>
      </c>
      <c r="O146" s="275">
        <v>499</v>
      </c>
      <c r="P146" s="275">
        <v>500</v>
      </c>
      <c r="Q146" s="275">
        <v>523</v>
      </c>
      <c r="R146" s="275">
        <v>523</v>
      </c>
      <c r="S146" s="275">
        <v>459</v>
      </c>
      <c r="T146" s="275">
        <v>459</v>
      </c>
      <c r="U146" s="275">
        <v>681</v>
      </c>
      <c r="V146" s="275">
        <v>478</v>
      </c>
      <c r="W146" s="276">
        <v>420</v>
      </c>
      <c r="X146" s="347">
        <f>SUM(B146:W146)</f>
        <v>12420</v>
      </c>
      <c r="Y146" s="227" t="s">
        <v>56</v>
      </c>
      <c r="Z146" s="278">
        <f>X132-X146</f>
        <v>5</v>
      </c>
      <c r="AA146" s="279">
        <f>Z146/X132</f>
        <v>4.0241448692152917E-4</v>
      </c>
      <c r="AB146" s="414" t="s">
        <v>90</v>
      </c>
    </row>
    <row r="147" spans="1:28" s="411" customFormat="1" x14ac:dyDescent="0.2">
      <c r="A147" s="371" t="s">
        <v>28</v>
      </c>
      <c r="B147" s="323">
        <v>51.5</v>
      </c>
      <c r="C147" s="240">
        <v>50</v>
      </c>
      <c r="D147" s="240">
        <v>49.5</v>
      </c>
      <c r="E147" s="240">
        <v>49</v>
      </c>
      <c r="F147" s="240">
        <v>48.5</v>
      </c>
      <c r="G147" s="240">
        <v>48</v>
      </c>
      <c r="H147" s="240">
        <v>47.5</v>
      </c>
      <c r="I147" s="408">
        <v>47.5</v>
      </c>
      <c r="J147" s="242">
        <v>52</v>
      </c>
      <c r="K147" s="240">
        <v>51.5</v>
      </c>
      <c r="L147" s="240">
        <v>51</v>
      </c>
      <c r="M147" s="243">
        <v>49</v>
      </c>
      <c r="N147" s="374">
        <v>52</v>
      </c>
      <c r="O147" s="240">
        <v>51</v>
      </c>
      <c r="P147" s="240">
        <v>50.5</v>
      </c>
      <c r="Q147" s="240">
        <v>50</v>
      </c>
      <c r="R147" s="240">
        <v>50</v>
      </c>
      <c r="S147" s="240">
        <v>49</v>
      </c>
      <c r="T147" s="240">
        <v>49</v>
      </c>
      <c r="U147" s="240">
        <v>49.5</v>
      </c>
      <c r="V147" s="240">
        <v>49</v>
      </c>
      <c r="W147" s="243">
        <v>48.5</v>
      </c>
      <c r="X147" s="339"/>
      <c r="Y147" s="227" t="s">
        <v>57</v>
      </c>
      <c r="Z147" s="362">
        <v>47.13</v>
      </c>
    </row>
    <row r="148" spans="1:28" s="411" customFormat="1" ht="13.5" thickBot="1" x14ac:dyDescent="0.25">
      <c r="A148" s="372" t="s">
        <v>26</v>
      </c>
      <c r="B148" s="410">
        <f>B147-B133</f>
        <v>2.5</v>
      </c>
      <c r="C148" s="241">
        <f t="shared" ref="C148:W148" si="58">C147-C133</f>
        <v>2.5</v>
      </c>
      <c r="D148" s="241">
        <f t="shared" si="58"/>
        <v>2.5</v>
      </c>
      <c r="E148" s="241">
        <f t="shared" si="58"/>
        <v>2.5</v>
      </c>
      <c r="F148" s="241">
        <f t="shared" si="58"/>
        <v>2.5</v>
      </c>
      <c r="G148" s="241">
        <f t="shared" si="58"/>
        <v>2.5</v>
      </c>
      <c r="H148" s="241">
        <f t="shared" si="58"/>
        <v>2.5</v>
      </c>
      <c r="I148" s="409">
        <f t="shared" si="58"/>
        <v>2.5</v>
      </c>
      <c r="J148" s="244">
        <f t="shared" si="58"/>
        <v>2.5</v>
      </c>
      <c r="K148" s="241">
        <f t="shared" si="58"/>
        <v>2.5</v>
      </c>
      <c r="L148" s="241">
        <f t="shared" si="58"/>
        <v>2.5</v>
      </c>
      <c r="M148" s="245">
        <f t="shared" si="58"/>
        <v>2</v>
      </c>
      <c r="N148" s="375">
        <f t="shared" si="58"/>
        <v>2.5</v>
      </c>
      <c r="O148" s="241">
        <f t="shared" si="58"/>
        <v>2.5</v>
      </c>
      <c r="P148" s="241">
        <f t="shared" si="58"/>
        <v>2.5</v>
      </c>
      <c r="Q148" s="241">
        <f t="shared" si="58"/>
        <v>2.5</v>
      </c>
      <c r="R148" s="241">
        <f t="shared" si="58"/>
        <v>2.5</v>
      </c>
      <c r="S148" s="241">
        <f t="shared" si="58"/>
        <v>2</v>
      </c>
      <c r="T148" s="241">
        <f t="shared" si="58"/>
        <v>2</v>
      </c>
      <c r="U148" s="241">
        <f t="shared" si="58"/>
        <v>2.5</v>
      </c>
      <c r="V148" s="241">
        <f t="shared" si="58"/>
        <v>2.5</v>
      </c>
      <c r="W148" s="245">
        <f t="shared" si="58"/>
        <v>2.5</v>
      </c>
      <c r="X148" s="348"/>
      <c r="Y148" s="227" t="s">
        <v>26</v>
      </c>
      <c r="Z148" s="227">
        <f>Z147-Z133</f>
        <v>2.0399999999999991</v>
      </c>
    </row>
    <row r="149" spans="1:28" x14ac:dyDescent="0.2">
      <c r="I149" s="237">
        <v>47.5</v>
      </c>
      <c r="K149" s="237" t="s">
        <v>68</v>
      </c>
    </row>
    <row r="150" spans="1:28" ht="13.5" thickBot="1" x14ac:dyDescent="0.25"/>
    <row r="151" spans="1:28" s="413" customFormat="1" ht="13.5" thickBot="1" x14ac:dyDescent="0.25">
      <c r="A151" s="285" t="s">
        <v>88</v>
      </c>
      <c r="B151" s="528" t="s">
        <v>53</v>
      </c>
      <c r="C151" s="529"/>
      <c r="D151" s="529"/>
      <c r="E151" s="529"/>
      <c r="F151" s="529"/>
      <c r="G151" s="529"/>
      <c r="H151" s="529"/>
      <c r="I151" s="529"/>
      <c r="J151" s="531" t="s">
        <v>72</v>
      </c>
      <c r="K151" s="532"/>
      <c r="L151" s="532"/>
      <c r="M151" s="533"/>
      <c r="N151" s="529" t="s">
        <v>63</v>
      </c>
      <c r="O151" s="529"/>
      <c r="P151" s="529"/>
      <c r="Q151" s="529"/>
      <c r="R151" s="529"/>
      <c r="S151" s="529"/>
      <c r="T151" s="529"/>
      <c r="U151" s="529"/>
      <c r="V151" s="529"/>
      <c r="W151" s="530"/>
      <c r="X151" s="338" t="s">
        <v>55</v>
      </c>
    </row>
    <row r="152" spans="1:28" s="413" customFormat="1" x14ac:dyDescent="0.2">
      <c r="A152" s="226" t="s">
        <v>54</v>
      </c>
      <c r="B152" s="247">
        <v>1</v>
      </c>
      <c r="C152" s="248">
        <v>2</v>
      </c>
      <c r="D152" s="248">
        <v>3</v>
      </c>
      <c r="E152" s="248">
        <v>4</v>
      </c>
      <c r="F152" s="248">
        <v>5</v>
      </c>
      <c r="G152" s="248">
        <v>6</v>
      </c>
      <c r="H152" s="248">
        <v>7</v>
      </c>
      <c r="I152" s="403">
        <v>8</v>
      </c>
      <c r="J152" s="247">
        <v>1</v>
      </c>
      <c r="K152" s="248">
        <v>2</v>
      </c>
      <c r="L152" s="248">
        <v>3</v>
      </c>
      <c r="M152" s="249">
        <v>4</v>
      </c>
      <c r="N152" s="396">
        <v>1</v>
      </c>
      <c r="O152" s="248">
        <v>2</v>
      </c>
      <c r="P152" s="248">
        <v>3</v>
      </c>
      <c r="Q152" s="248">
        <v>4</v>
      </c>
      <c r="R152" s="248">
        <v>5</v>
      </c>
      <c r="S152" s="248">
        <v>6</v>
      </c>
      <c r="T152" s="248">
        <v>7</v>
      </c>
      <c r="U152" s="248">
        <v>8</v>
      </c>
      <c r="V152" s="248">
        <v>9</v>
      </c>
      <c r="W152" s="249">
        <v>10</v>
      </c>
      <c r="X152" s="339"/>
    </row>
    <row r="153" spans="1:28" s="413" customFormat="1" x14ac:dyDescent="0.2">
      <c r="A153" s="226" t="s">
        <v>2</v>
      </c>
      <c r="B153" s="383">
        <v>1</v>
      </c>
      <c r="C153" s="384">
        <v>2</v>
      </c>
      <c r="D153" s="385">
        <v>3</v>
      </c>
      <c r="E153" s="386">
        <v>4</v>
      </c>
      <c r="F153" s="387">
        <v>5</v>
      </c>
      <c r="G153" s="388">
        <v>6</v>
      </c>
      <c r="H153" s="389">
        <v>7</v>
      </c>
      <c r="I153" s="390">
        <v>8</v>
      </c>
      <c r="J153" s="383">
        <v>1</v>
      </c>
      <c r="K153" s="384">
        <v>2</v>
      </c>
      <c r="L153" s="385">
        <v>3</v>
      </c>
      <c r="M153" s="386">
        <v>4</v>
      </c>
      <c r="N153" s="383">
        <v>1</v>
      </c>
      <c r="O153" s="384">
        <v>2</v>
      </c>
      <c r="P153" s="385">
        <v>3</v>
      </c>
      <c r="Q153" s="386">
        <v>4</v>
      </c>
      <c r="R153" s="386">
        <v>4</v>
      </c>
      <c r="S153" s="387">
        <v>5</v>
      </c>
      <c r="T153" s="387">
        <v>5</v>
      </c>
      <c r="U153" s="388">
        <v>6</v>
      </c>
      <c r="V153" s="389">
        <v>7</v>
      </c>
      <c r="W153" s="390">
        <v>8</v>
      </c>
      <c r="X153" s="391" t="s">
        <v>0</v>
      </c>
    </row>
    <row r="154" spans="1:28" s="413" customFormat="1" x14ac:dyDescent="0.2">
      <c r="A154" s="292" t="s">
        <v>3</v>
      </c>
      <c r="B154" s="253">
        <v>1170</v>
      </c>
      <c r="C154" s="254">
        <v>1170</v>
      </c>
      <c r="D154" s="254">
        <v>1170</v>
      </c>
      <c r="E154" s="254">
        <v>1170</v>
      </c>
      <c r="F154" s="254">
        <v>1170</v>
      </c>
      <c r="G154" s="254">
        <v>1170</v>
      </c>
      <c r="H154" s="254">
        <v>1170</v>
      </c>
      <c r="I154" s="404">
        <v>1170</v>
      </c>
      <c r="J154" s="253">
        <v>1170</v>
      </c>
      <c r="K154" s="254">
        <v>1170</v>
      </c>
      <c r="L154" s="254">
        <v>1170</v>
      </c>
      <c r="M154" s="255">
        <v>1170</v>
      </c>
      <c r="N154" s="397">
        <v>1170</v>
      </c>
      <c r="O154" s="254">
        <v>1170</v>
      </c>
      <c r="P154" s="254">
        <v>1170</v>
      </c>
      <c r="Q154" s="254">
        <v>1170</v>
      </c>
      <c r="R154" s="254">
        <v>1170</v>
      </c>
      <c r="S154" s="254">
        <v>1170</v>
      </c>
      <c r="T154" s="254">
        <v>1170</v>
      </c>
      <c r="U154" s="254">
        <v>1170</v>
      </c>
      <c r="V154" s="254">
        <v>1170</v>
      </c>
      <c r="W154" s="255">
        <v>1170</v>
      </c>
      <c r="X154" s="341">
        <v>1170</v>
      </c>
    </row>
    <row r="155" spans="1:28" s="413" customFormat="1" x14ac:dyDescent="0.2">
      <c r="A155" s="295" t="s">
        <v>6</v>
      </c>
      <c r="B155" s="256">
        <v>1103.8888888888889</v>
      </c>
      <c r="C155" s="257">
        <v>1123.4782608695652</v>
      </c>
      <c r="D155" s="257">
        <v>1129.6153846153845</v>
      </c>
      <c r="E155" s="257">
        <v>1147.8260869565217</v>
      </c>
      <c r="F155" s="257">
        <v>1148.8888888888889</v>
      </c>
      <c r="G155" s="257">
        <v>1145.9322033898304</v>
      </c>
      <c r="H155" s="257">
        <v>1183.9215686274511</v>
      </c>
      <c r="I155" s="296">
        <v>1211.219512195122</v>
      </c>
      <c r="J155" s="256">
        <v>1124.1666666666667</v>
      </c>
      <c r="K155" s="257">
        <v>1116.3636363636363</v>
      </c>
      <c r="L155" s="257">
        <v>1135.1666666666667</v>
      </c>
      <c r="M155" s="258">
        <v>1168.4313725490197</v>
      </c>
      <c r="N155" s="398">
        <v>1123.2432432432433</v>
      </c>
      <c r="O155" s="257">
        <v>1133.2258064516129</v>
      </c>
      <c r="P155" s="257">
        <v>1158.2352941176471</v>
      </c>
      <c r="Q155" s="257">
        <v>1134.8648648648648</v>
      </c>
      <c r="R155" s="257">
        <v>1160.2631578947369</v>
      </c>
      <c r="S155" s="257">
        <v>1162.4242424242425</v>
      </c>
      <c r="T155" s="257">
        <v>1179.1666666666667</v>
      </c>
      <c r="U155" s="257">
        <v>1185.9574468085107</v>
      </c>
      <c r="V155" s="257">
        <v>1218.6111111111111</v>
      </c>
      <c r="W155" s="258">
        <v>1219.6969696969697</v>
      </c>
      <c r="X155" s="342">
        <v>1156</v>
      </c>
    </row>
    <row r="156" spans="1:28" s="413" customFormat="1" x14ac:dyDescent="0.2">
      <c r="A156" s="226" t="s">
        <v>7</v>
      </c>
      <c r="B156" s="260">
        <v>100</v>
      </c>
      <c r="C156" s="261">
        <v>100</v>
      </c>
      <c r="D156" s="261">
        <v>98.07692307692308</v>
      </c>
      <c r="E156" s="261">
        <v>100</v>
      </c>
      <c r="F156" s="261">
        <v>100</v>
      </c>
      <c r="G156" s="261">
        <v>98.305084745762713</v>
      </c>
      <c r="H156" s="261">
        <v>100</v>
      </c>
      <c r="I156" s="299">
        <v>100</v>
      </c>
      <c r="J156" s="260">
        <v>95.833333333333329</v>
      </c>
      <c r="K156" s="261">
        <v>100</v>
      </c>
      <c r="L156" s="261">
        <v>98.333333333333329</v>
      </c>
      <c r="M156" s="262">
        <v>98.039215686274517</v>
      </c>
      <c r="N156" s="399">
        <v>97.297297297297291</v>
      </c>
      <c r="O156" s="261">
        <v>100</v>
      </c>
      <c r="P156" s="261">
        <v>100</v>
      </c>
      <c r="Q156" s="261">
        <v>100</v>
      </c>
      <c r="R156" s="261">
        <v>100</v>
      </c>
      <c r="S156" s="261">
        <v>100</v>
      </c>
      <c r="T156" s="261">
        <v>100</v>
      </c>
      <c r="U156" s="261">
        <v>100</v>
      </c>
      <c r="V156" s="261">
        <v>100</v>
      </c>
      <c r="W156" s="262">
        <v>96.969696969696969</v>
      </c>
      <c r="X156" s="343">
        <v>96.630434782608702</v>
      </c>
      <c r="Z156" s="227"/>
    </row>
    <row r="157" spans="1:28" s="413" customFormat="1" x14ac:dyDescent="0.2">
      <c r="A157" s="226" t="s">
        <v>8</v>
      </c>
      <c r="B157" s="263">
        <v>3.0666527904542554E-2</v>
      </c>
      <c r="C157" s="264">
        <v>4.0966871510277295E-2</v>
      </c>
      <c r="D157" s="264">
        <v>3.9512224755571285E-2</v>
      </c>
      <c r="E157" s="264">
        <v>3.6629656168874383E-2</v>
      </c>
      <c r="F157" s="264">
        <v>3.5796432346849601E-2</v>
      </c>
      <c r="G157" s="264">
        <v>4.3857390007468043E-2</v>
      </c>
      <c r="H157" s="264">
        <v>3.6188142520696763E-2</v>
      </c>
      <c r="I157" s="302">
        <v>3.5037102855144331E-2</v>
      </c>
      <c r="J157" s="263">
        <v>4.6429841852600288E-2</v>
      </c>
      <c r="K157" s="264">
        <v>3.5953790857324475E-2</v>
      </c>
      <c r="L157" s="264">
        <v>4.4236607836961747E-2</v>
      </c>
      <c r="M157" s="265">
        <v>3.7339139545144534E-2</v>
      </c>
      <c r="N157" s="400">
        <v>3.788765791839005E-2</v>
      </c>
      <c r="O157" s="264">
        <v>4.0986652559423034E-2</v>
      </c>
      <c r="P157" s="264">
        <v>3.5131383657737589E-2</v>
      </c>
      <c r="Q157" s="264">
        <v>3.5990108810092063E-2</v>
      </c>
      <c r="R157" s="264">
        <v>3.2459025714120314E-2</v>
      </c>
      <c r="S157" s="264">
        <v>3.010243497215594E-2</v>
      </c>
      <c r="T157" s="264">
        <v>4.0344630321391052E-2</v>
      </c>
      <c r="U157" s="264">
        <v>3.8880699466046512E-2</v>
      </c>
      <c r="V157" s="264">
        <v>4.207259607672769E-2</v>
      </c>
      <c r="W157" s="265">
        <v>4.3359554010174599E-2</v>
      </c>
      <c r="X157" s="344">
        <v>4.6565958898802967E-2</v>
      </c>
      <c r="Z157" s="227"/>
    </row>
    <row r="158" spans="1:28" s="413" customFormat="1" x14ac:dyDescent="0.2">
      <c r="A158" s="295" t="s">
        <v>1</v>
      </c>
      <c r="B158" s="266">
        <f>B155/B154*100-100</f>
        <v>-5.6505223171889725</v>
      </c>
      <c r="C158" s="267">
        <f t="shared" ref="C158:E158" si="59">C155/C154*100-100</f>
        <v>-3.9762170196952837</v>
      </c>
      <c r="D158" s="267">
        <f t="shared" si="59"/>
        <v>-3.4516765285996058</v>
      </c>
      <c r="E158" s="267">
        <f t="shared" si="59"/>
        <v>-1.8952062430323338</v>
      </c>
      <c r="F158" s="267">
        <f>F155/F154*100-100</f>
        <v>-1.8043684710351329</v>
      </c>
      <c r="G158" s="267">
        <f t="shared" ref="G158:L158" si="60">G155/G154*100-100</f>
        <v>-2.0570766333478332</v>
      </c>
      <c r="H158" s="267">
        <f t="shared" si="60"/>
        <v>1.1898776604658963</v>
      </c>
      <c r="I158" s="405">
        <f t="shared" si="60"/>
        <v>3.5230352303523063</v>
      </c>
      <c r="J158" s="266">
        <f t="shared" si="60"/>
        <v>-3.9173789173789118</v>
      </c>
      <c r="K158" s="267">
        <f t="shared" si="60"/>
        <v>-4.58430458430459</v>
      </c>
      <c r="L158" s="267">
        <f t="shared" si="60"/>
        <v>-2.9772079772079678</v>
      </c>
      <c r="M158" s="268">
        <f>M155/M154*100-100</f>
        <v>-0.13407072230600647</v>
      </c>
      <c r="N158" s="401">
        <f t="shared" ref="N158:X158" si="61">N155/N154*100-100</f>
        <v>-3.996303996303979</v>
      </c>
      <c r="O158" s="267">
        <f t="shared" si="61"/>
        <v>-3.143093465674113</v>
      </c>
      <c r="P158" s="267">
        <f t="shared" si="61"/>
        <v>-1.0055304172951196</v>
      </c>
      <c r="Q158" s="267">
        <f t="shared" si="61"/>
        <v>-3.0030030030030161</v>
      </c>
      <c r="R158" s="267">
        <f t="shared" si="61"/>
        <v>-0.83220872694556647</v>
      </c>
      <c r="S158" s="267">
        <f t="shared" si="61"/>
        <v>-0.64750064750064951</v>
      </c>
      <c r="T158" s="267">
        <f t="shared" si="61"/>
        <v>0.78347578347579372</v>
      </c>
      <c r="U158" s="267">
        <f t="shared" si="61"/>
        <v>1.3638843426077472</v>
      </c>
      <c r="V158" s="267">
        <f t="shared" si="61"/>
        <v>4.1547958214624714</v>
      </c>
      <c r="W158" s="268">
        <f t="shared" si="61"/>
        <v>4.2476042476042437</v>
      </c>
      <c r="X158" s="345">
        <f t="shared" si="61"/>
        <v>-1.1965811965811923</v>
      </c>
      <c r="Z158" s="227"/>
    </row>
    <row r="159" spans="1:28" s="413" customFormat="1" ht="13.5" thickBot="1" x14ac:dyDescent="0.25">
      <c r="A159" s="349" t="s">
        <v>27</v>
      </c>
      <c r="B159" s="270">
        <f t="shared" ref="B159:X159" si="62">B155-B141</f>
        <v>163.36257309941527</v>
      </c>
      <c r="C159" s="271">
        <f t="shared" si="62"/>
        <v>120.28677150786314</v>
      </c>
      <c r="D159" s="271">
        <f t="shared" si="62"/>
        <v>98.98046398046381</v>
      </c>
      <c r="E159" s="271">
        <f t="shared" si="62"/>
        <v>96.22608695652184</v>
      </c>
      <c r="F159" s="271">
        <f t="shared" si="62"/>
        <v>66.567460317460245</v>
      </c>
      <c r="G159" s="271">
        <f t="shared" si="62"/>
        <v>73.93220338983042</v>
      </c>
      <c r="H159" s="271">
        <f t="shared" si="62"/>
        <v>85.707282913165272</v>
      </c>
      <c r="I159" s="406">
        <f t="shared" si="62"/>
        <v>61.219512195121979</v>
      </c>
      <c r="J159" s="270">
        <f t="shared" si="62"/>
        <v>111.04166666666674</v>
      </c>
      <c r="K159" s="271">
        <f t="shared" si="62"/>
        <v>129.95337995337979</v>
      </c>
      <c r="L159" s="271">
        <f t="shared" si="62"/>
        <v>69.872549019607959</v>
      </c>
      <c r="M159" s="272">
        <f t="shared" si="62"/>
        <v>47.505446623093803</v>
      </c>
      <c r="N159" s="402">
        <f t="shared" si="62"/>
        <v>86.443243243243387</v>
      </c>
      <c r="O159" s="271">
        <f t="shared" si="62"/>
        <v>76.71417854463607</v>
      </c>
      <c r="P159" s="271">
        <f t="shared" si="62"/>
        <v>94.746922024623927</v>
      </c>
      <c r="Q159" s="271">
        <f t="shared" si="62"/>
        <v>61.169212690951781</v>
      </c>
      <c r="R159" s="271">
        <f t="shared" si="62"/>
        <v>80.040935672514706</v>
      </c>
      <c r="S159" s="271">
        <f t="shared" si="62"/>
        <v>68.834498834498845</v>
      </c>
      <c r="T159" s="271">
        <f t="shared" si="62"/>
        <v>70.166666666666742</v>
      </c>
      <c r="U159" s="271">
        <f t="shared" si="62"/>
        <v>78.371239911959037</v>
      </c>
      <c r="V159" s="271">
        <f t="shared" si="62"/>
        <v>93.00135501355021</v>
      </c>
      <c r="W159" s="272">
        <f t="shared" si="62"/>
        <v>74.946969696969745</v>
      </c>
      <c r="X159" s="346">
        <f t="shared" si="62"/>
        <v>84.26086956521749</v>
      </c>
      <c r="Z159" s="227"/>
    </row>
    <row r="160" spans="1:28" s="413" customFormat="1" x14ac:dyDescent="0.2">
      <c r="A160" s="370" t="s">
        <v>51</v>
      </c>
      <c r="B160" s="274">
        <v>210</v>
      </c>
      <c r="C160" s="275">
        <v>616</v>
      </c>
      <c r="D160" s="275">
        <v>767</v>
      </c>
      <c r="E160" s="275">
        <v>891</v>
      </c>
      <c r="F160" s="275">
        <v>701</v>
      </c>
      <c r="G160" s="275">
        <v>758</v>
      </c>
      <c r="H160" s="275">
        <v>672</v>
      </c>
      <c r="I160" s="407">
        <v>515</v>
      </c>
      <c r="J160" s="274">
        <v>338</v>
      </c>
      <c r="K160" s="275">
        <v>472</v>
      </c>
      <c r="L160" s="275">
        <v>800</v>
      </c>
      <c r="M160" s="276">
        <v>657</v>
      </c>
      <c r="N160" s="373">
        <v>479</v>
      </c>
      <c r="O160" s="275">
        <v>499</v>
      </c>
      <c r="P160" s="275">
        <v>500</v>
      </c>
      <c r="Q160" s="275">
        <v>523</v>
      </c>
      <c r="R160" s="275">
        <v>523</v>
      </c>
      <c r="S160" s="275">
        <v>459</v>
      </c>
      <c r="T160" s="275">
        <v>459</v>
      </c>
      <c r="U160" s="275">
        <v>681</v>
      </c>
      <c r="V160" s="275">
        <v>478</v>
      </c>
      <c r="W160" s="276">
        <v>420</v>
      </c>
      <c r="X160" s="347">
        <f>SUM(B160:W160)</f>
        <v>12418</v>
      </c>
      <c r="Y160" s="227" t="s">
        <v>56</v>
      </c>
      <c r="Z160" s="278">
        <f>X146-X160</f>
        <v>2</v>
      </c>
      <c r="AA160" s="279">
        <f>Z160/X146</f>
        <v>1.6103059581320451E-4</v>
      </c>
    </row>
    <row r="161" spans="1:28" s="413" customFormat="1" x14ac:dyDescent="0.2">
      <c r="A161" s="371" t="s">
        <v>28</v>
      </c>
      <c r="B161" s="323">
        <f>B147+2</f>
        <v>53.5</v>
      </c>
      <c r="C161" s="240">
        <f t="shared" ref="C161:V161" si="63">C147+2</f>
        <v>52</v>
      </c>
      <c r="D161" s="240">
        <f t="shared" si="63"/>
        <v>51.5</v>
      </c>
      <c r="E161" s="240">
        <f t="shared" si="63"/>
        <v>51</v>
      </c>
      <c r="F161" s="240">
        <v>51</v>
      </c>
      <c r="G161" s="240">
        <v>50.5</v>
      </c>
      <c r="H161" s="240">
        <v>50</v>
      </c>
      <c r="I161" s="408">
        <v>50</v>
      </c>
      <c r="J161" s="242">
        <f t="shared" si="63"/>
        <v>54</v>
      </c>
      <c r="K161" s="240">
        <f t="shared" si="63"/>
        <v>53.5</v>
      </c>
      <c r="L161" s="240">
        <v>53.5</v>
      </c>
      <c r="M161" s="243">
        <v>51.5</v>
      </c>
      <c r="N161" s="374">
        <v>54.5</v>
      </c>
      <c r="O161" s="240">
        <v>53.5</v>
      </c>
      <c r="P161" s="240">
        <f t="shared" si="63"/>
        <v>52.5</v>
      </c>
      <c r="Q161" s="240">
        <v>52.5</v>
      </c>
      <c r="R161" s="240">
        <v>52.5</v>
      </c>
      <c r="S161" s="240">
        <v>51.5</v>
      </c>
      <c r="T161" s="240">
        <v>51.5</v>
      </c>
      <c r="U161" s="240">
        <v>52</v>
      </c>
      <c r="V161" s="240">
        <f t="shared" si="63"/>
        <v>51</v>
      </c>
      <c r="W161" s="243">
        <v>51</v>
      </c>
      <c r="X161" s="339"/>
      <c r="Y161" s="227" t="s">
        <v>57</v>
      </c>
      <c r="Z161" s="362">
        <v>49.56</v>
      </c>
    </row>
    <row r="162" spans="1:28" s="413" customFormat="1" ht="13.5" thickBot="1" x14ac:dyDescent="0.25">
      <c r="A162" s="372" t="s">
        <v>26</v>
      </c>
      <c r="B162" s="410">
        <f>B161-B147</f>
        <v>2</v>
      </c>
      <c r="C162" s="415">
        <f t="shared" ref="C162:W162" si="64">C161-C147</f>
        <v>2</v>
      </c>
      <c r="D162" s="415">
        <f t="shared" si="64"/>
        <v>2</v>
      </c>
      <c r="E162" s="415">
        <f t="shared" si="64"/>
        <v>2</v>
      </c>
      <c r="F162" s="415">
        <f t="shared" si="64"/>
        <v>2.5</v>
      </c>
      <c r="G162" s="415">
        <f t="shared" si="64"/>
        <v>2.5</v>
      </c>
      <c r="H162" s="415">
        <f t="shared" si="64"/>
        <v>2.5</v>
      </c>
      <c r="I162" s="416">
        <f t="shared" si="64"/>
        <v>2.5</v>
      </c>
      <c r="J162" s="410">
        <f t="shared" si="64"/>
        <v>2</v>
      </c>
      <c r="K162" s="415">
        <f t="shared" si="64"/>
        <v>2</v>
      </c>
      <c r="L162" s="415">
        <f t="shared" si="64"/>
        <v>2.5</v>
      </c>
      <c r="M162" s="417">
        <f t="shared" si="64"/>
        <v>2.5</v>
      </c>
      <c r="N162" s="418">
        <f t="shared" si="64"/>
        <v>2.5</v>
      </c>
      <c r="O162" s="415">
        <f t="shared" si="64"/>
        <v>2.5</v>
      </c>
      <c r="P162" s="415">
        <f t="shared" si="64"/>
        <v>2</v>
      </c>
      <c r="Q162" s="415">
        <f t="shared" si="64"/>
        <v>2.5</v>
      </c>
      <c r="R162" s="415">
        <f t="shared" si="64"/>
        <v>2.5</v>
      </c>
      <c r="S162" s="415">
        <f t="shared" si="64"/>
        <v>2.5</v>
      </c>
      <c r="T162" s="415">
        <f t="shared" si="64"/>
        <v>2.5</v>
      </c>
      <c r="U162" s="415">
        <f t="shared" si="64"/>
        <v>2.5</v>
      </c>
      <c r="V162" s="415">
        <f t="shared" si="64"/>
        <v>2</v>
      </c>
      <c r="W162" s="417">
        <f t="shared" si="64"/>
        <v>2.5</v>
      </c>
      <c r="X162" s="348"/>
      <c r="Y162" s="227" t="s">
        <v>26</v>
      </c>
      <c r="Z162" s="227">
        <f>Z161-Z147</f>
        <v>2.4299999999999997</v>
      </c>
    </row>
    <row r="163" spans="1:28" x14ac:dyDescent="0.2">
      <c r="Q163" s="237" t="s">
        <v>68</v>
      </c>
    </row>
    <row r="164" spans="1:28" ht="13.5" thickBot="1" x14ac:dyDescent="0.25">
      <c r="J164" s="237">
        <v>53.1</v>
      </c>
      <c r="K164" s="419">
        <v>53.1</v>
      </c>
      <c r="L164" s="419">
        <v>53.1</v>
      </c>
      <c r="M164" s="419">
        <v>53.1</v>
      </c>
    </row>
    <row r="165" spans="1:28" s="419" customFormat="1" ht="13.5" thickBot="1" x14ac:dyDescent="0.25">
      <c r="A165" s="285" t="s">
        <v>91</v>
      </c>
      <c r="B165" s="528" t="s">
        <v>53</v>
      </c>
      <c r="C165" s="529"/>
      <c r="D165" s="529"/>
      <c r="E165" s="529"/>
      <c r="F165" s="529"/>
      <c r="G165" s="529"/>
      <c r="H165" s="529"/>
      <c r="I165" s="529"/>
      <c r="J165" s="531" t="s">
        <v>72</v>
      </c>
      <c r="K165" s="532"/>
      <c r="L165" s="532"/>
      <c r="M165" s="533"/>
      <c r="N165" s="529" t="s">
        <v>63</v>
      </c>
      <c r="O165" s="529"/>
      <c r="P165" s="529"/>
      <c r="Q165" s="529"/>
      <c r="R165" s="529"/>
      <c r="S165" s="529"/>
      <c r="T165" s="529"/>
      <c r="U165" s="529"/>
      <c r="V165" s="529"/>
      <c r="W165" s="530"/>
      <c r="X165" s="338" t="s">
        <v>55</v>
      </c>
    </row>
    <row r="166" spans="1:28" s="419" customFormat="1" x14ac:dyDescent="0.2">
      <c r="A166" s="226" t="s">
        <v>54</v>
      </c>
      <c r="B166" s="247">
        <v>1</v>
      </c>
      <c r="C166" s="248">
        <v>2</v>
      </c>
      <c r="D166" s="248">
        <v>3</v>
      </c>
      <c r="E166" s="248">
        <v>4</v>
      </c>
      <c r="F166" s="248">
        <v>5</v>
      </c>
      <c r="G166" s="248">
        <v>6</v>
      </c>
      <c r="H166" s="248">
        <v>7</v>
      </c>
      <c r="I166" s="403">
        <v>8</v>
      </c>
      <c r="J166" s="247">
        <v>1</v>
      </c>
      <c r="K166" s="248">
        <v>2</v>
      </c>
      <c r="L166" s="248">
        <v>3</v>
      </c>
      <c r="M166" s="249">
        <v>4</v>
      </c>
      <c r="N166" s="396">
        <v>1</v>
      </c>
      <c r="O166" s="248">
        <v>2</v>
      </c>
      <c r="P166" s="248">
        <v>3</v>
      </c>
      <c r="Q166" s="248">
        <v>4</v>
      </c>
      <c r="R166" s="248">
        <v>5</v>
      </c>
      <c r="S166" s="248">
        <v>6</v>
      </c>
      <c r="T166" s="248">
        <v>7</v>
      </c>
      <c r="U166" s="248">
        <v>8</v>
      </c>
      <c r="V166" s="248">
        <v>9</v>
      </c>
      <c r="W166" s="249">
        <v>10</v>
      </c>
      <c r="X166" s="339"/>
    </row>
    <row r="167" spans="1:28" s="419" customFormat="1" x14ac:dyDescent="0.2">
      <c r="A167" s="226" t="s">
        <v>2</v>
      </c>
      <c r="B167" s="383">
        <v>1</v>
      </c>
      <c r="C167" s="384">
        <v>2</v>
      </c>
      <c r="D167" s="385">
        <v>3</v>
      </c>
      <c r="E167" s="386">
        <v>4</v>
      </c>
      <c r="F167" s="387">
        <v>5</v>
      </c>
      <c r="G167" s="388">
        <v>6</v>
      </c>
      <c r="H167" s="389">
        <v>7</v>
      </c>
      <c r="I167" s="390">
        <v>8</v>
      </c>
      <c r="J167" s="383">
        <v>1</v>
      </c>
      <c r="K167" s="384">
        <v>2</v>
      </c>
      <c r="L167" s="385">
        <v>3</v>
      </c>
      <c r="M167" s="386">
        <v>4</v>
      </c>
      <c r="N167" s="383">
        <v>1</v>
      </c>
      <c r="O167" s="384">
        <v>2</v>
      </c>
      <c r="P167" s="385">
        <v>3</v>
      </c>
      <c r="Q167" s="386">
        <v>4</v>
      </c>
      <c r="R167" s="386">
        <v>4</v>
      </c>
      <c r="S167" s="387">
        <v>5</v>
      </c>
      <c r="T167" s="387">
        <v>5</v>
      </c>
      <c r="U167" s="388">
        <v>6</v>
      </c>
      <c r="V167" s="389">
        <v>7</v>
      </c>
      <c r="W167" s="390">
        <v>8</v>
      </c>
      <c r="X167" s="391" t="s">
        <v>0</v>
      </c>
    </row>
    <row r="168" spans="1:28" s="419" customFormat="1" x14ac:dyDescent="0.2">
      <c r="A168" s="292" t="s">
        <v>3</v>
      </c>
      <c r="B168" s="253">
        <v>1270</v>
      </c>
      <c r="C168" s="254">
        <v>1270</v>
      </c>
      <c r="D168" s="254">
        <v>1270</v>
      </c>
      <c r="E168" s="254">
        <v>1270</v>
      </c>
      <c r="F168" s="254">
        <v>1270</v>
      </c>
      <c r="G168" s="254">
        <v>1270</v>
      </c>
      <c r="H168" s="254">
        <v>1270</v>
      </c>
      <c r="I168" s="404">
        <v>1270</v>
      </c>
      <c r="J168" s="253">
        <v>1270</v>
      </c>
      <c r="K168" s="254">
        <v>1270</v>
      </c>
      <c r="L168" s="254">
        <v>1270</v>
      </c>
      <c r="M168" s="255">
        <v>1270</v>
      </c>
      <c r="N168" s="397">
        <v>1270</v>
      </c>
      <c r="O168" s="254">
        <v>1270</v>
      </c>
      <c r="P168" s="254">
        <v>1270</v>
      </c>
      <c r="Q168" s="254">
        <v>1270</v>
      </c>
      <c r="R168" s="254">
        <v>1270</v>
      </c>
      <c r="S168" s="254">
        <v>1270</v>
      </c>
      <c r="T168" s="254">
        <v>1270</v>
      </c>
      <c r="U168" s="254">
        <v>1270</v>
      </c>
      <c r="V168" s="254">
        <v>1270</v>
      </c>
      <c r="W168" s="255">
        <v>1270</v>
      </c>
      <c r="X168" s="341">
        <v>1270</v>
      </c>
    </row>
    <row r="169" spans="1:28" s="419" customFormat="1" x14ac:dyDescent="0.2">
      <c r="A169" s="295" t="s">
        <v>6</v>
      </c>
      <c r="B169" s="256">
        <v>1223.33</v>
      </c>
      <c r="C169" s="257">
        <v>1204.69</v>
      </c>
      <c r="D169" s="257">
        <v>1197.29</v>
      </c>
      <c r="E169" s="257">
        <v>1240.43</v>
      </c>
      <c r="F169" s="257">
        <v>1242.45</v>
      </c>
      <c r="G169" s="257">
        <v>1267</v>
      </c>
      <c r="H169" s="257">
        <v>1283.1400000000001</v>
      </c>
      <c r="I169" s="296">
        <v>1297.32</v>
      </c>
      <c r="J169" s="256">
        <v>1079.3900000000001</v>
      </c>
      <c r="K169" s="257">
        <v>1167.0999999999999</v>
      </c>
      <c r="L169" s="257">
        <v>1250.71</v>
      </c>
      <c r="M169" s="258">
        <v>1319.49</v>
      </c>
      <c r="N169" s="398">
        <v>1216.29</v>
      </c>
      <c r="O169" s="257">
        <v>1238.25</v>
      </c>
      <c r="P169" s="257">
        <v>1224.3900000000001</v>
      </c>
      <c r="Q169" s="257">
        <v>1243.51</v>
      </c>
      <c r="R169" s="257">
        <v>1233.24</v>
      </c>
      <c r="S169" s="257">
        <v>1237.94</v>
      </c>
      <c r="T169" s="257">
        <v>1267.3499999999999</v>
      </c>
      <c r="U169" s="257">
        <v>1278.33</v>
      </c>
      <c r="V169" s="257">
        <v>1299.43</v>
      </c>
      <c r="W169" s="258">
        <v>1308.44</v>
      </c>
      <c r="X169" s="342">
        <v>1239</v>
      </c>
    </row>
    <row r="170" spans="1:28" s="419" customFormat="1" x14ac:dyDescent="0.2">
      <c r="A170" s="226" t="s">
        <v>7</v>
      </c>
      <c r="B170" s="260">
        <v>80</v>
      </c>
      <c r="C170" s="261">
        <v>89.8</v>
      </c>
      <c r="D170" s="261">
        <v>88.14</v>
      </c>
      <c r="E170" s="261">
        <v>97.1</v>
      </c>
      <c r="F170" s="261">
        <v>100</v>
      </c>
      <c r="G170" s="261">
        <v>96.67</v>
      </c>
      <c r="H170" s="261">
        <v>98.04</v>
      </c>
      <c r="I170" s="299">
        <v>90.24</v>
      </c>
      <c r="J170" s="260">
        <v>81.819999999999993</v>
      </c>
      <c r="K170" s="261">
        <v>98.92</v>
      </c>
      <c r="L170" s="261">
        <v>98.21</v>
      </c>
      <c r="M170" s="262">
        <v>100</v>
      </c>
      <c r="N170" s="399">
        <v>97.14</v>
      </c>
      <c r="O170" s="261">
        <v>100</v>
      </c>
      <c r="P170" s="261">
        <v>95.12</v>
      </c>
      <c r="Q170" s="261">
        <v>94.59</v>
      </c>
      <c r="R170" s="261">
        <v>97.06</v>
      </c>
      <c r="S170" s="261">
        <v>100</v>
      </c>
      <c r="T170" s="261">
        <v>97.06</v>
      </c>
      <c r="U170" s="261">
        <v>92.59</v>
      </c>
      <c r="V170" s="261">
        <v>94.29</v>
      </c>
      <c r="W170" s="262">
        <v>81.25</v>
      </c>
      <c r="X170" s="343">
        <v>90.74</v>
      </c>
      <c r="Z170" s="227"/>
    </row>
    <row r="171" spans="1:28" s="419" customFormat="1" x14ac:dyDescent="0.2">
      <c r="A171" s="226" t="s">
        <v>8</v>
      </c>
      <c r="B171" s="263">
        <v>6.6100000000000006E-2</v>
      </c>
      <c r="C171" s="264">
        <v>6.0400000000000002E-2</v>
      </c>
      <c r="D171" s="264">
        <v>6.3E-2</v>
      </c>
      <c r="E171" s="264">
        <v>4.5999999999999999E-2</v>
      </c>
      <c r="F171" s="264">
        <v>4.1500000000000002E-2</v>
      </c>
      <c r="G171" s="264">
        <v>4.9799999999999997E-2</v>
      </c>
      <c r="H171" s="264">
        <v>4.6600000000000003E-2</v>
      </c>
      <c r="I171" s="302">
        <v>6.0900000000000003E-2</v>
      </c>
      <c r="J171" s="263">
        <v>7.0900000000000005E-2</v>
      </c>
      <c r="K171" s="264">
        <v>2.9600000000000001E-2</v>
      </c>
      <c r="L171" s="264">
        <v>3.5299999999999998E-2</v>
      </c>
      <c r="M171" s="265">
        <v>0.04</v>
      </c>
      <c r="N171" s="400">
        <v>4.8500000000000001E-2</v>
      </c>
      <c r="O171" s="264">
        <v>4.9500000000000002E-2</v>
      </c>
      <c r="P171" s="264">
        <v>4.4999999999999998E-2</v>
      </c>
      <c r="Q171" s="264">
        <v>4.7199999999999999E-2</v>
      </c>
      <c r="R171" s="264">
        <v>3.9899999999999998E-2</v>
      </c>
      <c r="S171" s="264">
        <v>5.1200000000000002E-2</v>
      </c>
      <c r="T171" s="264">
        <v>4.2799999999999998E-2</v>
      </c>
      <c r="U171" s="264">
        <v>5.8599999999999999E-2</v>
      </c>
      <c r="V171" s="264">
        <v>4.3499999999999997E-2</v>
      </c>
      <c r="W171" s="265">
        <v>6.9000000000000006E-2</v>
      </c>
      <c r="X171" s="344">
        <v>6.3899999999999998E-2</v>
      </c>
      <c r="Z171" s="227"/>
    </row>
    <row r="172" spans="1:28" s="419" customFormat="1" x14ac:dyDescent="0.2">
      <c r="A172" s="295" t="s">
        <v>1</v>
      </c>
      <c r="B172" s="266">
        <f>B169/B168*100-100</f>
        <v>-3.6748031496063049</v>
      </c>
      <c r="C172" s="267">
        <f t="shared" ref="C172:E172" si="65">C169/C168*100-100</f>
        <v>-5.1425196850393746</v>
      </c>
      <c r="D172" s="267">
        <f t="shared" si="65"/>
        <v>-5.7251968503937007</v>
      </c>
      <c r="E172" s="267">
        <f t="shared" si="65"/>
        <v>-2.3283464566929126</v>
      </c>
      <c r="F172" s="267">
        <f>F169/F168*100-100</f>
        <v>-2.1692913385826671</v>
      </c>
      <c r="G172" s="267">
        <f t="shared" ref="G172:L172" si="66">G169/G168*100-100</f>
        <v>-0.2362204724409338</v>
      </c>
      <c r="H172" s="267">
        <f t="shared" si="66"/>
        <v>1.0346456692913506</v>
      </c>
      <c r="I172" s="405">
        <f t="shared" si="66"/>
        <v>2.1511811023622158</v>
      </c>
      <c r="J172" s="266">
        <f t="shared" si="66"/>
        <v>-15.008661417322827</v>
      </c>
      <c r="K172" s="267">
        <f t="shared" si="66"/>
        <v>-8.1023622047244146</v>
      </c>
      <c r="L172" s="267">
        <f t="shared" si="66"/>
        <v>-1.5188976377952628</v>
      </c>
      <c r="M172" s="268">
        <f>M169/M168*100-100</f>
        <v>3.8968503937007739</v>
      </c>
      <c r="N172" s="401">
        <f t="shared" ref="N172:X172" si="67">N169/N168*100-100</f>
        <v>-4.2291338582677156</v>
      </c>
      <c r="O172" s="267">
        <f t="shared" si="67"/>
        <v>-2.5</v>
      </c>
      <c r="P172" s="267">
        <f t="shared" si="67"/>
        <v>-3.5913385826771673</v>
      </c>
      <c r="Q172" s="267">
        <f t="shared" si="67"/>
        <v>-2.0858267716535437</v>
      </c>
      <c r="R172" s="267">
        <f t="shared" si="67"/>
        <v>-2.8944881889763678</v>
      </c>
      <c r="S172" s="267">
        <f t="shared" si="67"/>
        <v>-2.5244094488189006</v>
      </c>
      <c r="T172" s="267">
        <f t="shared" si="67"/>
        <v>-0.20866141732284404</v>
      </c>
      <c r="U172" s="267">
        <f t="shared" si="67"/>
        <v>0.65590551181102796</v>
      </c>
      <c r="V172" s="267">
        <f t="shared" si="67"/>
        <v>2.3173228346456796</v>
      </c>
      <c r="W172" s="268">
        <f t="shared" si="67"/>
        <v>3.0267716535433067</v>
      </c>
      <c r="X172" s="345">
        <f t="shared" si="67"/>
        <v>-2.440944881889763</v>
      </c>
      <c r="Z172" s="227"/>
    </row>
    <row r="173" spans="1:28" s="419" customFormat="1" ht="13.5" thickBot="1" x14ac:dyDescent="0.25">
      <c r="A173" s="349" t="s">
        <v>27</v>
      </c>
      <c r="B173" s="270">
        <f t="shared" ref="B173:X173" si="68">B169-B155</f>
        <v>119.44111111111101</v>
      </c>
      <c r="C173" s="271">
        <f t="shared" si="68"/>
        <v>81.211739130434808</v>
      </c>
      <c r="D173" s="271">
        <f t="shared" si="68"/>
        <v>67.674615384615436</v>
      </c>
      <c r="E173" s="271">
        <f t="shared" si="68"/>
        <v>92.603913043478315</v>
      </c>
      <c r="F173" s="271">
        <f t="shared" si="68"/>
        <v>93.561111111111131</v>
      </c>
      <c r="G173" s="271">
        <f t="shared" si="68"/>
        <v>121.06779661016958</v>
      </c>
      <c r="H173" s="271">
        <f t="shared" si="68"/>
        <v>99.218431372549048</v>
      </c>
      <c r="I173" s="406">
        <f t="shared" si="68"/>
        <v>86.100487804877957</v>
      </c>
      <c r="J173" s="270">
        <f t="shared" si="68"/>
        <v>-44.776666666666642</v>
      </c>
      <c r="K173" s="271">
        <f t="shared" si="68"/>
        <v>50.736363636363649</v>
      </c>
      <c r="L173" s="271">
        <f t="shared" si="68"/>
        <v>115.54333333333329</v>
      </c>
      <c r="M173" s="272">
        <f t="shared" si="68"/>
        <v>151.05862745098034</v>
      </c>
      <c r="N173" s="402">
        <f t="shared" si="68"/>
        <v>93.046756756756622</v>
      </c>
      <c r="O173" s="271">
        <f t="shared" si="68"/>
        <v>105.02419354838707</v>
      </c>
      <c r="P173" s="271">
        <f t="shared" si="68"/>
        <v>66.154705882353028</v>
      </c>
      <c r="Q173" s="271">
        <f t="shared" si="68"/>
        <v>108.64513513513521</v>
      </c>
      <c r="R173" s="271">
        <f t="shared" si="68"/>
        <v>72.976842105263131</v>
      </c>
      <c r="S173" s="271">
        <f t="shared" si="68"/>
        <v>75.515757575757561</v>
      </c>
      <c r="T173" s="271">
        <f t="shared" si="68"/>
        <v>88.183333333333167</v>
      </c>
      <c r="U173" s="271">
        <f t="shared" si="68"/>
        <v>92.37255319148926</v>
      </c>
      <c r="V173" s="271">
        <f t="shared" si="68"/>
        <v>80.818888888888978</v>
      </c>
      <c r="W173" s="272">
        <f t="shared" si="68"/>
        <v>88.743030303030309</v>
      </c>
      <c r="X173" s="346">
        <f t="shared" si="68"/>
        <v>83</v>
      </c>
      <c r="Z173" s="227"/>
    </row>
    <row r="174" spans="1:28" s="419" customFormat="1" x14ac:dyDescent="0.2">
      <c r="A174" s="370" t="s">
        <v>51</v>
      </c>
      <c r="B174" s="274">
        <v>209</v>
      </c>
      <c r="C174" s="275">
        <v>616</v>
      </c>
      <c r="D174" s="275">
        <v>767</v>
      </c>
      <c r="E174" s="275">
        <v>891</v>
      </c>
      <c r="F174" s="275">
        <v>701</v>
      </c>
      <c r="G174" s="275">
        <v>758</v>
      </c>
      <c r="H174" s="275">
        <v>672</v>
      </c>
      <c r="I174" s="407">
        <v>515</v>
      </c>
      <c r="J174" s="274">
        <v>386</v>
      </c>
      <c r="K174" s="275">
        <v>566</v>
      </c>
      <c r="L174" s="275">
        <v>785</v>
      </c>
      <c r="M174" s="276">
        <v>526</v>
      </c>
      <c r="N174" s="373">
        <v>479</v>
      </c>
      <c r="O174" s="275">
        <v>499</v>
      </c>
      <c r="P174" s="275">
        <v>500</v>
      </c>
      <c r="Q174" s="275">
        <v>523</v>
      </c>
      <c r="R174" s="275">
        <v>523</v>
      </c>
      <c r="S174" s="275">
        <v>459</v>
      </c>
      <c r="T174" s="275">
        <v>459</v>
      </c>
      <c r="U174" s="275">
        <v>681</v>
      </c>
      <c r="V174" s="275">
        <v>478</v>
      </c>
      <c r="W174" s="276">
        <v>420</v>
      </c>
      <c r="X174" s="347">
        <f>SUM(B174:W174)</f>
        <v>12413</v>
      </c>
      <c r="Y174" s="227" t="s">
        <v>56</v>
      </c>
      <c r="Z174" s="278">
        <f>X160-X174</f>
        <v>5</v>
      </c>
      <c r="AA174" s="279">
        <f>Z174/X160</f>
        <v>4.0264132710581414E-4</v>
      </c>
      <c r="AB174" s="414" t="s">
        <v>93</v>
      </c>
    </row>
    <row r="175" spans="1:28" s="419" customFormat="1" x14ac:dyDescent="0.2">
      <c r="A175" s="371" t="s">
        <v>28</v>
      </c>
      <c r="B175" s="323">
        <v>56.5</v>
      </c>
      <c r="C175" s="240">
        <v>55.5</v>
      </c>
      <c r="D175" s="240">
        <v>55</v>
      </c>
      <c r="E175" s="240">
        <v>54.5</v>
      </c>
      <c r="F175" s="240">
        <v>54.5</v>
      </c>
      <c r="G175" s="240">
        <v>53.5</v>
      </c>
      <c r="H175" s="240">
        <v>53</v>
      </c>
      <c r="I175" s="408">
        <v>53</v>
      </c>
      <c r="J175" s="242">
        <v>58</v>
      </c>
      <c r="K175" s="240">
        <v>57</v>
      </c>
      <c r="L175" s="240">
        <v>56</v>
      </c>
      <c r="M175" s="243">
        <v>54.5</v>
      </c>
      <c r="N175" s="374">
        <v>58</v>
      </c>
      <c r="O175" s="240">
        <v>56.5</v>
      </c>
      <c r="P175" s="240">
        <v>56</v>
      </c>
      <c r="Q175" s="240">
        <v>55.5</v>
      </c>
      <c r="R175" s="240">
        <v>56</v>
      </c>
      <c r="S175" s="240">
        <v>55</v>
      </c>
      <c r="T175" s="240">
        <v>54.5</v>
      </c>
      <c r="U175" s="240">
        <v>55.5</v>
      </c>
      <c r="V175" s="240">
        <v>54.5</v>
      </c>
      <c r="W175" s="243">
        <v>54.5</v>
      </c>
      <c r="X175" s="339"/>
      <c r="Y175" s="227" t="s">
        <v>57</v>
      </c>
      <c r="Z175" s="362">
        <v>51.9</v>
      </c>
      <c r="AB175" s="420" t="s">
        <v>94</v>
      </c>
    </row>
    <row r="176" spans="1:28" s="419" customFormat="1" ht="13.5" thickBot="1" x14ac:dyDescent="0.25">
      <c r="A176" s="372" t="s">
        <v>26</v>
      </c>
      <c r="B176" s="410">
        <f t="shared" ref="B176:I176" si="69">B175-B161</f>
        <v>3</v>
      </c>
      <c r="C176" s="415">
        <f t="shared" si="69"/>
        <v>3.5</v>
      </c>
      <c r="D176" s="415">
        <f t="shared" si="69"/>
        <v>3.5</v>
      </c>
      <c r="E176" s="415">
        <f t="shared" si="69"/>
        <v>3.5</v>
      </c>
      <c r="F176" s="415">
        <f t="shared" si="69"/>
        <v>3.5</v>
      </c>
      <c r="G176" s="415">
        <f t="shared" si="69"/>
        <v>3</v>
      </c>
      <c r="H176" s="415">
        <f t="shared" si="69"/>
        <v>3</v>
      </c>
      <c r="I176" s="416">
        <f t="shared" si="69"/>
        <v>3</v>
      </c>
      <c r="J176" s="410">
        <f>J175-J164</f>
        <v>4.8999999999999986</v>
      </c>
      <c r="K176" s="415">
        <f>K175-K164</f>
        <v>3.8999999999999986</v>
      </c>
      <c r="L176" s="415">
        <f>L175-L164</f>
        <v>2.8999999999999986</v>
      </c>
      <c r="M176" s="417">
        <f>M175-M164</f>
        <v>1.3999999999999986</v>
      </c>
      <c r="N176" s="418">
        <f t="shared" ref="N176:W176" si="70">N175-N161</f>
        <v>3.5</v>
      </c>
      <c r="O176" s="415">
        <f t="shared" si="70"/>
        <v>3</v>
      </c>
      <c r="P176" s="415">
        <f t="shared" si="70"/>
        <v>3.5</v>
      </c>
      <c r="Q176" s="415">
        <f t="shared" si="70"/>
        <v>3</v>
      </c>
      <c r="R176" s="415">
        <f t="shared" si="70"/>
        <v>3.5</v>
      </c>
      <c r="S176" s="415">
        <f t="shared" si="70"/>
        <v>3.5</v>
      </c>
      <c r="T176" s="415">
        <f t="shared" si="70"/>
        <v>3</v>
      </c>
      <c r="U176" s="415">
        <f t="shared" si="70"/>
        <v>3.5</v>
      </c>
      <c r="V176" s="415">
        <f t="shared" si="70"/>
        <v>3.5</v>
      </c>
      <c r="W176" s="417">
        <f t="shared" si="70"/>
        <v>3.5</v>
      </c>
      <c r="X176" s="348"/>
      <c r="Y176" s="227" t="s">
        <v>26</v>
      </c>
      <c r="Z176" s="227">
        <f>Z175-Z161</f>
        <v>2.3399999999999963</v>
      </c>
    </row>
    <row r="177" spans="1:28" s="421" customFormat="1" x14ac:dyDescent="0.2">
      <c r="A177" s="246"/>
      <c r="B177" s="422"/>
      <c r="C177" s="422"/>
      <c r="D177" s="422"/>
      <c r="E177" s="422"/>
      <c r="F177" s="422"/>
      <c r="G177" s="422"/>
      <c r="H177" s="422"/>
      <c r="I177" s="422"/>
      <c r="J177" s="422"/>
      <c r="K177" s="422"/>
      <c r="L177" s="422"/>
      <c r="M177" s="422"/>
      <c r="N177" s="422"/>
      <c r="O177" s="422"/>
      <c r="P177" s="422"/>
      <c r="Q177" s="422"/>
      <c r="R177" s="422"/>
      <c r="S177" s="422"/>
      <c r="T177" s="422"/>
      <c r="U177" s="421">
        <v>55.5</v>
      </c>
      <c r="V177" s="422"/>
      <c r="W177" s="422"/>
      <c r="X177" s="227"/>
      <c r="Y177" s="227"/>
      <c r="Z177" s="227"/>
    </row>
    <row r="178" spans="1:28" s="425" customFormat="1" x14ac:dyDescent="0.2">
      <c r="A178" s="246"/>
      <c r="B178" s="422"/>
      <c r="C178" s="422"/>
      <c r="D178" s="422"/>
      <c r="E178" s="422"/>
      <c r="F178" s="422"/>
      <c r="G178" s="422"/>
      <c r="H178" s="422"/>
      <c r="I178" s="422"/>
      <c r="J178" s="422"/>
      <c r="K178" s="422"/>
      <c r="L178" s="422"/>
      <c r="M178" s="422"/>
      <c r="N178" s="422"/>
      <c r="O178" s="422"/>
      <c r="P178" s="422"/>
      <c r="Q178" s="422"/>
      <c r="R178" s="422"/>
      <c r="S178" s="422"/>
      <c r="T178" s="422"/>
      <c r="V178" s="422"/>
      <c r="W178" s="422"/>
      <c r="X178" s="227"/>
      <c r="Y178" s="227"/>
      <c r="Z178" s="227"/>
    </row>
    <row r="179" spans="1:28" x14ac:dyDescent="0.2">
      <c r="B179" s="237">
        <v>54.4</v>
      </c>
      <c r="C179" s="421">
        <v>54.4</v>
      </c>
      <c r="D179" s="421">
        <v>54.4</v>
      </c>
      <c r="E179" s="421">
        <v>54.4</v>
      </c>
      <c r="F179" s="421">
        <v>54.4</v>
      </c>
      <c r="G179" s="421">
        <v>54.4</v>
      </c>
      <c r="H179" s="421">
        <v>54.4</v>
      </c>
      <c r="I179" s="421">
        <v>54.4</v>
      </c>
      <c r="N179" s="334">
        <v>55.6</v>
      </c>
      <c r="O179" s="237">
        <v>55.6</v>
      </c>
      <c r="P179" s="237">
        <v>55.6</v>
      </c>
      <c r="Q179" s="237">
        <v>55.6</v>
      </c>
      <c r="R179" s="237">
        <v>55.6</v>
      </c>
      <c r="S179" s="237">
        <v>55.6</v>
      </c>
      <c r="T179" s="237">
        <v>55.6</v>
      </c>
      <c r="U179" s="237">
        <v>55.6</v>
      </c>
      <c r="V179" s="237">
        <v>55.6</v>
      </c>
      <c r="W179" s="237">
        <v>55.6</v>
      </c>
      <c r="X179" s="237">
        <v>55.6</v>
      </c>
    </row>
    <row r="180" spans="1:28" ht="13.5" thickBot="1" x14ac:dyDescent="0.25">
      <c r="B180" s="237">
        <v>1244</v>
      </c>
      <c r="C180" s="237">
        <v>1244</v>
      </c>
      <c r="D180" s="237">
        <v>1244</v>
      </c>
      <c r="E180" s="237">
        <v>1244</v>
      </c>
      <c r="F180" s="237">
        <v>1244</v>
      </c>
      <c r="G180" s="237">
        <v>1244</v>
      </c>
      <c r="H180" s="237">
        <v>1244</v>
      </c>
      <c r="I180" s="237">
        <v>1244</v>
      </c>
      <c r="N180" s="334">
        <v>1254</v>
      </c>
      <c r="O180" s="237">
        <v>1254</v>
      </c>
      <c r="P180" s="237">
        <v>1254</v>
      </c>
      <c r="Q180" s="237">
        <v>1254</v>
      </c>
      <c r="R180" s="237">
        <v>1254</v>
      </c>
      <c r="S180" s="237">
        <v>1254</v>
      </c>
      <c r="T180" s="237">
        <v>1254</v>
      </c>
      <c r="U180" s="237">
        <v>1254</v>
      </c>
      <c r="V180" s="237">
        <v>1254</v>
      </c>
      <c r="W180" s="237">
        <v>1254</v>
      </c>
      <c r="X180" s="237">
        <v>1254</v>
      </c>
    </row>
    <row r="181" spans="1:28" ht="13.5" thickBot="1" x14ac:dyDescent="0.25">
      <c r="A181" s="285" t="s">
        <v>96</v>
      </c>
      <c r="B181" s="528" t="s">
        <v>53</v>
      </c>
      <c r="C181" s="529"/>
      <c r="D181" s="529"/>
      <c r="E181" s="529"/>
      <c r="F181" s="529"/>
      <c r="G181" s="529"/>
      <c r="H181" s="529"/>
      <c r="I181" s="529"/>
      <c r="J181" s="531" t="s">
        <v>72</v>
      </c>
      <c r="K181" s="532"/>
      <c r="L181" s="532"/>
      <c r="M181" s="533"/>
      <c r="N181" s="528" t="s">
        <v>63</v>
      </c>
      <c r="O181" s="529"/>
      <c r="P181" s="529"/>
      <c r="Q181" s="529"/>
      <c r="R181" s="529"/>
      <c r="S181" s="529"/>
      <c r="T181" s="529"/>
      <c r="U181" s="529"/>
      <c r="V181" s="529"/>
      <c r="W181" s="529"/>
      <c r="X181" s="530"/>
      <c r="Y181" s="338" t="s">
        <v>55</v>
      </c>
      <c r="Z181" s="421"/>
      <c r="AA181" s="421"/>
      <c r="AB181" s="421"/>
    </row>
    <row r="182" spans="1:28" x14ac:dyDescent="0.2">
      <c r="A182" s="226" t="s">
        <v>54</v>
      </c>
      <c r="B182" s="247">
        <v>1</v>
      </c>
      <c r="C182" s="248">
        <v>2</v>
      </c>
      <c r="D182" s="248">
        <v>3</v>
      </c>
      <c r="E182" s="248">
        <v>4</v>
      </c>
      <c r="F182" s="248">
        <v>5</v>
      </c>
      <c r="G182" s="248">
        <v>6</v>
      </c>
      <c r="H182" s="248">
        <v>7</v>
      </c>
      <c r="I182" s="403">
        <v>8</v>
      </c>
      <c r="J182" s="247">
        <v>1</v>
      </c>
      <c r="K182" s="248">
        <v>2</v>
      </c>
      <c r="L182" s="248">
        <v>3</v>
      </c>
      <c r="M182" s="249">
        <v>4</v>
      </c>
      <c r="N182" s="396">
        <v>1</v>
      </c>
      <c r="O182" s="248">
        <v>2</v>
      </c>
      <c r="P182" s="248">
        <v>3</v>
      </c>
      <c r="Q182" s="248">
        <v>4</v>
      </c>
      <c r="R182" s="248">
        <v>5</v>
      </c>
      <c r="S182" s="248">
        <v>6</v>
      </c>
      <c r="T182" s="248">
        <v>7</v>
      </c>
      <c r="U182" s="248">
        <v>8</v>
      </c>
      <c r="V182" s="248">
        <v>9</v>
      </c>
      <c r="W182" s="248">
        <v>10</v>
      </c>
      <c r="X182" s="249">
        <v>11</v>
      </c>
      <c r="Y182" s="339"/>
      <c r="Z182" s="421"/>
      <c r="AA182" s="421"/>
      <c r="AB182" s="421"/>
    </row>
    <row r="183" spans="1:28" x14ac:dyDescent="0.2">
      <c r="A183" s="226" t="s">
        <v>2</v>
      </c>
      <c r="B183" s="383">
        <v>1</v>
      </c>
      <c r="C183" s="384">
        <v>2</v>
      </c>
      <c r="D183" s="385">
        <v>3</v>
      </c>
      <c r="E183" s="386">
        <v>4</v>
      </c>
      <c r="F183" s="387">
        <v>5</v>
      </c>
      <c r="G183" s="388">
        <v>6</v>
      </c>
      <c r="H183" s="389">
        <v>7</v>
      </c>
      <c r="I183" s="390">
        <v>8</v>
      </c>
      <c r="J183" s="383">
        <v>1</v>
      </c>
      <c r="K183" s="384">
        <v>2</v>
      </c>
      <c r="L183" s="385">
        <v>3</v>
      </c>
      <c r="M183" s="386">
        <v>4</v>
      </c>
      <c r="N183" s="383">
        <v>1</v>
      </c>
      <c r="O183" s="384">
        <v>2</v>
      </c>
      <c r="P183" s="385">
        <v>3</v>
      </c>
      <c r="Q183" s="386">
        <v>4</v>
      </c>
      <c r="R183" s="386">
        <v>4</v>
      </c>
      <c r="S183" s="387">
        <v>5</v>
      </c>
      <c r="T183" s="387">
        <v>5</v>
      </c>
      <c r="U183" s="388">
        <v>6</v>
      </c>
      <c r="V183" s="388">
        <v>6</v>
      </c>
      <c r="W183" s="389">
        <v>7</v>
      </c>
      <c r="X183" s="390">
        <v>8</v>
      </c>
      <c r="Y183" s="391" t="s">
        <v>0</v>
      </c>
      <c r="Z183" s="421"/>
      <c r="AA183" s="421"/>
      <c r="AB183" s="421"/>
    </row>
    <row r="184" spans="1:28" x14ac:dyDescent="0.2">
      <c r="A184" s="292" t="s">
        <v>3</v>
      </c>
      <c r="B184" s="253">
        <v>1370</v>
      </c>
      <c r="C184" s="254">
        <v>1370</v>
      </c>
      <c r="D184" s="254">
        <v>1370</v>
      </c>
      <c r="E184" s="254">
        <v>1370</v>
      </c>
      <c r="F184" s="254">
        <v>1370</v>
      </c>
      <c r="G184" s="254">
        <v>1370</v>
      </c>
      <c r="H184" s="254">
        <v>1370</v>
      </c>
      <c r="I184" s="404">
        <v>1370</v>
      </c>
      <c r="J184" s="253">
        <v>1370</v>
      </c>
      <c r="K184" s="254">
        <v>1370</v>
      </c>
      <c r="L184" s="254">
        <v>1370</v>
      </c>
      <c r="M184" s="255">
        <v>1370</v>
      </c>
      <c r="N184" s="397">
        <v>1370</v>
      </c>
      <c r="O184" s="254">
        <v>1370</v>
      </c>
      <c r="P184" s="254">
        <v>1370</v>
      </c>
      <c r="Q184" s="254">
        <v>1370</v>
      </c>
      <c r="R184" s="254">
        <v>1370</v>
      </c>
      <c r="S184" s="254">
        <v>1370</v>
      </c>
      <c r="T184" s="254">
        <v>1370</v>
      </c>
      <c r="U184" s="254">
        <v>1370</v>
      </c>
      <c r="V184" s="254">
        <v>1370</v>
      </c>
      <c r="W184" s="254">
        <v>1370</v>
      </c>
      <c r="X184" s="255">
        <v>1370</v>
      </c>
      <c r="Y184" s="341">
        <v>1370</v>
      </c>
      <c r="Z184" s="421"/>
      <c r="AA184" s="421"/>
      <c r="AB184" s="421"/>
    </row>
    <row r="185" spans="1:28" x14ac:dyDescent="0.2">
      <c r="A185" s="295" t="s">
        <v>6</v>
      </c>
      <c r="B185" s="256">
        <v>1264.2105263157894</v>
      </c>
      <c r="C185" s="257">
        <v>1279.0697674418604</v>
      </c>
      <c r="D185" s="257">
        <v>1315.9259259259259</v>
      </c>
      <c r="E185" s="257">
        <v>1332.6666666666667</v>
      </c>
      <c r="F185" s="257">
        <v>1363.5185185185185</v>
      </c>
      <c r="G185" s="257">
        <v>1389.2307692307693</v>
      </c>
      <c r="H185" s="257">
        <v>1416.7272727272727</v>
      </c>
      <c r="I185" s="296">
        <v>1456.1764705882354</v>
      </c>
      <c r="J185" s="256">
        <v>1237.2727272727273</v>
      </c>
      <c r="K185" s="257">
        <v>1318.8235294117646</v>
      </c>
      <c r="L185" s="257">
        <v>1366.1666666666667</v>
      </c>
      <c r="M185" s="258">
        <v>1390</v>
      </c>
      <c r="N185" s="398">
        <v>1274.5454545454545</v>
      </c>
      <c r="O185" s="257">
        <v>1293.8888888888889</v>
      </c>
      <c r="P185" s="257">
        <v>1329.655172413793</v>
      </c>
      <c r="Q185" s="257">
        <v>1369.3548387096773</v>
      </c>
      <c r="R185" s="257">
        <v>1362.9032258064517</v>
      </c>
      <c r="S185" s="257">
        <v>1386.3636363636363</v>
      </c>
      <c r="T185" s="257">
        <v>1376.5714285714287</v>
      </c>
      <c r="U185" s="257">
        <v>1389.375</v>
      </c>
      <c r="V185" s="257">
        <v>1402.1875</v>
      </c>
      <c r="W185" s="257">
        <v>1455.2631578947369</v>
      </c>
      <c r="X185" s="258">
        <v>1484.6153846153845</v>
      </c>
      <c r="Y185" s="342">
        <v>1364.5337620578778</v>
      </c>
      <c r="Z185" s="421"/>
      <c r="AA185" s="421"/>
      <c r="AB185" s="421"/>
    </row>
    <row r="186" spans="1:28" x14ac:dyDescent="0.2">
      <c r="A186" s="226" t="s">
        <v>7</v>
      </c>
      <c r="B186" s="260">
        <v>89.473684210526315</v>
      </c>
      <c r="C186" s="261">
        <v>100</v>
      </c>
      <c r="D186" s="261">
        <v>100</v>
      </c>
      <c r="E186" s="261">
        <v>100</v>
      </c>
      <c r="F186" s="261">
        <v>100</v>
      </c>
      <c r="G186" s="261">
        <v>100</v>
      </c>
      <c r="H186" s="261">
        <v>100</v>
      </c>
      <c r="I186" s="299">
        <v>97.058823529411768</v>
      </c>
      <c r="J186" s="260">
        <v>93.939393939393938</v>
      </c>
      <c r="K186" s="261">
        <v>100</v>
      </c>
      <c r="L186" s="261">
        <v>100</v>
      </c>
      <c r="M186" s="262">
        <v>100</v>
      </c>
      <c r="N186" s="399">
        <v>90.909090909090907</v>
      </c>
      <c r="O186" s="261">
        <v>97.222222222222229</v>
      </c>
      <c r="P186" s="261">
        <v>100</v>
      </c>
      <c r="Q186" s="261">
        <v>100</v>
      </c>
      <c r="R186" s="261">
        <v>100</v>
      </c>
      <c r="S186" s="261">
        <v>100</v>
      </c>
      <c r="T186" s="261">
        <v>100</v>
      </c>
      <c r="U186" s="261">
        <v>100</v>
      </c>
      <c r="V186" s="261">
        <v>100</v>
      </c>
      <c r="W186" s="261">
        <v>100</v>
      </c>
      <c r="X186" s="262">
        <v>100</v>
      </c>
      <c r="Y186" s="343">
        <v>93.9978563772776</v>
      </c>
      <c r="Z186" s="421"/>
      <c r="AA186" s="227"/>
      <c r="AB186" s="421"/>
    </row>
    <row r="187" spans="1:28" x14ac:dyDescent="0.2">
      <c r="A187" s="226" t="s">
        <v>8</v>
      </c>
      <c r="B187" s="263">
        <v>6.1341855507383823E-2</v>
      </c>
      <c r="C187" s="264">
        <v>3.1805192153702644E-2</v>
      </c>
      <c r="D187" s="264">
        <v>2.3740630282612904E-2</v>
      </c>
      <c r="E187" s="264">
        <v>2.2296232814472745E-2</v>
      </c>
      <c r="F187" s="264">
        <v>2.9102610863203489E-2</v>
      </c>
      <c r="G187" s="264">
        <v>2.3950751665428999E-2</v>
      </c>
      <c r="H187" s="264">
        <v>2.7123116347792367E-2</v>
      </c>
      <c r="I187" s="302">
        <v>4.2431540443412359E-2</v>
      </c>
      <c r="J187" s="263">
        <v>6.181837799704773E-2</v>
      </c>
      <c r="K187" s="264">
        <v>4.0112983329023244E-2</v>
      </c>
      <c r="L187" s="264">
        <v>3.7989712074355045E-2</v>
      </c>
      <c r="M187" s="265">
        <v>3.8775576915717598E-2</v>
      </c>
      <c r="N187" s="400">
        <v>6.5333055050239286E-2</v>
      </c>
      <c r="O187" s="264">
        <v>4.0046556382208824E-2</v>
      </c>
      <c r="P187" s="264">
        <v>2.6423027106307832E-2</v>
      </c>
      <c r="Q187" s="264">
        <v>2.3749508902008023E-2</v>
      </c>
      <c r="R187" s="264">
        <v>2.1829107313929622E-2</v>
      </c>
      <c r="S187" s="264">
        <v>2.5905097645589719E-2</v>
      </c>
      <c r="T187" s="264">
        <v>2.8898633588723854E-2</v>
      </c>
      <c r="U187" s="264">
        <v>2.9453525029007385E-2</v>
      </c>
      <c r="V187" s="264">
        <v>2.5448727601067068E-2</v>
      </c>
      <c r="W187" s="264">
        <v>3.1001980458207866E-2</v>
      </c>
      <c r="X187" s="265">
        <v>3.9122888109893839E-2</v>
      </c>
      <c r="Y187" s="344">
        <v>5.4740283632685599E-2</v>
      </c>
      <c r="Z187" s="421"/>
      <c r="AA187" s="227"/>
      <c r="AB187" s="421"/>
    </row>
    <row r="188" spans="1:28" x14ac:dyDescent="0.2">
      <c r="A188" s="295" t="s">
        <v>1</v>
      </c>
      <c r="B188" s="266">
        <f>B185/B184*100-100</f>
        <v>-7.7218593930080743</v>
      </c>
      <c r="C188" s="267">
        <f t="shared" ref="C188:E188" si="71">C185/C184*100-100</f>
        <v>-6.6372432524189406</v>
      </c>
      <c r="D188" s="267">
        <f t="shared" si="71"/>
        <v>-3.9470127061368032</v>
      </c>
      <c r="E188" s="267">
        <f t="shared" si="71"/>
        <v>-2.7250608272506014</v>
      </c>
      <c r="F188" s="267">
        <f>F185/F184*100-100</f>
        <v>-0.47310083806434022</v>
      </c>
      <c r="G188" s="267">
        <f t="shared" ref="G188:L188" si="72">G185/G184*100-100</f>
        <v>1.4037057832678244</v>
      </c>
      <c r="H188" s="267">
        <f t="shared" si="72"/>
        <v>3.4107498341074916</v>
      </c>
      <c r="I188" s="405">
        <f t="shared" si="72"/>
        <v>6.2902533276084256</v>
      </c>
      <c r="J188" s="266">
        <f t="shared" si="72"/>
        <v>-9.68812209688123</v>
      </c>
      <c r="K188" s="267">
        <f t="shared" si="72"/>
        <v>-3.735508802060977</v>
      </c>
      <c r="L188" s="267">
        <f t="shared" si="72"/>
        <v>-0.27980535279804997</v>
      </c>
      <c r="M188" s="268">
        <f>M185/M184*100-100</f>
        <v>1.4598540145985339</v>
      </c>
      <c r="N188" s="401">
        <f t="shared" ref="N188:Y188" si="73">N185/N184*100-100</f>
        <v>-6.9674850696748507</v>
      </c>
      <c r="O188" s="267">
        <f t="shared" si="73"/>
        <v>-5.5555555555555571</v>
      </c>
      <c r="P188" s="267">
        <f t="shared" si="73"/>
        <v>-2.9448779260005153</v>
      </c>
      <c r="Q188" s="267">
        <f t="shared" si="73"/>
        <v>-4.7092064987054982E-2</v>
      </c>
      <c r="R188" s="267">
        <f t="shared" si="73"/>
        <v>-0.51801271485754796</v>
      </c>
      <c r="S188" s="267">
        <f t="shared" si="73"/>
        <v>1.1944260119442589</v>
      </c>
      <c r="T188" s="267">
        <f t="shared" si="73"/>
        <v>0.47966631908238355</v>
      </c>
      <c r="U188" s="267">
        <f t="shared" si="73"/>
        <v>1.4142335766423457</v>
      </c>
      <c r="V188" s="267">
        <f t="shared" ref="V188" si="74">V185/V184*100-100</f>
        <v>2.3494525547445306</v>
      </c>
      <c r="W188" s="267">
        <f t="shared" si="73"/>
        <v>6.2235881674990452</v>
      </c>
      <c r="X188" s="268">
        <f t="shared" si="73"/>
        <v>8.3660864682762366</v>
      </c>
      <c r="Y188" s="345">
        <f t="shared" si="73"/>
        <v>-0.39899547022790216</v>
      </c>
      <c r="Z188" s="421"/>
      <c r="AA188" s="227"/>
      <c r="AB188" s="421"/>
    </row>
    <row r="189" spans="1:28" ht="13.5" thickBot="1" x14ac:dyDescent="0.25">
      <c r="A189" s="349" t="s">
        <v>27</v>
      </c>
      <c r="B189" s="270">
        <f>B185-B180</f>
        <v>20.210526315789366</v>
      </c>
      <c r="C189" s="271">
        <f t="shared" ref="C189:I189" si="75">C185-C180</f>
        <v>35.069767441860449</v>
      </c>
      <c r="D189" s="271">
        <f t="shared" si="75"/>
        <v>71.925925925925867</v>
      </c>
      <c r="E189" s="271">
        <f t="shared" si="75"/>
        <v>88.666666666666742</v>
      </c>
      <c r="F189" s="271">
        <f t="shared" si="75"/>
        <v>119.51851851851848</v>
      </c>
      <c r="G189" s="271">
        <f t="shared" si="75"/>
        <v>145.23076923076928</v>
      </c>
      <c r="H189" s="271">
        <f t="shared" si="75"/>
        <v>172.72727272727275</v>
      </c>
      <c r="I189" s="406">
        <f t="shared" si="75"/>
        <v>212.17647058823536</v>
      </c>
      <c r="J189" s="270">
        <f>J185-J169</f>
        <v>157.88272727272715</v>
      </c>
      <c r="K189" s="271">
        <f>K185-K169</f>
        <v>151.72352941176473</v>
      </c>
      <c r="L189" s="271">
        <f>L185-L169</f>
        <v>115.45666666666671</v>
      </c>
      <c r="M189" s="272">
        <f>M185-M169</f>
        <v>70.509999999999991</v>
      </c>
      <c r="N189" s="402">
        <f>N185-N180</f>
        <v>20.545454545454504</v>
      </c>
      <c r="O189" s="271">
        <f t="shared" ref="O189:X189" si="76">O185-O180</f>
        <v>39.888888888888914</v>
      </c>
      <c r="P189" s="271">
        <f t="shared" si="76"/>
        <v>75.655172413793025</v>
      </c>
      <c r="Q189" s="271">
        <f t="shared" si="76"/>
        <v>115.35483870967732</v>
      </c>
      <c r="R189" s="271">
        <f t="shared" si="76"/>
        <v>108.9032258064517</v>
      </c>
      <c r="S189" s="271">
        <f t="shared" si="76"/>
        <v>132.36363636363626</v>
      </c>
      <c r="T189" s="271">
        <f t="shared" si="76"/>
        <v>122.57142857142867</v>
      </c>
      <c r="U189" s="271">
        <f t="shared" si="76"/>
        <v>135.375</v>
      </c>
      <c r="V189" s="271">
        <f t="shared" si="76"/>
        <v>148.1875</v>
      </c>
      <c r="W189" s="271">
        <f t="shared" si="76"/>
        <v>201.26315789473688</v>
      </c>
      <c r="X189" s="272">
        <f t="shared" si="76"/>
        <v>230.61538461538453</v>
      </c>
      <c r="Y189" s="346">
        <f>Y185-X169</f>
        <v>125.53376205787777</v>
      </c>
      <c r="Z189" s="421"/>
      <c r="AA189" s="227"/>
      <c r="AB189" s="421"/>
    </row>
    <row r="190" spans="1:28" x14ac:dyDescent="0.2">
      <c r="A190" s="370" t="s">
        <v>51</v>
      </c>
      <c r="B190" s="274">
        <v>255</v>
      </c>
      <c r="C190" s="275">
        <v>556</v>
      </c>
      <c r="D190" s="275">
        <v>813</v>
      </c>
      <c r="E190" s="275">
        <v>786</v>
      </c>
      <c r="F190" s="275">
        <v>785</v>
      </c>
      <c r="G190" s="275">
        <v>696</v>
      </c>
      <c r="H190" s="275">
        <v>756</v>
      </c>
      <c r="I190" s="407">
        <v>471</v>
      </c>
      <c r="J190" s="274">
        <v>384</v>
      </c>
      <c r="K190" s="275">
        <v>566</v>
      </c>
      <c r="L190" s="275">
        <v>785</v>
      </c>
      <c r="M190" s="276">
        <v>526</v>
      </c>
      <c r="N190" s="373">
        <v>165</v>
      </c>
      <c r="O190" s="275">
        <v>421</v>
      </c>
      <c r="P190" s="275">
        <v>740</v>
      </c>
      <c r="Q190" s="275">
        <v>400</v>
      </c>
      <c r="R190" s="275">
        <v>399</v>
      </c>
      <c r="S190" s="275">
        <v>414</v>
      </c>
      <c r="T190" s="275">
        <v>414</v>
      </c>
      <c r="U190" s="275">
        <v>407</v>
      </c>
      <c r="V190" s="275">
        <v>407</v>
      </c>
      <c r="W190" s="275">
        <v>734</v>
      </c>
      <c r="X190" s="276">
        <v>515</v>
      </c>
      <c r="Y190" s="347">
        <f>SUM(B190:X190)</f>
        <v>12395</v>
      </c>
      <c r="Z190" s="227" t="s">
        <v>56</v>
      </c>
      <c r="AA190" s="278">
        <f>X174-Y190</f>
        <v>18</v>
      </c>
      <c r="AB190" s="279">
        <f>AA190/X174</f>
        <v>1.4500926448078628E-3</v>
      </c>
    </row>
    <row r="191" spans="1:28" x14ac:dyDescent="0.2">
      <c r="A191" s="371" t="s">
        <v>28</v>
      </c>
      <c r="B191" s="323">
        <v>60</v>
      </c>
      <c r="C191" s="240">
        <v>59.5</v>
      </c>
      <c r="D191" s="240">
        <v>58.5</v>
      </c>
      <c r="E191" s="240">
        <v>58.5</v>
      </c>
      <c r="F191" s="240">
        <v>58</v>
      </c>
      <c r="G191" s="240">
        <v>57</v>
      </c>
      <c r="H191" s="240">
        <v>56.5</v>
      </c>
      <c r="I191" s="408">
        <v>56</v>
      </c>
      <c r="J191" s="242">
        <v>61.5</v>
      </c>
      <c r="K191" s="240">
        <v>60</v>
      </c>
      <c r="L191" s="240">
        <v>59</v>
      </c>
      <c r="M191" s="243">
        <v>58</v>
      </c>
      <c r="N191" s="374">
        <v>61.5</v>
      </c>
      <c r="O191" s="240">
        <v>61</v>
      </c>
      <c r="P191" s="240">
        <v>60</v>
      </c>
      <c r="Q191" s="240">
        <v>59.5</v>
      </c>
      <c r="R191" s="240">
        <v>59.5</v>
      </c>
      <c r="S191" s="240">
        <v>59</v>
      </c>
      <c r="T191" s="240">
        <v>59</v>
      </c>
      <c r="U191" s="240">
        <v>58.5</v>
      </c>
      <c r="V191" s="240">
        <v>58.5</v>
      </c>
      <c r="W191" s="240">
        <v>57.5</v>
      </c>
      <c r="X191" s="243">
        <v>57</v>
      </c>
      <c r="Y191" s="339"/>
      <c r="Z191" s="227" t="s">
        <v>57</v>
      </c>
      <c r="AA191" s="362">
        <v>55.25</v>
      </c>
      <c r="AB191" s="421"/>
    </row>
    <row r="192" spans="1:28" ht="13.5" thickBot="1" x14ac:dyDescent="0.25">
      <c r="A192" s="372" t="s">
        <v>26</v>
      </c>
      <c r="B192" s="410">
        <f>B191-B179</f>
        <v>5.6000000000000014</v>
      </c>
      <c r="C192" s="415">
        <f t="shared" ref="C192:I192" si="77">C191-C179</f>
        <v>5.1000000000000014</v>
      </c>
      <c r="D192" s="415">
        <f t="shared" si="77"/>
        <v>4.1000000000000014</v>
      </c>
      <c r="E192" s="415">
        <f t="shared" si="77"/>
        <v>4.1000000000000014</v>
      </c>
      <c r="F192" s="415">
        <f t="shared" si="77"/>
        <v>3.6000000000000014</v>
      </c>
      <c r="G192" s="415">
        <f t="shared" si="77"/>
        <v>2.6000000000000014</v>
      </c>
      <c r="H192" s="415">
        <f t="shared" si="77"/>
        <v>2.1000000000000014</v>
      </c>
      <c r="I192" s="416">
        <f t="shared" si="77"/>
        <v>1.6000000000000014</v>
      </c>
      <c r="J192" s="410">
        <f t="shared" ref="J192:M192" si="78">J191-J175</f>
        <v>3.5</v>
      </c>
      <c r="K192" s="415">
        <f t="shared" si="78"/>
        <v>3</v>
      </c>
      <c r="L192" s="415">
        <f t="shared" si="78"/>
        <v>3</v>
      </c>
      <c r="M192" s="417">
        <f t="shared" si="78"/>
        <v>3.5</v>
      </c>
      <c r="N192" s="418">
        <f>N191-N179</f>
        <v>5.8999999999999986</v>
      </c>
      <c r="O192" s="415">
        <f t="shared" ref="O192:X192" si="79">O191-O179</f>
        <v>5.3999999999999986</v>
      </c>
      <c r="P192" s="415">
        <f t="shared" si="79"/>
        <v>4.3999999999999986</v>
      </c>
      <c r="Q192" s="415">
        <f t="shared" si="79"/>
        <v>3.8999999999999986</v>
      </c>
      <c r="R192" s="415">
        <f t="shared" si="79"/>
        <v>3.8999999999999986</v>
      </c>
      <c r="S192" s="415">
        <f t="shared" si="79"/>
        <v>3.3999999999999986</v>
      </c>
      <c r="T192" s="415">
        <f t="shared" si="79"/>
        <v>3.3999999999999986</v>
      </c>
      <c r="U192" s="415">
        <f t="shared" si="79"/>
        <v>2.8999999999999986</v>
      </c>
      <c r="V192" s="415">
        <f t="shared" si="79"/>
        <v>2.8999999999999986</v>
      </c>
      <c r="W192" s="415">
        <f t="shared" si="79"/>
        <v>1.8999999999999986</v>
      </c>
      <c r="X192" s="417">
        <f t="shared" si="79"/>
        <v>1.3999999999999986</v>
      </c>
      <c r="Y192" s="348"/>
      <c r="Z192" s="227" t="s">
        <v>26</v>
      </c>
      <c r="AA192" s="227">
        <f>AA191-Z175</f>
        <v>3.3500000000000014</v>
      </c>
      <c r="AB192" s="421"/>
    </row>
    <row r="193" spans="1:28" x14ac:dyDescent="0.2">
      <c r="B193" s="239"/>
      <c r="C193" s="239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</row>
    <row r="194" spans="1:28" ht="13.5" thickBot="1" x14ac:dyDescent="0.25"/>
    <row r="195" spans="1:28" ht="13.5" thickBot="1" x14ac:dyDescent="0.25">
      <c r="A195" s="285" t="s">
        <v>97</v>
      </c>
      <c r="B195" s="528" t="s">
        <v>53</v>
      </c>
      <c r="C195" s="529"/>
      <c r="D195" s="529"/>
      <c r="E195" s="529"/>
      <c r="F195" s="529"/>
      <c r="G195" s="529"/>
      <c r="H195" s="529"/>
      <c r="I195" s="529"/>
      <c r="J195" s="531" t="s">
        <v>72</v>
      </c>
      <c r="K195" s="532"/>
      <c r="L195" s="532"/>
      <c r="M195" s="533"/>
      <c r="N195" s="528" t="s">
        <v>63</v>
      </c>
      <c r="O195" s="529"/>
      <c r="P195" s="529"/>
      <c r="Q195" s="529"/>
      <c r="R195" s="529"/>
      <c r="S195" s="529"/>
      <c r="T195" s="529"/>
      <c r="U195" s="529"/>
      <c r="V195" s="529"/>
      <c r="W195" s="529"/>
      <c r="X195" s="530"/>
      <c r="Y195" s="338" t="s">
        <v>55</v>
      </c>
      <c r="Z195" s="426"/>
      <c r="AA195" s="426"/>
      <c r="AB195" s="426"/>
    </row>
    <row r="196" spans="1:28" x14ac:dyDescent="0.2">
      <c r="A196" s="226" t="s">
        <v>54</v>
      </c>
      <c r="B196" s="247">
        <v>1</v>
      </c>
      <c r="C196" s="248">
        <v>2</v>
      </c>
      <c r="D196" s="248">
        <v>3</v>
      </c>
      <c r="E196" s="248">
        <v>4</v>
      </c>
      <c r="F196" s="248">
        <v>5</v>
      </c>
      <c r="G196" s="248">
        <v>6</v>
      </c>
      <c r="H196" s="248">
        <v>7</v>
      </c>
      <c r="I196" s="403">
        <v>8</v>
      </c>
      <c r="J196" s="247">
        <v>1</v>
      </c>
      <c r="K196" s="248">
        <v>2</v>
      </c>
      <c r="L196" s="248">
        <v>3</v>
      </c>
      <c r="M196" s="249">
        <v>4</v>
      </c>
      <c r="N196" s="396">
        <v>1</v>
      </c>
      <c r="O196" s="248">
        <v>2</v>
      </c>
      <c r="P196" s="248">
        <v>3</v>
      </c>
      <c r="Q196" s="248">
        <v>4</v>
      </c>
      <c r="R196" s="248">
        <v>5</v>
      </c>
      <c r="S196" s="248">
        <v>6</v>
      </c>
      <c r="T196" s="248">
        <v>7</v>
      </c>
      <c r="U196" s="248">
        <v>8</v>
      </c>
      <c r="V196" s="248">
        <v>9</v>
      </c>
      <c r="W196" s="248">
        <v>10</v>
      </c>
      <c r="X196" s="249">
        <v>11</v>
      </c>
      <c r="Y196" s="339"/>
      <c r="Z196" s="426"/>
      <c r="AA196" s="426"/>
      <c r="AB196" s="426"/>
    </row>
    <row r="197" spans="1:28" x14ac:dyDescent="0.2">
      <c r="A197" s="226" t="s">
        <v>2</v>
      </c>
      <c r="B197" s="383">
        <v>1</v>
      </c>
      <c r="C197" s="384">
        <v>2</v>
      </c>
      <c r="D197" s="385">
        <v>3</v>
      </c>
      <c r="E197" s="386">
        <v>4</v>
      </c>
      <c r="F197" s="387">
        <v>5</v>
      </c>
      <c r="G197" s="388">
        <v>6</v>
      </c>
      <c r="H197" s="389">
        <v>7</v>
      </c>
      <c r="I197" s="390">
        <v>8</v>
      </c>
      <c r="J197" s="383">
        <v>1</v>
      </c>
      <c r="K197" s="384">
        <v>2</v>
      </c>
      <c r="L197" s="385">
        <v>3</v>
      </c>
      <c r="M197" s="386">
        <v>4</v>
      </c>
      <c r="N197" s="383">
        <v>1</v>
      </c>
      <c r="O197" s="384">
        <v>2</v>
      </c>
      <c r="P197" s="385">
        <v>3</v>
      </c>
      <c r="Q197" s="386">
        <v>4</v>
      </c>
      <c r="R197" s="386">
        <v>4</v>
      </c>
      <c r="S197" s="387">
        <v>5</v>
      </c>
      <c r="T197" s="387">
        <v>5</v>
      </c>
      <c r="U197" s="388">
        <v>6</v>
      </c>
      <c r="V197" s="388">
        <v>6</v>
      </c>
      <c r="W197" s="389">
        <v>7</v>
      </c>
      <c r="X197" s="390">
        <v>8</v>
      </c>
      <c r="Y197" s="391" t="s">
        <v>0</v>
      </c>
      <c r="Z197" s="426"/>
      <c r="AA197" s="426"/>
      <c r="AB197" s="426"/>
    </row>
    <row r="198" spans="1:28" x14ac:dyDescent="0.2">
      <c r="A198" s="292" t="s">
        <v>3</v>
      </c>
      <c r="B198" s="253">
        <v>1480</v>
      </c>
      <c r="C198" s="254">
        <v>1480</v>
      </c>
      <c r="D198" s="254">
        <v>1480</v>
      </c>
      <c r="E198" s="254">
        <v>1480</v>
      </c>
      <c r="F198" s="254">
        <v>1480</v>
      </c>
      <c r="G198" s="254">
        <v>1480</v>
      </c>
      <c r="H198" s="254">
        <v>1480</v>
      </c>
      <c r="I198" s="404">
        <v>1480</v>
      </c>
      <c r="J198" s="253">
        <v>1480</v>
      </c>
      <c r="K198" s="254">
        <v>1480</v>
      </c>
      <c r="L198" s="254">
        <v>1480</v>
      </c>
      <c r="M198" s="255">
        <v>1480</v>
      </c>
      <c r="N198" s="397">
        <v>1480</v>
      </c>
      <c r="O198" s="254">
        <v>1480</v>
      </c>
      <c r="P198" s="254">
        <v>1480</v>
      </c>
      <c r="Q198" s="254">
        <v>1480</v>
      </c>
      <c r="R198" s="254">
        <v>1480</v>
      </c>
      <c r="S198" s="254">
        <v>1480</v>
      </c>
      <c r="T198" s="254">
        <v>1480</v>
      </c>
      <c r="U198" s="254">
        <v>1480</v>
      </c>
      <c r="V198" s="254">
        <v>1480</v>
      </c>
      <c r="W198" s="254">
        <v>1480</v>
      </c>
      <c r="X198" s="255">
        <v>1480</v>
      </c>
      <c r="Y198" s="341">
        <v>1480</v>
      </c>
      <c r="Z198" s="426"/>
      <c r="AA198" s="426"/>
      <c r="AB198" s="426"/>
    </row>
    <row r="199" spans="1:28" x14ac:dyDescent="0.2">
      <c r="A199" s="295" t="s">
        <v>6</v>
      </c>
      <c r="B199" s="256">
        <v>1356.1111111111111</v>
      </c>
      <c r="C199" s="257">
        <v>1388.2352941176471</v>
      </c>
      <c r="D199" s="257">
        <v>1421.0169491525423</v>
      </c>
      <c r="E199" s="257">
        <v>1442.0338983050847</v>
      </c>
      <c r="F199" s="257">
        <v>1446.5</v>
      </c>
      <c r="G199" s="257">
        <v>1454.3636363636363</v>
      </c>
      <c r="H199" s="257">
        <v>1492</v>
      </c>
      <c r="I199" s="296">
        <v>1518.1081081081081</v>
      </c>
      <c r="J199" s="256">
        <v>1382</v>
      </c>
      <c r="K199" s="257">
        <v>1423.7209302325582</v>
      </c>
      <c r="L199" s="257">
        <v>1451.7241379310344</v>
      </c>
      <c r="M199" s="258">
        <v>1480.7692307692307</v>
      </c>
      <c r="N199" s="398">
        <v>1392</v>
      </c>
      <c r="O199" s="257">
        <v>1428.4848484848485</v>
      </c>
      <c r="P199" s="257">
        <v>1431.3793103448277</v>
      </c>
      <c r="Q199" s="257">
        <v>1457.5862068965516</v>
      </c>
      <c r="R199" s="257">
        <v>1454.4117647058824</v>
      </c>
      <c r="S199" s="257">
        <v>1476.969696969697</v>
      </c>
      <c r="T199" s="257">
        <v>1465.3125</v>
      </c>
      <c r="U199" s="257">
        <v>1477.5</v>
      </c>
      <c r="V199" s="257">
        <v>1487.5</v>
      </c>
      <c r="W199" s="257">
        <v>1496.7307692307693</v>
      </c>
      <c r="X199" s="258">
        <v>1537.4358974358975</v>
      </c>
      <c r="Y199" s="342">
        <v>1454.6401718582169</v>
      </c>
      <c r="Z199" s="426"/>
      <c r="AA199" s="426"/>
      <c r="AB199" s="426"/>
    </row>
    <row r="200" spans="1:28" x14ac:dyDescent="0.2">
      <c r="A200" s="226" t="s">
        <v>7</v>
      </c>
      <c r="B200" s="260">
        <v>88.888888888888886</v>
      </c>
      <c r="C200" s="261">
        <v>97.058823529411768</v>
      </c>
      <c r="D200" s="261">
        <v>100</v>
      </c>
      <c r="E200" s="261">
        <v>100</v>
      </c>
      <c r="F200" s="261">
        <v>100</v>
      </c>
      <c r="G200" s="261">
        <v>100</v>
      </c>
      <c r="H200" s="261">
        <v>100</v>
      </c>
      <c r="I200" s="299">
        <v>100</v>
      </c>
      <c r="J200" s="260">
        <v>100</v>
      </c>
      <c r="K200" s="261">
        <v>100</v>
      </c>
      <c r="L200" s="261">
        <v>100</v>
      </c>
      <c r="M200" s="262">
        <v>100</v>
      </c>
      <c r="N200" s="399">
        <v>90</v>
      </c>
      <c r="O200" s="261">
        <v>100</v>
      </c>
      <c r="P200" s="261">
        <v>100</v>
      </c>
      <c r="Q200" s="261">
        <v>100</v>
      </c>
      <c r="R200" s="261">
        <v>100</v>
      </c>
      <c r="S200" s="261">
        <v>100</v>
      </c>
      <c r="T200" s="261">
        <v>100</v>
      </c>
      <c r="U200" s="261">
        <v>100</v>
      </c>
      <c r="V200" s="261">
        <v>100</v>
      </c>
      <c r="W200" s="261">
        <v>100</v>
      </c>
      <c r="X200" s="262">
        <v>100</v>
      </c>
      <c r="Y200" s="343">
        <v>97.744360902255636</v>
      </c>
      <c r="Z200" s="426"/>
      <c r="AA200" s="227"/>
      <c r="AB200" s="426"/>
    </row>
    <row r="201" spans="1:28" x14ac:dyDescent="0.2">
      <c r="A201" s="226" t="s">
        <v>8</v>
      </c>
      <c r="B201" s="263">
        <v>5.6220146605543739E-2</v>
      </c>
      <c r="C201" s="264">
        <v>3.8691800731395068E-2</v>
      </c>
      <c r="D201" s="264">
        <v>3.1808156371723413E-2</v>
      </c>
      <c r="E201" s="264">
        <v>3.0423098112955609E-2</v>
      </c>
      <c r="F201" s="264">
        <v>3.3006040005767429E-2</v>
      </c>
      <c r="G201" s="264">
        <v>2.9516398676582973E-2</v>
      </c>
      <c r="H201" s="264">
        <v>3.3043272396861306E-2</v>
      </c>
      <c r="I201" s="302">
        <v>4.5504244183598344E-2</v>
      </c>
      <c r="J201" s="263">
        <v>3.7894699813782608E-2</v>
      </c>
      <c r="K201" s="264">
        <v>3.0896885583694963E-2</v>
      </c>
      <c r="L201" s="264">
        <v>3.4681775204546531E-2</v>
      </c>
      <c r="M201" s="265">
        <v>4.2170812971641991E-2</v>
      </c>
      <c r="N201" s="400">
        <v>5.4880543835587006E-2</v>
      </c>
      <c r="O201" s="264">
        <v>3.0103610770824209E-2</v>
      </c>
      <c r="P201" s="264">
        <v>3.0630109815831013E-2</v>
      </c>
      <c r="Q201" s="264">
        <v>2.5137073970456791E-2</v>
      </c>
      <c r="R201" s="264">
        <v>2.7309289611910044E-2</v>
      </c>
      <c r="S201" s="264">
        <v>2.3482813176568459E-2</v>
      </c>
      <c r="T201" s="264">
        <v>2.9302809417715875E-2</v>
      </c>
      <c r="U201" s="264">
        <v>2.4810284769230424E-2</v>
      </c>
      <c r="V201" s="264">
        <v>2.8620817421725044E-2</v>
      </c>
      <c r="W201" s="264">
        <v>3.0157358404045889E-2</v>
      </c>
      <c r="X201" s="265">
        <v>3.6251075737821291E-2</v>
      </c>
      <c r="Y201" s="344">
        <v>4.2637647594525555E-2</v>
      </c>
      <c r="Z201" s="426"/>
      <c r="AA201" s="227"/>
      <c r="AB201" s="426"/>
    </row>
    <row r="202" spans="1:28" x14ac:dyDescent="0.2">
      <c r="A202" s="295" t="s">
        <v>1</v>
      </c>
      <c r="B202" s="266">
        <f>B199/B198*100-100</f>
        <v>-8.3708708708708741</v>
      </c>
      <c r="C202" s="267">
        <f t="shared" ref="C202:E202" si="80">C199/C198*100-100</f>
        <v>-6.2003179650238565</v>
      </c>
      <c r="D202" s="267">
        <f t="shared" si="80"/>
        <v>-3.9853412734768767</v>
      </c>
      <c r="E202" s="267">
        <f t="shared" si="80"/>
        <v>-2.5652771415483215</v>
      </c>
      <c r="F202" s="267">
        <f>F199/F198*100-100</f>
        <v>-2.2635135135135158</v>
      </c>
      <c r="G202" s="267">
        <f t="shared" ref="G202:L202" si="81">G199/G198*100-100</f>
        <v>-1.732186732186733</v>
      </c>
      <c r="H202" s="267">
        <f t="shared" si="81"/>
        <v>0.81081081081080697</v>
      </c>
      <c r="I202" s="405">
        <f t="shared" si="81"/>
        <v>2.5748721694667722</v>
      </c>
      <c r="J202" s="266">
        <f t="shared" si="81"/>
        <v>-6.6216216216216139</v>
      </c>
      <c r="K202" s="267">
        <f t="shared" si="81"/>
        <v>-3.8026398491514612</v>
      </c>
      <c r="L202" s="267">
        <f t="shared" si="81"/>
        <v>-1.9105312208760523</v>
      </c>
      <c r="M202" s="268">
        <f>M199/M198*100-100</f>
        <v>5.1975051975048814E-2</v>
      </c>
      <c r="N202" s="401">
        <f t="shared" ref="N202:Y202" si="82">N199/N198*100-100</f>
        <v>-5.9459459459459367</v>
      </c>
      <c r="O202" s="267">
        <f t="shared" si="82"/>
        <v>-3.4807534807534779</v>
      </c>
      <c r="P202" s="267">
        <f t="shared" si="82"/>
        <v>-3.2851817334575912</v>
      </c>
      <c r="Q202" s="267">
        <f t="shared" si="82"/>
        <v>-1.5144454799627169</v>
      </c>
      <c r="R202" s="267">
        <f t="shared" si="82"/>
        <v>-1.7289348171700993</v>
      </c>
      <c r="S202" s="267">
        <f t="shared" si="82"/>
        <v>-0.2047502047501979</v>
      </c>
      <c r="T202" s="267">
        <f t="shared" si="82"/>
        <v>-0.99239864864864558</v>
      </c>
      <c r="U202" s="267">
        <f t="shared" si="82"/>
        <v>-0.1689189189189193</v>
      </c>
      <c r="V202" s="267">
        <f t="shared" si="82"/>
        <v>0.50675675675675791</v>
      </c>
      <c r="W202" s="267">
        <f t="shared" si="82"/>
        <v>1.1304573804573863</v>
      </c>
      <c r="X202" s="268">
        <f t="shared" si="82"/>
        <v>3.8808038808038674</v>
      </c>
      <c r="Y202" s="345">
        <f t="shared" si="82"/>
        <v>-1.7135019014718296</v>
      </c>
      <c r="Z202" s="426"/>
      <c r="AA202" s="227"/>
      <c r="AB202" s="426"/>
    </row>
    <row r="203" spans="1:28" ht="13.5" thickBot="1" x14ac:dyDescent="0.25">
      <c r="A203" s="349" t="s">
        <v>27</v>
      </c>
      <c r="B203" s="270">
        <f>B199-B185</f>
        <v>91.90058479532172</v>
      </c>
      <c r="C203" s="271">
        <f t="shared" ref="C203:X203" si="83">C199-C185</f>
        <v>109.16552667578662</v>
      </c>
      <c r="D203" s="271">
        <f t="shared" si="83"/>
        <v>105.09102322661647</v>
      </c>
      <c r="E203" s="271">
        <f t="shared" si="83"/>
        <v>109.36723163841793</v>
      </c>
      <c r="F203" s="271">
        <f t="shared" si="83"/>
        <v>82.981481481481524</v>
      </c>
      <c r="G203" s="271">
        <f t="shared" si="83"/>
        <v>65.132867132866977</v>
      </c>
      <c r="H203" s="271">
        <f t="shared" si="83"/>
        <v>75.272727272727252</v>
      </c>
      <c r="I203" s="406">
        <f t="shared" si="83"/>
        <v>61.931637519872766</v>
      </c>
      <c r="J203" s="270">
        <f t="shared" si="83"/>
        <v>144.72727272727275</v>
      </c>
      <c r="K203" s="271">
        <f t="shared" si="83"/>
        <v>104.89740082079356</v>
      </c>
      <c r="L203" s="271">
        <f t="shared" si="83"/>
        <v>85.557471264367678</v>
      </c>
      <c r="M203" s="272">
        <f t="shared" si="83"/>
        <v>90.769230769230717</v>
      </c>
      <c r="N203" s="402">
        <f t="shared" si="83"/>
        <v>117.4545454545455</v>
      </c>
      <c r="O203" s="271">
        <f t="shared" si="83"/>
        <v>134.59595959595958</v>
      </c>
      <c r="P203" s="271">
        <f t="shared" si="83"/>
        <v>101.72413793103465</v>
      </c>
      <c r="Q203" s="271">
        <f t="shared" si="83"/>
        <v>88.231368186874306</v>
      </c>
      <c r="R203" s="271">
        <f t="shared" si="83"/>
        <v>91.508538899430732</v>
      </c>
      <c r="S203" s="271">
        <f t="shared" si="83"/>
        <v>90.606060606060737</v>
      </c>
      <c r="T203" s="271">
        <f t="shared" si="83"/>
        <v>88.741071428571331</v>
      </c>
      <c r="U203" s="271">
        <f t="shared" si="83"/>
        <v>88.125</v>
      </c>
      <c r="V203" s="271">
        <f t="shared" si="83"/>
        <v>85.3125</v>
      </c>
      <c r="W203" s="271">
        <f t="shared" si="83"/>
        <v>41.467611336032405</v>
      </c>
      <c r="X203" s="272">
        <f t="shared" si="83"/>
        <v>52.820512820512931</v>
      </c>
      <c r="Y203" s="346">
        <f>Y199-Y185</f>
        <v>90.106409800339179</v>
      </c>
      <c r="Z203" s="426"/>
      <c r="AA203" s="227"/>
      <c r="AB203" s="426"/>
    </row>
    <row r="204" spans="1:28" x14ac:dyDescent="0.2">
      <c r="A204" s="370" t="s">
        <v>51</v>
      </c>
      <c r="B204" s="274">
        <v>253</v>
      </c>
      <c r="C204" s="275">
        <v>556</v>
      </c>
      <c r="D204" s="275">
        <v>813</v>
      </c>
      <c r="E204" s="275">
        <v>786</v>
      </c>
      <c r="F204" s="275">
        <v>785</v>
      </c>
      <c r="G204" s="275">
        <v>696</v>
      </c>
      <c r="H204" s="275">
        <v>756</v>
      </c>
      <c r="I204" s="407">
        <v>471</v>
      </c>
      <c r="J204" s="274">
        <v>383</v>
      </c>
      <c r="K204" s="275">
        <v>566</v>
      </c>
      <c r="L204" s="275">
        <v>785</v>
      </c>
      <c r="M204" s="276">
        <v>525</v>
      </c>
      <c r="N204" s="373">
        <v>164</v>
      </c>
      <c r="O204" s="275">
        <v>421</v>
      </c>
      <c r="P204" s="275">
        <v>740</v>
      </c>
      <c r="Q204" s="275">
        <v>400</v>
      </c>
      <c r="R204" s="275">
        <v>399</v>
      </c>
      <c r="S204" s="275">
        <v>414</v>
      </c>
      <c r="T204" s="275">
        <v>414</v>
      </c>
      <c r="U204" s="275">
        <v>407</v>
      </c>
      <c r="V204" s="275">
        <v>407</v>
      </c>
      <c r="W204" s="275">
        <v>734</v>
      </c>
      <c r="X204" s="276">
        <v>515</v>
      </c>
      <c r="Y204" s="347">
        <f>SUM(B204:X204)</f>
        <v>12390</v>
      </c>
      <c r="Z204" s="227" t="s">
        <v>56</v>
      </c>
      <c r="AA204" s="278">
        <f>Y190-Y204</f>
        <v>5</v>
      </c>
      <c r="AB204" s="279">
        <f>AA204/Y190</f>
        <v>4.0338846308995562E-4</v>
      </c>
    </row>
    <row r="205" spans="1:28" x14ac:dyDescent="0.2">
      <c r="A205" s="371" t="s">
        <v>28</v>
      </c>
      <c r="B205" s="323">
        <v>66</v>
      </c>
      <c r="C205" s="240">
        <v>65</v>
      </c>
      <c r="D205" s="240">
        <v>64</v>
      </c>
      <c r="E205" s="240">
        <v>64</v>
      </c>
      <c r="F205" s="240">
        <v>64</v>
      </c>
      <c r="G205" s="240">
        <v>62.5</v>
      </c>
      <c r="H205" s="240">
        <v>62</v>
      </c>
      <c r="I205" s="408">
        <v>61.5</v>
      </c>
      <c r="J205" s="242">
        <v>67</v>
      </c>
      <c r="K205" s="240">
        <v>65.5</v>
      </c>
      <c r="L205" s="240">
        <v>64.5</v>
      </c>
      <c r="M205" s="243">
        <v>63.5</v>
      </c>
      <c r="N205" s="374">
        <v>67</v>
      </c>
      <c r="O205" s="240">
        <v>66.5</v>
      </c>
      <c r="P205" s="240">
        <v>65.5</v>
      </c>
      <c r="Q205" s="240">
        <v>65</v>
      </c>
      <c r="R205" s="240">
        <v>65</v>
      </c>
      <c r="S205" s="240">
        <v>64.5</v>
      </c>
      <c r="T205" s="240">
        <v>64.5</v>
      </c>
      <c r="U205" s="240">
        <v>64</v>
      </c>
      <c r="V205" s="240">
        <v>64</v>
      </c>
      <c r="W205" s="240">
        <v>63</v>
      </c>
      <c r="X205" s="243">
        <v>62.5</v>
      </c>
      <c r="Y205" s="339"/>
      <c r="Z205" s="227" t="s">
        <v>57</v>
      </c>
      <c r="AA205" s="362">
        <v>58.63</v>
      </c>
      <c r="AB205" s="426"/>
    </row>
    <row r="206" spans="1:28" ht="13.5" thickBot="1" x14ac:dyDescent="0.25">
      <c r="A206" s="372" t="s">
        <v>26</v>
      </c>
      <c r="B206" s="410">
        <f>B205-B191</f>
        <v>6</v>
      </c>
      <c r="C206" s="415">
        <f t="shared" ref="C206:X206" si="84">C205-C191</f>
        <v>5.5</v>
      </c>
      <c r="D206" s="415">
        <f t="shared" si="84"/>
        <v>5.5</v>
      </c>
      <c r="E206" s="415">
        <f t="shared" si="84"/>
        <v>5.5</v>
      </c>
      <c r="F206" s="415">
        <f t="shared" si="84"/>
        <v>6</v>
      </c>
      <c r="G206" s="415">
        <f t="shared" si="84"/>
        <v>5.5</v>
      </c>
      <c r="H206" s="415">
        <f t="shared" si="84"/>
        <v>5.5</v>
      </c>
      <c r="I206" s="416">
        <f t="shared" si="84"/>
        <v>5.5</v>
      </c>
      <c r="J206" s="410">
        <f t="shared" si="84"/>
        <v>5.5</v>
      </c>
      <c r="K206" s="415">
        <f t="shared" si="84"/>
        <v>5.5</v>
      </c>
      <c r="L206" s="415">
        <f t="shared" si="84"/>
        <v>5.5</v>
      </c>
      <c r="M206" s="417">
        <f t="shared" si="84"/>
        <v>5.5</v>
      </c>
      <c r="N206" s="418">
        <f t="shared" si="84"/>
        <v>5.5</v>
      </c>
      <c r="O206" s="415">
        <f t="shared" si="84"/>
        <v>5.5</v>
      </c>
      <c r="P206" s="415">
        <f t="shared" si="84"/>
        <v>5.5</v>
      </c>
      <c r="Q206" s="415">
        <f t="shared" si="84"/>
        <v>5.5</v>
      </c>
      <c r="R206" s="415">
        <f t="shared" si="84"/>
        <v>5.5</v>
      </c>
      <c r="S206" s="415">
        <f t="shared" si="84"/>
        <v>5.5</v>
      </c>
      <c r="T206" s="415">
        <f t="shared" si="84"/>
        <v>5.5</v>
      </c>
      <c r="U206" s="415">
        <f t="shared" si="84"/>
        <v>5.5</v>
      </c>
      <c r="V206" s="415">
        <f t="shared" si="84"/>
        <v>5.5</v>
      </c>
      <c r="W206" s="415">
        <f t="shared" si="84"/>
        <v>5.5</v>
      </c>
      <c r="X206" s="417">
        <f t="shared" si="84"/>
        <v>5.5</v>
      </c>
      <c r="Y206" s="348"/>
      <c r="Z206" s="227" t="s">
        <v>26</v>
      </c>
      <c r="AA206" s="227">
        <f>AA205-AA191</f>
        <v>3.3800000000000026</v>
      </c>
      <c r="AB206" s="426"/>
    </row>
    <row r="207" spans="1:28" x14ac:dyDescent="0.2">
      <c r="F207" s="237">
        <v>64</v>
      </c>
    </row>
    <row r="208" spans="1:28" ht="13.5" thickBot="1" x14ac:dyDescent="0.25"/>
    <row r="209" spans="1:28" s="428" customFormat="1" ht="13.5" thickBot="1" x14ac:dyDescent="0.25">
      <c r="A209" s="285" t="s">
        <v>98</v>
      </c>
      <c r="B209" s="528" t="s">
        <v>53</v>
      </c>
      <c r="C209" s="529"/>
      <c r="D209" s="529"/>
      <c r="E209" s="529"/>
      <c r="F209" s="529"/>
      <c r="G209" s="529"/>
      <c r="H209" s="529"/>
      <c r="I209" s="529"/>
      <c r="J209" s="531" t="s">
        <v>72</v>
      </c>
      <c r="K209" s="532"/>
      <c r="L209" s="532"/>
      <c r="M209" s="533"/>
      <c r="N209" s="528" t="s">
        <v>63</v>
      </c>
      <c r="O209" s="529"/>
      <c r="P209" s="529"/>
      <c r="Q209" s="529"/>
      <c r="R209" s="529"/>
      <c r="S209" s="529"/>
      <c r="T209" s="529"/>
      <c r="U209" s="529"/>
      <c r="V209" s="529"/>
      <c r="W209" s="529"/>
      <c r="X209" s="530"/>
      <c r="Y209" s="338" t="s">
        <v>55</v>
      </c>
    </row>
    <row r="210" spans="1:28" s="428" customFormat="1" x14ac:dyDescent="0.2">
      <c r="A210" s="226" t="s">
        <v>54</v>
      </c>
      <c r="B210" s="247">
        <v>1</v>
      </c>
      <c r="C210" s="248">
        <v>2</v>
      </c>
      <c r="D210" s="248">
        <v>3</v>
      </c>
      <c r="E210" s="248">
        <v>4</v>
      </c>
      <c r="F210" s="248">
        <v>5</v>
      </c>
      <c r="G210" s="248">
        <v>6</v>
      </c>
      <c r="H210" s="248">
        <v>7</v>
      </c>
      <c r="I210" s="403">
        <v>8</v>
      </c>
      <c r="J210" s="247">
        <v>1</v>
      </c>
      <c r="K210" s="248">
        <v>2</v>
      </c>
      <c r="L210" s="248">
        <v>3</v>
      </c>
      <c r="M210" s="249">
        <v>4</v>
      </c>
      <c r="N210" s="396">
        <v>1</v>
      </c>
      <c r="O210" s="248">
        <v>2</v>
      </c>
      <c r="P210" s="248">
        <v>3</v>
      </c>
      <c r="Q210" s="248">
        <v>4</v>
      </c>
      <c r="R210" s="248">
        <v>5</v>
      </c>
      <c r="S210" s="248">
        <v>6</v>
      </c>
      <c r="T210" s="248">
        <v>7</v>
      </c>
      <c r="U210" s="248">
        <v>8</v>
      </c>
      <c r="V210" s="248">
        <v>9</v>
      </c>
      <c r="W210" s="248">
        <v>10</v>
      </c>
      <c r="X210" s="249">
        <v>11</v>
      </c>
      <c r="Y210" s="339"/>
    </row>
    <row r="211" spans="1:28" s="428" customFormat="1" x14ac:dyDescent="0.2">
      <c r="A211" s="226" t="s">
        <v>2</v>
      </c>
      <c r="B211" s="383">
        <v>1</v>
      </c>
      <c r="C211" s="384">
        <v>2</v>
      </c>
      <c r="D211" s="385">
        <v>3</v>
      </c>
      <c r="E211" s="386">
        <v>4</v>
      </c>
      <c r="F211" s="387">
        <v>5</v>
      </c>
      <c r="G211" s="388">
        <v>6</v>
      </c>
      <c r="H211" s="389">
        <v>7</v>
      </c>
      <c r="I211" s="390">
        <v>8</v>
      </c>
      <c r="J211" s="383">
        <v>1</v>
      </c>
      <c r="K211" s="384">
        <v>2</v>
      </c>
      <c r="L211" s="385">
        <v>3</v>
      </c>
      <c r="M211" s="386">
        <v>4</v>
      </c>
      <c r="N211" s="383">
        <v>1</v>
      </c>
      <c r="O211" s="384">
        <v>2</v>
      </c>
      <c r="P211" s="385">
        <v>3</v>
      </c>
      <c r="Q211" s="386">
        <v>4</v>
      </c>
      <c r="R211" s="386">
        <v>4</v>
      </c>
      <c r="S211" s="387">
        <v>5</v>
      </c>
      <c r="T211" s="387">
        <v>5</v>
      </c>
      <c r="U211" s="388">
        <v>6</v>
      </c>
      <c r="V211" s="388">
        <v>6</v>
      </c>
      <c r="W211" s="389">
        <v>7</v>
      </c>
      <c r="X211" s="390">
        <v>8</v>
      </c>
      <c r="Y211" s="391" t="s">
        <v>0</v>
      </c>
    </row>
    <row r="212" spans="1:28" s="428" customFormat="1" x14ac:dyDescent="0.2">
      <c r="A212" s="292" t="s">
        <v>3</v>
      </c>
      <c r="B212" s="253">
        <v>1590</v>
      </c>
      <c r="C212" s="254">
        <v>1590</v>
      </c>
      <c r="D212" s="254">
        <v>1590</v>
      </c>
      <c r="E212" s="254">
        <v>1590</v>
      </c>
      <c r="F212" s="254">
        <v>1590</v>
      </c>
      <c r="G212" s="254">
        <v>1590</v>
      </c>
      <c r="H212" s="254">
        <v>1590</v>
      </c>
      <c r="I212" s="404">
        <v>1590</v>
      </c>
      <c r="J212" s="253">
        <v>1590</v>
      </c>
      <c r="K212" s="254">
        <v>1590</v>
      </c>
      <c r="L212" s="254">
        <v>1590</v>
      </c>
      <c r="M212" s="255">
        <v>1590</v>
      </c>
      <c r="N212" s="397">
        <v>1590</v>
      </c>
      <c r="O212" s="254">
        <v>1590</v>
      </c>
      <c r="P212" s="254">
        <v>1590</v>
      </c>
      <c r="Q212" s="254">
        <v>1590</v>
      </c>
      <c r="R212" s="254">
        <v>1590</v>
      </c>
      <c r="S212" s="254">
        <v>1590</v>
      </c>
      <c r="T212" s="254">
        <v>1590</v>
      </c>
      <c r="U212" s="254">
        <v>1590</v>
      </c>
      <c r="V212" s="254">
        <v>1590</v>
      </c>
      <c r="W212" s="254">
        <v>1590</v>
      </c>
      <c r="X212" s="255">
        <v>1590</v>
      </c>
      <c r="Y212" s="341">
        <v>1590</v>
      </c>
    </row>
    <row r="213" spans="1:28" s="428" customFormat="1" x14ac:dyDescent="0.2">
      <c r="A213" s="295" t="s">
        <v>6</v>
      </c>
      <c r="B213" s="256">
        <v>1508</v>
      </c>
      <c r="C213" s="257">
        <v>1517.25</v>
      </c>
      <c r="D213" s="257">
        <v>1546.09375</v>
      </c>
      <c r="E213" s="257">
        <v>1594.9350649350649</v>
      </c>
      <c r="F213" s="257">
        <v>1598</v>
      </c>
      <c r="G213" s="257">
        <v>1610.1818181818182</v>
      </c>
      <c r="H213" s="257">
        <v>1622.280701754386</v>
      </c>
      <c r="I213" s="296">
        <v>1643.939393939394</v>
      </c>
      <c r="J213" s="256">
        <v>1480.3571428571429</v>
      </c>
      <c r="K213" s="257">
        <v>1547.8048780487804</v>
      </c>
      <c r="L213" s="257">
        <v>1566.0377358490566</v>
      </c>
      <c r="M213" s="258">
        <v>1668.6842105263158</v>
      </c>
      <c r="N213" s="398">
        <v>1513.5714285714287</v>
      </c>
      <c r="O213" s="257">
        <v>1521.7647058823529</v>
      </c>
      <c r="P213" s="257">
        <v>1547.5471698113208</v>
      </c>
      <c r="Q213" s="257">
        <v>1574.8387096774193</v>
      </c>
      <c r="R213" s="257">
        <v>1577.0967741935483</v>
      </c>
      <c r="S213" s="257">
        <v>1583.5483870967741</v>
      </c>
      <c r="T213" s="257">
        <v>1581.6129032258063</v>
      </c>
      <c r="U213" s="257">
        <v>1607.4193548387098</v>
      </c>
      <c r="V213" s="257">
        <v>1628.0645161290322</v>
      </c>
      <c r="W213" s="257">
        <v>1620</v>
      </c>
      <c r="X213" s="258">
        <v>1636.4864864864865</v>
      </c>
      <c r="Y213" s="342">
        <v>1582.6808510638298</v>
      </c>
    </row>
    <row r="214" spans="1:28" s="428" customFormat="1" x14ac:dyDescent="0.2">
      <c r="A214" s="226" t="s">
        <v>7</v>
      </c>
      <c r="B214" s="260">
        <v>100</v>
      </c>
      <c r="C214" s="261">
        <v>100</v>
      </c>
      <c r="D214" s="261">
        <v>100</v>
      </c>
      <c r="E214" s="261">
        <v>100</v>
      </c>
      <c r="F214" s="261">
        <v>100</v>
      </c>
      <c r="G214" s="261">
        <v>100</v>
      </c>
      <c r="H214" s="261">
        <v>100</v>
      </c>
      <c r="I214" s="299">
        <v>96.969696969696969</v>
      </c>
      <c r="J214" s="260">
        <v>82.142857142857139</v>
      </c>
      <c r="K214" s="261">
        <v>100</v>
      </c>
      <c r="L214" s="261">
        <v>100</v>
      </c>
      <c r="M214" s="262">
        <v>94.736842105263165</v>
      </c>
      <c r="N214" s="399">
        <v>71.428571428571431</v>
      </c>
      <c r="O214" s="261">
        <v>100</v>
      </c>
      <c r="P214" s="261">
        <v>100</v>
      </c>
      <c r="Q214" s="261">
        <v>100</v>
      </c>
      <c r="R214" s="261">
        <v>100</v>
      </c>
      <c r="S214" s="261">
        <v>100</v>
      </c>
      <c r="T214" s="261">
        <v>100</v>
      </c>
      <c r="U214" s="261">
        <v>100</v>
      </c>
      <c r="V214" s="261">
        <v>100</v>
      </c>
      <c r="W214" s="261">
        <v>100</v>
      </c>
      <c r="X214" s="262">
        <v>100</v>
      </c>
      <c r="Y214" s="343">
        <v>96.38297872340425</v>
      </c>
      <c r="AA214" s="227"/>
    </row>
    <row r="215" spans="1:28" s="428" customFormat="1" x14ac:dyDescent="0.2">
      <c r="A215" s="226" t="s">
        <v>8</v>
      </c>
      <c r="B215" s="263">
        <v>4.411683654769203E-2</v>
      </c>
      <c r="C215" s="264">
        <v>2.8991876407539065E-2</v>
      </c>
      <c r="D215" s="264">
        <v>3.3600816027381956E-2</v>
      </c>
      <c r="E215" s="264">
        <v>3.5748964121024879E-2</v>
      </c>
      <c r="F215" s="264">
        <v>3.6646126418018773E-2</v>
      </c>
      <c r="G215" s="264">
        <v>3.3318212995794808E-2</v>
      </c>
      <c r="H215" s="264">
        <v>3.6330637066290201E-2</v>
      </c>
      <c r="I215" s="302">
        <v>4.5666691442438699E-2</v>
      </c>
      <c r="J215" s="263">
        <v>6.9324897679706649E-2</v>
      </c>
      <c r="K215" s="264">
        <v>3.3051917303433799E-2</v>
      </c>
      <c r="L215" s="264">
        <v>3.8500338859821522E-2</v>
      </c>
      <c r="M215" s="265">
        <v>4.6585669323552861E-2</v>
      </c>
      <c r="N215" s="400">
        <v>7.3681621026300409E-2</v>
      </c>
      <c r="O215" s="264">
        <v>4.2451714031051621E-2</v>
      </c>
      <c r="P215" s="264">
        <v>3.8463087804864876E-2</v>
      </c>
      <c r="Q215" s="264">
        <v>4.0925829557531823E-2</v>
      </c>
      <c r="R215" s="264">
        <v>3.7948796984212302E-2</v>
      </c>
      <c r="S215" s="264">
        <v>3.7908204401030904E-2</v>
      </c>
      <c r="T215" s="264">
        <v>4.063093072832244E-2</v>
      </c>
      <c r="U215" s="264">
        <v>4.1716829704457885E-2</v>
      </c>
      <c r="V215" s="264">
        <v>3.202725952237323E-2</v>
      </c>
      <c r="W215" s="264">
        <v>4.5895383445533594E-2</v>
      </c>
      <c r="X215" s="265">
        <v>4.3839894363104162E-2</v>
      </c>
      <c r="Y215" s="344">
        <v>4.8959607847143712E-2</v>
      </c>
      <c r="AA215" s="227"/>
    </row>
    <row r="216" spans="1:28" s="428" customFormat="1" x14ac:dyDescent="0.2">
      <c r="A216" s="295" t="s">
        <v>1</v>
      </c>
      <c r="B216" s="266">
        <f>B213/B212*100-100</f>
        <v>-5.1572327044025172</v>
      </c>
      <c r="C216" s="267">
        <f t="shared" ref="C216:E216" si="85">C213/C212*100-100</f>
        <v>-4.5754716981132049</v>
      </c>
      <c r="D216" s="267">
        <f t="shared" si="85"/>
        <v>-2.7613993710691886</v>
      </c>
      <c r="E216" s="267">
        <f t="shared" si="85"/>
        <v>0.31038144245691512</v>
      </c>
      <c r="F216" s="267">
        <f>F213/F212*100-100</f>
        <v>0.50314465408804665</v>
      </c>
      <c r="G216" s="267">
        <f t="shared" ref="G216:L216" si="86">G213/G212*100-100</f>
        <v>1.2692967409948466</v>
      </c>
      <c r="H216" s="267">
        <f t="shared" si="86"/>
        <v>2.030232814741268</v>
      </c>
      <c r="I216" s="405">
        <f t="shared" si="86"/>
        <v>3.3924147131694156</v>
      </c>
      <c r="J216" s="266">
        <f t="shared" si="86"/>
        <v>-6.8957771787960525</v>
      </c>
      <c r="K216" s="267">
        <f t="shared" si="86"/>
        <v>-2.6537812547936852</v>
      </c>
      <c r="L216" s="267">
        <f t="shared" si="86"/>
        <v>-1.5070606384241074</v>
      </c>
      <c r="M216" s="268">
        <f>M213/M212*100-100</f>
        <v>4.9486924859318151</v>
      </c>
      <c r="N216" s="401">
        <f t="shared" ref="N216:Y216" si="87">N213/N212*100-100</f>
        <v>-4.8068283917340437</v>
      </c>
      <c r="O216" s="267">
        <f t="shared" si="87"/>
        <v>-4.2915279319274902</v>
      </c>
      <c r="P216" s="267">
        <f t="shared" si="87"/>
        <v>-2.6699893200427169</v>
      </c>
      <c r="Q216" s="267">
        <f t="shared" si="87"/>
        <v>-0.9535402718604189</v>
      </c>
      <c r="R216" s="267">
        <f t="shared" si="87"/>
        <v>-0.81152363562588903</v>
      </c>
      <c r="S216" s="267">
        <f t="shared" si="87"/>
        <v>-0.40576181781294451</v>
      </c>
      <c r="T216" s="267">
        <f t="shared" si="87"/>
        <v>-0.52749036315682929</v>
      </c>
      <c r="U216" s="267">
        <f t="shared" si="87"/>
        <v>1.0955569080949488</v>
      </c>
      <c r="V216" s="267">
        <f t="shared" si="87"/>
        <v>2.3939947250963627</v>
      </c>
      <c r="W216" s="267">
        <f t="shared" si="87"/>
        <v>1.8867924528301927</v>
      </c>
      <c r="X216" s="268">
        <f t="shared" si="87"/>
        <v>2.9236783953764984</v>
      </c>
      <c r="Y216" s="345">
        <f t="shared" si="87"/>
        <v>-0.46032383246354414</v>
      </c>
      <c r="AA216" s="227"/>
    </row>
    <row r="217" spans="1:28" s="428" customFormat="1" ht="13.5" thickBot="1" x14ac:dyDescent="0.25">
      <c r="A217" s="349" t="s">
        <v>27</v>
      </c>
      <c r="B217" s="270">
        <f>B213-B199</f>
        <v>151.88888888888891</v>
      </c>
      <c r="C217" s="271">
        <f t="shared" ref="C217:X217" si="88">C213-C199</f>
        <v>129.01470588235293</v>
      </c>
      <c r="D217" s="271">
        <f t="shared" si="88"/>
        <v>125.07680084745766</v>
      </c>
      <c r="E217" s="271">
        <f t="shared" si="88"/>
        <v>152.90116662998025</v>
      </c>
      <c r="F217" s="271">
        <f t="shared" si="88"/>
        <v>151.5</v>
      </c>
      <c r="G217" s="271">
        <f t="shared" si="88"/>
        <v>155.81818181818198</v>
      </c>
      <c r="H217" s="271">
        <f t="shared" si="88"/>
        <v>130.28070175438597</v>
      </c>
      <c r="I217" s="406">
        <f t="shared" si="88"/>
        <v>125.83128583128587</v>
      </c>
      <c r="J217" s="270">
        <f t="shared" si="88"/>
        <v>98.35714285714289</v>
      </c>
      <c r="K217" s="271">
        <f t="shared" si="88"/>
        <v>124.08394781622223</v>
      </c>
      <c r="L217" s="271">
        <f t="shared" si="88"/>
        <v>114.3135979180222</v>
      </c>
      <c r="M217" s="272">
        <f t="shared" si="88"/>
        <v>187.91497975708512</v>
      </c>
      <c r="N217" s="402">
        <f t="shared" si="88"/>
        <v>121.57142857142867</v>
      </c>
      <c r="O217" s="271">
        <f t="shared" si="88"/>
        <v>93.279857397504429</v>
      </c>
      <c r="P217" s="271">
        <f t="shared" si="88"/>
        <v>116.16785946649316</v>
      </c>
      <c r="Q217" s="271">
        <f t="shared" si="88"/>
        <v>117.25250278086764</v>
      </c>
      <c r="R217" s="271">
        <f t="shared" si="88"/>
        <v>122.68500948766587</v>
      </c>
      <c r="S217" s="271">
        <f t="shared" si="88"/>
        <v>106.57869012707715</v>
      </c>
      <c r="T217" s="271">
        <f t="shared" si="88"/>
        <v>116.30040322580635</v>
      </c>
      <c r="U217" s="271">
        <f t="shared" si="88"/>
        <v>129.91935483870975</v>
      </c>
      <c r="V217" s="271">
        <f t="shared" si="88"/>
        <v>140.5645161290322</v>
      </c>
      <c r="W217" s="271">
        <f t="shared" si="88"/>
        <v>123.26923076923072</v>
      </c>
      <c r="X217" s="272">
        <f t="shared" si="88"/>
        <v>99.050589050588997</v>
      </c>
      <c r="Y217" s="346">
        <f>Y213-Y199</f>
        <v>128.04067920561283</v>
      </c>
      <c r="AA217" s="227"/>
    </row>
    <row r="218" spans="1:28" s="428" customFormat="1" x14ac:dyDescent="0.2">
      <c r="A218" s="370" t="s">
        <v>51</v>
      </c>
      <c r="B218" s="274">
        <v>252</v>
      </c>
      <c r="C218" s="275">
        <v>555</v>
      </c>
      <c r="D218" s="275">
        <v>813</v>
      </c>
      <c r="E218" s="275">
        <v>786</v>
      </c>
      <c r="F218" s="275">
        <v>785</v>
      </c>
      <c r="G218" s="275">
        <v>695</v>
      </c>
      <c r="H218" s="275">
        <v>756</v>
      </c>
      <c r="I218" s="407">
        <v>471</v>
      </c>
      <c r="J218" s="274">
        <v>383</v>
      </c>
      <c r="K218" s="275">
        <v>566</v>
      </c>
      <c r="L218" s="275">
        <v>785</v>
      </c>
      <c r="M218" s="276">
        <v>525</v>
      </c>
      <c r="N218" s="373">
        <v>163</v>
      </c>
      <c r="O218" s="275">
        <v>421</v>
      </c>
      <c r="P218" s="275">
        <v>740</v>
      </c>
      <c r="Q218" s="275">
        <v>400</v>
      </c>
      <c r="R218" s="275">
        <v>399</v>
      </c>
      <c r="S218" s="275">
        <v>414</v>
      </c>
      <c r="T218" s="275">
        <v>414</v>
      </c>
      <c r="U218" s="275">
        <v>407</v>
      </c>
      <c r="V218" s="275">
        <v>407</v>
      </c>
      <c r="W218" s="275">
        <v>731</v>
      </c>
      <c r="X218" s="276">
        <v>515</v>
      </c>
      <c r="Y218" s="347">
        <f>SUM(B218:X218)</f>
        <v>12383</v>
      </c>
      <c r="Z218" s="227" t="s">
        <v>56</v>
      </c>
      <c r="AA218" s="278">
        <f>Y204-Y218</f>
        <v>7</v>
      </c>
      <c r="AB218" s="279">
        <f>AA218/Y204</f>
        <v>5.649717514124294E-4</v>
      </c>
    </row>
    <row r="219" spans="1:28" s="428" customFormat="1" x14ac:dyDescent="0.2">
      <c r="A219" s="371" t="s">
        <v>28</v>
      </c>
      <c r="B219" s="323">
        <v>72.5</v>
      </c>
      <c r="C219" s="240">
        <v>71</v>
      </c>
      <c r="D219" s="240">
        <v>70</v>
      </c>
      <c r="E219" s="240">
        <v>70</v>
      </c>
      <c r="F219" s="240">
        <v>70</v>
      </c>
      <c r="G219" s="240">
        <v>68.5</v>
      </c>
      <c r="H219" s="240">
        <v>68</v>
      </c>
      <c r="I219" s="408">
        <v>67.5</v>
      </c>
      <c r="J219" s="242">
        <v>73.5</v>
      </c>
      <c r="K219" s="240">
        <v>72</v>
      </c>
      <c r="L219" s="240">
        <v>71</v>
      </c>
      <c r="M219" s="243">
        <v>69.5</v>
      </c>
      <c r="N219" s="374">
        <v>73.5</v>
      </c>
      <c r="O219" s="240">
        <v>73</v>
      </c>
      <c r="P219" s="240">
        <v>72</v>
      </c>
      <c r="Q219" s="240">
        <v>71</v>
      </c>
      <c r="R219" s="240">
        <v>71</v>
      </c>
      <c r="S219" s="240">
        <v>70.5</v>
      </c>
      <c r="T219" s="240">
        <v>70.5</v>
      </c>
      <c r="U219" s="240">
        <v>70</v>
      </c>
      <c r="V219" s="240">
        <v>70</v>
      </c>
      <c r="W219" s="240">
        <v>69</v>
      </c>
      <c r="X219" s="243">
        <v>69</v>
      </c>
      <c r="Y219" s="339"/>
      <c r="Z219" s="227" t="s">
        <v>57</v>
      </c>
      <c r="AA219" s="362">
        <v>64.180000000000007</v>
      </c>
    </row>
    <row r="220" spans="1:28" s="428" customFormat="1" ht="13.5" thickBot="1" x14ac:dyDescent="0.25">
      <c r="A220" s="372" t="s">
        <v>26</v>
      </c>
      <c r="B220" s="410">
        <f>B219-B205</f>
        <v>6.5</v>
      </c>
      <c r="C220" s="415">
        <f t="shared" ref="C220:X220" si="89">C219-C205</f>
        <v>6</v>
      </c>
      <c r="D220" s="415">
        <f t="shared" si="89"/>
        <v>6</v>
      </c>
      <c r="E220" s="415">
        <f t="shared" si="89"/>
        <v>6</v>
      </c>
      <c r="F220" s="415">
        <f t="shared" si="89"/>
        <v>6</v>
      </c>
      <c r="G220" s="415">
        <f t="shared" si="89"/>
        <v>6</v>
      </c>
      <c r="H220" s="415">
        <f t="shared" si="89"/>
        <v>6</v>
      </c>
      <c r="I220" s="416">
        <f t="shared" si="89"/>
        <v>6</v>
      </c>
      <c r="J220" s="410">
        <f t="shared" si="89"/>
        <v>6.5</v>
      </c>
      <c r="K220" s="415">
        <f t="shared" si="89"/>
        <v>6.5</v>
      </c>
      <c r="L220" s="415">
        <f t="shared" si="89"/>
        <v>6.5</v>
      </c>
      <c r="M220" s="417">
        <f t="shared" si="89"/>
        <v>6</v>
      </c>
      <c r="N220" s="418">
        <f t="shared" si="89"/>
        <v>6.5</v>
      </c>
      <c r="O220" s="415">
        <f t="shared" si="89"/>
        <v>6.5</v>
      </c>
      <c r="P220" s="415">
        <f t="shared" si="89"/>
        <v>6.5</v>
      </c>
      <c r="Q220" s="415">
        <f t="shared" si="89"/>
        <v>6</v>
      </c>
      <c r="R220" s="415">
        <f t="shared" si="89"/>
        <v>6</v>
      </c>
      <c r="S220" s="415">
        <f t="shared" si="89"/>
        <v>6</v>
      </c>
      <c r="T220" s="415">
        <f t="shared" si="89"/>
        <v>6</v>
      </c>
      <c r="U220" s="415">
        <f t="shared" si="89"/>
        <v>6</v>
      </c>
      <c r="V220" s="415">
        <f t="shared" si="89"/>
        <v>6</v>
      </c>
      <c r="W220" s="415">
        <f t="shared" si="89"/>
        <v>6</v>
      </c>
      <c r="X220" s="417">
        <f t="shared" si="89"/>
        <v>6.5</v>
      </c>
      <c r="Y220" s="348"/>
      <c r="Z220" s="227" t="s">
        <v>26</v>
      </c>
      <c r="AA220" s="227">
        <f>AA219-AA205</f>
        <v>5.5500000000000043</v>
      </c>
    </row>
    <row r="221" spans="1:28" x14ac:dyDescent="0.2">
      <c r="B221" s="237">
        <v>72.5</v>
      </c>
      <c r="D221" s="237">
        <v>70</v>
      </c>
    </row>
    <row r="222" spans="1:28" ht="13.5" thickBot="1" x14ac:dyDescent="0.25"/>
    <row r="223" spans="1:28" s="429" customFormat="1" ht="13.5" thickBot="1" x14ac:dyDescent="0.25">
      <c r="A223" s="285" t="s">
        <v>99</v>
      </c>
      <c r="B223" s="528" t="s">
        <v>53</v>
      </c>
      <c r="C223" s="529"/>
      <c r="D223" s="529"/>
      <c r="E223" s="529"/>
      <c r="F223" s="529"/>
      <c r="G223" s="529"/>
      <c r="H223" s="529"/>
      <c r="I223" s="529"/>
      <c r="J223" s="531" t="s">
        <v>72</v>
      </c>
      <c r="K223" s="532"/>
      <c r="L223" s="532"/>
      <c r="M223" s="533"/>
      <c r="N223" s="528" t="s">
        <v>63</v>
      </c>
      <c r="O223" s="529"/>
      <c r="P223" s="529"/>
      <c r="Q223" s="529"/>
      <c r="R223" s="529"/>
      <c r="S223" s="529"/>
      <c r="T223" s="529"/>
      <c r="U223" s="529"/>
      <c r="V223" s="529"/>
      <c r="W223" s="529"/>
      <c r="X223" s="530"/>
      <c r="Y223" s="338" t="s">
        <v>55</v>
      </c>
    </row>
    <row r="224" spans="1:28" s="429" customFormat="1" x14ac:dyDescent="0.2">
      <c r="A224" s="226" t="s">
        <v>54</v>
      </c>
      <c r="B224" s="247">
        <v>1</v>
      </c>
      <c r="C224" s="248">
        <v>2</v>
      </c>
      <c r="D224" s="248">
        <v>3</v>
      </c>
      <c r="E224" s="248">
        <v>4</v>
      </c>
      <c r="F224" s="248">
        <v>5</v>
      </c>
      <c r="G224" s="248">
        <v>6</v>
      </c>
      <c r="H224" s="248">
        <v>7</v>
      </c>
      <c r="I224" s="403">
        <v>8</v>
      </c>
      <c r="J224" s="247">
        <v>1</v>
      </c>
      <c r="K224" s="248">
        <v>2</v>
      </c>
      <c r="L224" s="248">
        <v>3</v>
      </c>
      <c r="M224" s="249">
        <v>4</v>
      </c>
      <c r="N224" s="396">
        <v>1</v>
      </c>
      <c r="O224" s="248">
        <v>2</v>
      </c>
      <c r="P224" s="248">
        <v>3</v>
      </c>
      <c r="Q224" s="248">
        <v>4</v>
      </c>
      <c r="R224" s="248">
        <v>5</v>
      </c>
      <c r="S224" s="248">
        <v>6</v>
      </c>
      <c r="T224" s="248">
        <v>7</v>
      </c>
      <c r="U224" s="248">
        <v>8</v>
      </c>
      <c r="V224" s="248">
        <v>9</v>
      </c>
      <c r="W224" s="248">
        <v>10</v>
      </c>
      <c r="X224" s="249">
        <v>11</v>
      </c>
      <c r="Y224" s="339"/>
    </row>
    <row r="225" spans="1:28" s="429" customFormat="1" x14ac:dyDescent="0.2">
      <c r="A225" s="226" t="s">
        <v>2</v>
      </c>
      <c r="B225" s="383">
        <v>1</v>
      </c>
      <c r="C225" s="384">
        <v>2</v>
      </c>
      <c r="D225" s="385">
        <v>3</v>
      </c>
      <c r="E225" s="386">
        <v>4</v>
      </c>
      <c r="F225" s="387">
        <v>5</v>
      </c>
      <c r="G225" s="388">
        <v>6</v>
      </c>
      <c r="H225" s="389">
        <v>7</v>
      </c>
      <c r="I225" s="390">
        <v>8</v>
      </c>
      <c r="J225" s="383">
        <v>1</v>
      </c>
      <c r="K225" s="384">
        <v>2</v>
      </c>
      <c r="L225" s="385">
        <v>3</v>
      </c>
      <c r="M225" s="386">
        <v>4</v>
      </c>
      <c r="N225" s="383">
        <v>1</v>
      </c>
      <c r="O225" s="384">
        <v>2</v>
      </c>
      <c r="P225" s="385">
        <v>3</v>
      </c>
      <c r="Q225" s="386">
        <v>4</v>
      </c>
      <c r="R225" s="386">
        <v>4</v>
      </c>
      <c r="S225" s="387">
        <v>5</v>
      </c>
      <c r="T225" s="387">
        <v>5</v>
      </c>
      <c r="U225" s="388">
        <v>6</v>
      </c>
      <c r="V225" s="388">
        <v>6</v>
      </c>
      <c r="W225" s="389">
        <v>7</v>
      </c>
      <c r="X225" s="390">
        <v>8</v>
      </c>
      <c r="Y225" s="391" t="s">
        <v>0</v>
      </c>
    </row>
    <row r="226" spans="1:28" s="429" customFormat="1" x14ac:dyDescent="0.2">
      <c r="A226" s="292" t="s">
        <v>3</v>
      </c>
      <c r="B226" s="253">
        <v>1710</v>
      </c>
      <c r="C226" s="254">
        <v>1710</v>
      </c>
      <c r="D226" s="254">
        <v>1710</v>
      </c>
      <c r="E226" s="254">
        <v>1710</v>
      </c>
      <c r="F226" s="254">
        <v>1710</v>
      </c>
      <c r="G226" s="254">
        <v>1710</v>
      </c>
      <c r="H226" s="254">
        <v>1710</v>
      </c>
      <c r="I226" s="404">
        <v>1710</v>
      </c>
      <c r="J226" s="253">
        <v>1710</v>
      </c>
      <c r="K226" s="254">
        <v>1710</v>
      </c>
      <c r="L226" s="254">
        <v>1710</v>
      </c>
      <c r="M226" s="255">
        <v>1710</v>
      </c>
      <c r="N226" s="397">
        <v>1710</v>
      </c>
      <c r="O226" s="254">
        <v>1710</v>
      </c>
      <c r="P226" s="254">
        <v>1710</v>
      </c>
      <c r="Q226" s="254">
        <v>1710</v>
      </c>
      <c r="R226" s="254">
        <v>1710</v>
      </c>
      <c r="S226" s="254">
        <v>1710</v>
      </c>
      <c r="T226" s="254">
        <v>1710</v>
      </c>
      <c r="U226" s="254">
        <v>1710</v>
      </c>
      <c r="V226" s="254">
        <v>1710</v>
      </c>
      <c r="W226" s="254">
        <v>1710</v>
      </c>
      <c r="X226" s="255">
        <v>1710</v>
      </c>
      <c r="Y226" s="341">
        <v>1710</v>
      </c>
    </row>
    <row r="227" spans="1:28" s="429" customFormat="1" x14ac:dyDescent="0.2">
      <c r="A227" s="295" t="s">
        <v>6</v>
      </c>
      <c r="B227" s="256">
        <v>1642.6315789473683</v>
      </c>
      <c r="C227" s="257">
        <v>1671.3636363636363</v>
      </c>
      <c r="D227" s="257">
        <v>1728.8709677419354</v>
      </c>
      <c r="E227" s="257">
        <v>1724.0740740740741</v>
      </c>
      <c r="F227" s="257">
        <v>1745.9322033898304</v>
      </c>
      <c r="G227" s="257">
        <v>1744.1818181818182</v>
      </c>
      <c r="H227" s="257">
        <v>1782.1568627450981</v>
      </c>
      <c r="I227" s="296">
        <v>1831.4285714285713</v>
      </c>
      <c r="J227" s="256">
        <v>1688.2758620689656</v>
      </c>
      <c r="K227" s="257">
        <v>1737.1428571428571</v>
      </c>
      <c r="L227" s="257">
        <v>1733.2203389830509</v>
      </c>
      <c r="M227" s="258">
        <v>1770.2439024390244</v>
      </c>
      <c r="N227" s="398">
        <v>1676.6666666666667</v>
      </c>
      <c r="O227" s="257">
        <v>1739.375</v>
      </c>
      <c r="P227" s="257">
        <v>1720.3571428571429</v>
      </c>
      <c r="Q227" s="257">
        <v>1787.3333333333333</v>
      </c>
      <c r="R227" s="257">
        <v>1748.5294117647059</v>
      </c>
      <c r="S227" s="257">
        <v>1770.6060606060605</v>
      </c>
      <c r="T227" s="257">
        <v>1777.3529411764705</v>
      </c>
      <c r="U227" s="257">
        <v>1761.6129032258063</v>
      </c>
      <c r="V227" s="257">
        <v>1774.1935483870968</v>
      </c>
      <c r="W227" s="257">
        <v>1772.3529411764705</v>
      </c>
      <c r="X227" s="258">
        <v>1775</v>
      </c>
      <c r="Y227" s="342">
        <v>1745.7326203208556</v>
      </c>
    </row>
    <row r="228" spans="1:28" s="429" customFormat="1" x14ac:dyDescent="0.2">
      <c r="A228" s="226" t="s">
        <v>7</v>
      </c>
      <c r="B228" s="260">
        <v>84.21052631578948</v>
      </c>
      <c r="C228" s="261">
        <v>93.181818181818187</v>
      </c>
      <c r="D228" s="261">
        <v>98.387096774193552</v>
      </c>
      <c r="E228" s="261">
        <v>100</v>
      </c>
      <c r="F228" s="261">
        <v>96.610169491525426</v>
      </c>
      <c r="G228" s="261">
        <v>100</v>
      </c>
      <c r="H228" s="261">
        <v>100</v>
      </c>
      <c r="I228" s="299">
        <v>82.857142857142861</v>
      </c>
      <c r="J228" s="260">
        <v>86.206896551724142</v>
      </c>
      <c r="K228" s="261">
        <v>92.857142857142861</v>
      </c>
      <c r="L228" s="261">
        <v>96.610169491525426</v>
      </c>
      <c r="M228" s="262">
        <v>87.804878048780495</v>
      </c>
      <c r="N228" s="399">
        <v>100</v>
      </c>
      <c r="O228" s="261">
        <v>87.5</v>
      </c>
      <c r="P228" s="261">
        <v>98.214285714285708</v>
      </c>
      <c r="Q228" s="261">
        <v>96.666666666666671</v>
      </c>
      <c r="R228" s="261">
        <v>100</v>
      </c>
      <c r="S228" s="261">
        <v>100</v>
      </c>
      <c r="T228" s="261">
        <v>97.058823529411768</v>
      </c>
      <c r="U228" s="261">
        <v>93.548387096774192</v>
      </c>
      <c r="V228" s="261">
        <v>96.774193548387103</v>
      </c>
      <c r="W228" s="261">
        <v>94.117647058823536</v>
      </c>
      <c r="X228" s="262">
        <v>92.10526315789474</v>
      </c>
      <c r="Y228" s="343">
        <v>92.727272727272734</v>
      </c>
      <c r="AA228" s="227"/>
    </row>
    <row r="229" spans="1:28" s="429" customFormat="1" x14ac:dyDescent="0.2">
      <c r="A229" s="226" t="s">
        <v>8</v>
      </c>
      <c r="B229" s="263">
        <v>8.0976963788177578E-2</v>
      </c>
      <c r="C229" s="264">
        <v>5.158875588430057E-2</v>
      </c>
      <c r="D229" s="264">
        <v>4.1994897892848354E-2</v>
      </c>
      <c r="E229" s="264">
        <v>3.9928728871389353E-2</v>
      </c>
      <c r="F229" s="264">
        <v>3.9048030567833104E-2</v>
      </c>
      <c r="G229" s="264">
        <v>3.936952102623649E-2</v>
      </c>
      <c r="H229" s="264">
        <v>3.9259598632480686E-2</v>
      </c>
      <c r="I229" s="302">
        <v>6.9951013171436122E-2</v>
      </c>
      <c r="J229" s="263">
        <v>7.2894636554147338E-2</v>
      </c>
      <c r="K229" s="264">
        <v>5.1031036307983377E-2</v>
      </c>
      <c r="L229" s="264">
        <v>5.239095850484491E-2</v>
      </c>
      <c r="M229" s="265">
        <v>6.2150701502476396E-2</v>
      </c>
      <c r="N229" s="400">
        <v>5.0919477037239931E-2</v>
      </c>
      <c r="O229" s="264">
        <v>6.3158367134027824E-2</v>
      </c>
      <c r="P229" s="264">
        <v>4.9199871404018936E-2</v>
      </c>
      <c r="Q229" s="264">
        <v>4.0369725452888194E-2</v>
      </c>
      <c r="R229" s="264">
        <v>4.7811790554636746E-2</v>
      </c>
      <c r="S229" s="264">
        <v>4.2559040793537589E-2</v>
      </c>
      <c r="T229" s="264">
        <v>4.5978930882433391E-2</v>
      </c>
      <c r="U229" s="264">
        <v>4.6879291774546236E-2</v>
      </c>
      <c r="V229" s="264">
        <v>4.7520330577363067E-2</v>
      </c>
      <c r="W229" s="264">
        <v>5.3615188865073958E-2</v>
      </c>
      <c r="X229" s="265">
        <v>6.245181063327563E-2</v>
      </c>
      <c r="Y229" s="344">
        <v>5.5201158939387776E-2</v>
      </c>
      <c r="AA229" s="227"/>
    </row>
    <row r="230" spans="1:28" s="429" customFormat="1" x14ac:dyDescent="0.2">
      <c r="A230" s="295" t="s">
        <v>1</v>
      </c>
      <c r="B230" s="266">
        <f>B227/B226*100-100</f>
        <v>-3.9396737457679336</v>
      </c>
      <c r="C230" s="267">
        <f t="shared" ref="C230:E230" si="90">C227/C226*100-100</f>
        <v>-2.2594364699627931</v>
      </c>
      <c r="D230" s="267">
        <f t="shared" si="90"/>
        <v>1.103565365025446</v>
      </c>
      <c r="E230" s="267">
        <f t="shared" si="90"/>
        <v>0.82304526748970375</v>
      </c>
      <c r="F230" s="267">
        <f>F227/F226*100-100</f>
        <v>2.1012984438497426</v>
      </c>
      <c r="G230" s="267">
        <f t="shared" ref="G230:L230" si="91">G227/G226*100-100</f>
        <v>1.998936735778841</v>
      </c>
      <c r="H230" s="267">
        <f t="shared" si="91"/>
        <v>4.2196995757367404</v>
      </c>
      <c r="I230" s="405">
        <f t="shared" si="91"/>
        <v>7.1010860484544764</v>
      </c>
      <c r="J230" s="266">
        <f t="shared" si="91"/>
        <v>-1.27041742286751</v>
      </c>
      <c r="K230" s="267">
        <f t="shared" si="91"/>
        <v>1.5873015873015817</v>
      </c>
      <c r="L230" s="267">
        <f t="shared" si="91"/>
        <v>1.3579145604123255</v>
      </c>
      <c r="M230" s="268">
        <f>M227/M226*100-100</f>
        <v>3.5230352303523063</v>
      </c>
      <c r="N230" s="401">
        <f t="shared" ref="N230:Y230" si="92">N227/N226*100-100</f>
        <v>-1.9493177387914216</v>
      </c>
      <c r="O230" s="267">
        <f t="shared" si="92"/>
        <v>1.7178362573099406</v>
      </c>
      <c r="P230" s="267">
        <f t="shared" si="92"/>
        <v>0.60568086883876049</v>
      </c>
      <c r="Q230" s="267">
        <f t="shared" si="92"/>
        <v>4.522417153996102</v>
      </c>
      <c r="R230" s="267">
        <f t="shared" si="92"/>
        <v>2.253181974544205</v>
      </c>
      <c r="S230" s="267">
        <f t="shared" si="92"/>
        <v>3.544214070529847</v>
      </c>
      <c r="T230" s="267">
        <f t="shared" si="92"/>
        <v>3.9387684898520803</v>
      </c>
      <c r="U230" s="267">
        <f t="shared" si="92"/>
        <v>3.0182984342576731</v>
      </c>
      <c r="V230" s="267">
        <f t="shared" si="92"/>
        <v>3.7540086776079988</v>
      </c>
      <c r="W230" s="267">
        <f t="shared" si="92"/>
        <v>3.6463708290333585</v>
      </c>
      <c r="X230" s="268">
        <f t="shared" si="92"/>
        <v>3.8011695906432692</v>
      </c>
      <c r="Y230" s="345">
        <f t="shared" si="92"/>
        <v>2.0896269193482908</v>
      </c>
      <c r="AA230" s="227"/>
    </row>
    <row r="231" spans="1:28" s="429" customFormat="1" ht="13.5" thickBot="1" x14ac:dyDescent="0.25">
      <c r="A231" s="349" t="s">
        <v>27</v>
      </c>
      <c r="B231" s="270">
        <f>B227-B213</f>
        <v>134.63157894736833</v>
      </c>
      <c r="C231" s="271">
        <f t="shared" ref="C231:X231" si="93">C227-C213</f>
        <v>154.11363636363626</v>
      </c>
      <c r="D231" s="271">
        <f t="shared" si="93"/>
        <v>182.77721774193537</v>
      </c>
      <c r="E231" s="271">
        <f t="shared" si="93"/>
        <v>129.1390091390092</v>
      </c>
      <c r="F231" s="271">
        <f t="shared" si="93"/>
        <v>147.93220338983042</v>
      </c>
      <c r="G231" s="271">
        <f t="shared" si="93"/>
        <v>134</v>
      </c>
      <c r="H231" s="271">
        <f t="shared" si="93"/>
        <v>159.87616099071215</v>
      </c>
      <c r="I231" s="406">
        <f t="shared" si="93"/>
        <v>187.48917748917734</v>
      </c>
      <c r="J231" s="270">
        <f t="shared" si="93"/>
        <v>207.91871921182269</v>
      </c>
      <c r="K231" s="271">
        <f t="shared" si="93"/>
        <v>189.33797909407667</v>
      </c>
      <c r="L231" s="271">
        <f t="shared" si="93"/>
        <v>167.18260313399423</v>
      </c>
      <c r="M231" s="272">
        <f t="shared" si="93"/>
        <v>101.55969191270856</v>
      </c>
      <c r="N231" s="402">
        <f t="shared" si="93"/>
        <v>163.09523809523807</v>
      </c>
      <c r="O231" s="271">
        <f t="shared" si="93"/>
        <v>217.61029411764707</v>
      </c>
      <c r="P231" s="271">
        <f t="shared" si="93"/>
        <v>172.80997304582206</v>
      </c>
      <c r="Q231" s="271">
        <f t="shared" si="93"/>
        <v>212.49462365591398</v>
      </c>
      <c r="R231" s="271">
        <f t="shared" si="93"/>
        <v>171.43263757115756</v>
      </c>
      <c r="S231" s="271">
        <f t="shared" si="93"/>
        <v>187.05767350928636</v>
      </c>
      <c r="T231" s="271">
        <f t="shared" si="93"/>
        <v>195.74003795066415</v>
      </c>
      <c r="U231" s="271">
        <f t="shared" si="93"/>
        <v>154.1935483870966</v>
      </c>
      <c r="V231" s="271">
        <f t="shared" si="93"/>
        <v>146.12903225806463</v>
      </c>
      <c r="W231" s="271">
        <f t="shared" si="93"/>
        <v>152.35294117647049</v>
      </c>
      <c r="X231" s="272">
        <f t="shared" si="93"/>
        <v>138.51351351351354</v>
      </c>
      <c r="Y231" s="346">
        <f>Y227-Y213</f>
        <v>163.05176925702585</v>
      </c>
      <c r="AA231" s="227"/>
    </row>
    <row r="232" spans="1:28" s="429" customFormat="1" x14ac:dyDescent="0.2">
      <c r="A232" s="370" t="s">
        <v>51</v>
      </c>
      <c r="B232" s="274">
        <v>252</v>
      </c>
      <c r="C232" s="275">
        <v>555</v>
      </c>
      <c r="D232" s="275">
        <v>811</v>
      </c>
      <c r="E232" s="275">
        <v>786</v>
      </c>
      <c r="F232" s="275">
        <v>785</v>
      </c>
      <c r="G232" s="275">
        <v>695</v>
      </c>
      <c r="H232" s="275">
        <v>756</v>
      </c>
      <c r="I232" s="407">
        <v>470</v>
      </c>
      <c r="J232" s="274">
        <v>383</v>
      </c>
      <c r="K232" s="275">
        <v>566</v>
      </c>
      <c r="L232" s="275">
        <v>785</v>
      </c>
      <c r="M232" s="276">
        <v>525</v>
      </c>
      <c r="N232" s="373">
        <v>163</v>
      </c>
      <c r="O232" s="275">
        <v>421</v>
      </c>
      <c r="P232" s="275">
        <v>740</v>
      </c>
      <c r="Q232" s="275">
        <v>400</v>
      </c>
      <c r="R232" s="275">
        <v>399</v>
      </c>
      <c r="S232" s="275">
        <v>414</v>
      </c>
      <c r="T232" s="275">
        <v>414</v>
      </c>
      <c r="U232" s="275">
        <v>407</v>
      </c>
      <c r="V232" s="275">
        <v>407</v>
      </c>
      <c r="W232" s="275">
        <v>731</v>
      </c>
      <c r="X232" s="276">
        <v>515</v>
      </c>
      <c r="Y232" s="347">
        <f>SUM(B232:X232)</f>
        <v>12380</v>
      </c>
      <c r="Z232" s="227" t="s">
        <v>56</v>
      </c>
      <c r="AA232" s="278">
        <f>Y218-Y232</f>
        <v>3</v>
      </c>
      <c r="AB232" s="279">
        <f>AA232/Y218</f>
        <v>2.4226762496971655E-4</v>
      </c>
    </row>
    <row r="233" spans="1:28" s="429" customFormat="1" x14ac:dyDescent="0.2">
      <c r="A233" s="371" t="s">
        <v>28</v>
      </c>
      <c r="B233" s="323">
        <v>79.5</v>
      </c>
      <c r="C233" s="240">
        <v>78</v>
      </c>
      <c r="D233" s="240">
        <v>76.5</v>
      </c>
      <c r="E233" s="240">
        <v>77</v>
      </c>
      <c r="F233" s="240">
        <v>76.5</v>
      </c>
      <c r="G233" s="240">
        <v>75</v>
      </c>
      <c r="H233" s="240">
        <v>74.5</v>
      </c>
      <c r="I233" s="408">
        <v>74</v>
      </c>
      <c r="J233" s="242">
        <v>80</v>
      </c>
      <c r="K233" s="240">
        <v>78.5</v>
      </c>
      <c r="L233" s="240">
        <v>77.5</v>
      </c>
      <c r="M233" s="243">
        <v>76.5</v>
      </c>
      <c r="N233" s="374">
        <v>80</v>
      </c>
      <c r="O233" s="240">
        <v>79.5</v>
      </c>
      <c r="P233" s="240">
        <v>79</v>
      </c>
      <c r="Q233" s="240">
        <v>77.5</v>
      </c>
      <c r="R233" s="240">
        <v>77.5</v>
      </c>
      <c r="S233" s="240">
        <v>77</v>
      </c>
      <c r="T233" s="240">
        <v>77</v>
      </c>
      <c r="U233" s="240">
        <v>76.5</v>
      </c>
      <c r="V233" s="240">
        <v>76.5</v>
      </c>
      <c r="W233" s="240">
        <v>76</v>
      </c>
      <c r="X233" s="243">
        <v>76</v>
      </c>
      <c r="Y233" s="339"/>
      <c r="Z233" s="227" t="s">
        <v>57</v>
      </c>
      <c r="AA233" s="362">
        <v>70.319999999999993</v>
      </c>
    </row>
    <row r="234" spans="1:28" s="429" customFormat="1" ht="13.5" thickBot="1" x14ac:dyDescent="0.25">
      <c r="A234" s="372" t="s">
        <v>26</v>
      </c>
      <c r="B234" s="410">
        <f>B233-B219</f>
        <v>7</v>
      </c>
      <c r="C234" s="415">
        <f t="shared" ref="C234:X234" si="94">C233-C219</f>
        <v>7</v>
      </c>
      <c r="D234" s="415">
        <f t="shared" si="94"/>
        <v>6.5</v>
      </c>
      <c r="E234" s="415">
        <f t="shared" si="94"/>
        <v>7</v>
      </c>
      <c r="F234" s="415">
        <f t="shared" si="94"/>
        <v>6.5</v>
      </c>
      <c r="G234" s="415">
        <f t="shared" si="94"/>
        <v>6.5</v>
      </c>
      <c r="H234" s="415">
        <f t="shared" si="94"/>
        <v>6.5</v>
      </c>
      <c r="I234" s="416">
        <f t="shared" si="94"/>
        <v>6.5</v>
      </c>
      <c r="J234" s="410">
        <f t="shared" si="94"/>
        <v>6.5</v>
      </c>
      <c r="K234" s="415">
        <f t="shared" si="94"/>
        <v>6.5</v>
      </c>
      <c r="L234" s="415">
        <f t="shared" si="94"/>
        <v>6.5</v>
      </c>
      <c r="M234" s="417">
        <f t="shared" si="94"/>
        <v>7</v>
      </c>
      <c r="N234" s="418">
        <f t="shared" si="94"/>
        <v>6.5</v>
      </c>
      <c r="O234" s="415">
        <f t="shared" si="94"/>
        <v>6.5</v>
      </c>
      <c r="P234" s="415">
        <f t="shared" si="94"/>
        <v>7</v>
      </c>
      <c r="Q234" s="415">
        <f t="shared" si="94"/>
        <v>6.5</v>
      </c>
      <c r="R234" s="415">
        <f t="shared" si="94"/>
        <v>6.5</v>
      </c>
      <c r="S234" s="415">
        <f t="shared" si="94"/>
        <v>6.5</v>
      </c>
      <c r="T234" s="415">
        <f t="shared" si="94"/>
        <v>6.5</v>
      </c>
      <c r="U234" s="415">
        <f t="shared" si="94"/>
        <v>6.5</v>
      </c>
      <c r="V234" s="415">
        <f t="shared" si="94"/>
        <v>6.5</v>
      </c>
      <c r="W234" s="415">
        <f t="shared" si="94"/>
        <v>7</v>
      </c>
      <c r="X234" s="417">
        <f t="shared" si="94"/>
        <v>7</v>
      </c>
      <c r="Y234" s="348"/>
      <c r="Z234" s="227" t="s">
        <v>26</v>
      </c>
      <c r="AA234" s="227">
        <f>AA233-AA219</f>
        <v>6.1399999999999864</v>
      </c>
    </row>
    <row r="235" spans="1:28" x14ac:dyDescent="0.2">
      <c r="R235" s="237" t="s">
        <v>68</v>
      </c>
    </row>
    <row r="236" spans="1:28" ht="13.5" thickBot="1" x14ac:dyDescent="0.25"/>
    <row r="237" spans="1:28" ht="13.5" thickBot="1" x14ac:dyDescent="0.25">
      <c r="A237" s="285" t="s">
        <v>100</v>
      </c>
      <c r="B237" s="528" t="s">
        <v>53</v>
      </c>
      <c r="C237" s="529"/>
      <c r="D237" s="529"/>
      <c r="E237" s="529"/>
      <c r="F237" s="529"/>
      <c r="G237" s="529"/>
      <c r="H237" s="529"/>
      <c r="I237" s="529"/>
      <c r="J237" s="531" t="s">
        <v>72</v>
      </c>
      <c r="K237" s="532"/>
      <c r="L237" s="532"/>
      <c r="M237" s="533"/>
      <c r="N237" s="528" t="s">
        <v>63</v>
      </c>
      <c r="O237" s="529"/>
      <c r="P237" s="529"/>
      <c r="Q237" s="529"/>
      <c r="R237" s="529"/>
      <c r="S237" s="529"/>
      <c r="T237" s="529"/>
      <c r="U237" s="529"/>
      <c r="V237" s="529"/>
      <c r="W237" s="529"/>
      <c r="X237" s="530"/>
      <c r="Y237" s="338" t="s">
        <v>55</v>
      </c>
      <c r="Z237" s="430"/>
      <c r="AA237" s="430"/>
      <c r="AB237" s="430"/>
    </row>
    <row r="238" spans="1:28" x14ac:dyDescent="0.2">
      <c r="A238" s="226" t="s">
        <v>54</v>
      </c>
      <c r="B238" s="247">
        <v>1</v>
      </c>
      <c r="C238" s="248">
        <v>2</v>
      </c>
      <c r="D238" s="248">
        <v>3</v>
      </c>
      <c r="E238" s="248">
        <v>4</v>
      </c>
      <c r="F238" s="248">
        <v>5</v>
      </c>
      <c r="G238" s="248">
        <v>6</v>
      </c>
      <c r="H238" s="248">
        <v>7</v>
      </c>
      <c r="I238" s="403">
        <v>8</v>
      </c>
      <c r="J238" s="247">
        <v>1</v>
      </c>
      <c r="K238" s="248">
        <v>2</v>
      </c>
      <c r="L238" s="248">
        <v>3</v>
      </c>
      <c r="M238" s="249">
        <v>4</v>
      </c>
      <c r="N238" s="396">
        <v>1</v>
      </c>
      <c r="O238" s="248">
        <v>2</v>
      </c>
      <c r="P238" s="248">
        <v>3</v>
      </c>
      <c r="Q238" s="248">
        <v>4</v>
      </c>
      <c r="R238" s="248">
        <v>5</v>
      </c>
      <c r="S238" s="248">
        <v>6</v>
      </c>
      <c r="T238" s="248">
        <v>7</v>
      </c>
      <c r="U238" s="248">
        <v>8</v>
      </c>
      <c r="V238" s="248">
        <v>9</v>
      </c>
      <c r="W238" s="248">
        <v>10</v>
      </c>
      <c r="X238" s="249">
        <v>11</v>
      </c>
      <c r="Y238" s="339"/>
      <c r="Z238" s="430"/>
      <c r="AA238" s="430"/>
      <c r="AB238" s="430"/>
    </row>
    <row r="239" spans="1:28" x14ac:dyDescent="0.2">
      <c r="A239" s="226" t="s">
        <v>2</v>
      </c>
      <c r="B239" s="383">
        <v>1</v>
      </c>
      <c r="C239" s="384">
        <v>2</v>
      </c>
      <c r="D239" s="385">
        <v>3</v>
      </c>
      <c r="E239" s="386">
        <v>4</v>
      </c>
      <c r="F239" s="387">
        <v>5</v>
      </c>
      <c r="G239" s="388">
        <v>6</v>
      </c>
      <c r="H239" s="389">
        <v>7</v>
      </c>
      <c r="I239" s="390">
        <v>8</v>
      </c>
      <c r="J239" s="383">
        <v>1</v>
      </c>
      <c r="K239" s="384">
        <v>2</v>
      </c>
      <c r="L239" s="385">
        <v>3</v>
      </c>
      <c r="M239" s="386">
        <v>4</v>
      </c>
      <c r="N239" s="383">
        <v>1</v>
      </c>
      <c r="O239" s="384">
        <v>2</v>
      </c>
      <c r="P239" s="385">
        <v>3</v>
      </c>
      <c r="Q239" s="386">
        <v>4</v>
      </c>
      <c r="R239" s="386">
        <v>4</v>
      </c>
      <c r="S239" s="387">
        <v>5</v>
      </c>
      <c r="T239" s="387">
        <v>5</v>
      </c>
      <c r="U239" s="388">
        <v>6</v>
      </c>
      <c r="V239" s="388">
        <v>6</v>
      </c>
      <c r="W239" s="389">
        <v>7</v>
      </c>
      <c r="X239" s="390">
        <v>8</v>
      </c>
      <c r="Y239" s="391" t="s">
        <v>0</v>
      </c>
      <c r="Z239" s="430"/>
      <c r="AA239" s="430"/>
      <c r="AB239" s="430"/>
    </row>
    <row r="240" spans="1:28" x14ac:dyDescent="0.2">
      <c r="A240" s="292" t="s">
        <v>3</v>
      </c>
      <c r="B240" s="253">
        <v>1840</v>
      </c>
      <c r="C240" s="254">
        <v>1840</v>
      </c>
      <c r="D240" s="254">
        <v>1840</v>
      </c>
      <c r="E240" s="254">
        <v>1840</v>
      </c>
      <c r="F240" s="254">
        <v>1840</v>
      </c>
      <c r="G240" s="254">
        <v>1840</v>
      </c>
      <c r="H240" s="254">
        <v>1840</v>
      </c>
      <c r="I240" s="404">
        <v>1840</v>
      </c>
      <c r="J240" s="253">
        <v>1840</v>
      </c>
      <c r="K240" s="254">
        <v>1840</v>
      </c>
      <c r="L240" s="254">
        <v>1840</v>
      </c>
      <c r="M240" s="255">
        <v>1840</v>
      </c>
      <c r="N240" s="397">
        <v>1840</v>
      </c>
      <c r="O240" s="254">
        <v>1840</v>
      </c>
      <c r="P240" s="254">
        <v>1840</v>
      </c>
      <c r="Q240" s="254">
        <v>1840</v>
      </c>
      <c r="R240" s="254">
        <v>1840</v>
      </c>
      <c r="S240" s="254">
        <v>1840</v>
      </c>
      <c r="T240" s="254">
        <v>1840</v>
      </c>
      <c r="U240" s="254">
        <v>1840</v>
      </c>
      <c r="V240" s="254">
        <v>1840</v>
      </c>
      <c r="W240" s="254">
        <v>1840</v>
      </c>
      <c r="X240" s="255">
        <v>1840</v>
      </c>
      <c r="Y240" s="341">
        <v>1840</v>
      </c>
      <c r="Z240" s="430"/>
      <c r="AA240" s="430"/>
      <c r="AB240" s="430"/>
    </row>
    <row r="241" spans="1:28" x14ac:dyDescent="0.2">
      <c r="A241" s="295" t="s">
        <v>6</v>
      </c>
      <c r="B241" s="256">
        <v>1763.125</v>
      </c>
      <c r="C241" s="257">
        <v>1784.1860465116279</v>
      </c>
      <c r="D241" s="257">
        <v>1817.5</v>
      </c>
      <c r="E241" s="257">
        <v>1843.7288135593221</v>
      </c>
      <c r="F241" s="257">
        <v>1871.2068965517242</v>
      </c>
      <c r="G241" s="257">
        <v>1867.4545454545455</v>
      </c>
      <c r="H241" s="257">
        <v>1880.8928571428571</v>
      </c>
      <c r="I241" s="296">
        <v>1892.7027027027027</v>
      </c>
      <c r="J241" s="256">
        <v>1877.9310344827586</v>
      </c>
      <c r="K241" s="257">
        <v>1880</v>
      </c>
      <c r="L241" s="257">
        <v>1897.3333333333333</v>
      </c>
      <c r="M241" s="258">
        <v>1894.6153846153845</v>
      </c>
      <c r="N241" s="398">
        <v>1883.8461538461538</v>
      </c>
      <c r="O241" s="257">
        <v>1867.1875</v>
      </c>
      <c r="P241" s="257">
        <v>1856.6071428571429</v>
      </c>
      <c r="Q241" s="257">
        <v>1908.7096774193549</v>
      </c>
      <c r="R241" s="257">
        <v>1862.8125</v>
      </c>
      <c r="S241" s="257">
        <v>1872.8125</v>
      </c>
      <c r="T241" s="257">
        <v>1865.3333333333333</v>
      </c>
      <c r="U241" s="257">
        <v>1890.3125</v>
      </c>
      <c r="V241" s="257">
        <v>1930.6896551724137</v>
      </c>
      <c r="W241" s="257">
        <v>1925.4901960784314</v>
      </c>
      <c r="X241" s="258">
        <v>1931.8918918918919</v>
      </c>
      <c r="Y241" s="342">
        <v>1872.4648648648649</v>
      </c>
      <c r="Z241" s="430"/>
      <c r="AA241" s="430"/>
      <c r="AB241" s="430"/>
    </row>
    <row r="242" spans="1:28" x14ac:dyDescent="0.2">
      <c r="A242" s="226" t="s">
        <v>7</v>
      </c>
      <c r="B242" s="260">
        <v>81.25</v>
      </c>
      <c r="C242" s="261">
        <v>93.023255813953483</v>
      </c>
      <c r="D242" s="261">
        <v>96.666666666666671</v>
      </c>
      <c r="E242" s="261">
        <v>98.305084745762713</v>
      </c>
      <c r="F242" s="261">
        <v>93.103448275862064</v>
      </c>
      <c r="G242" s="261">
        <v>98.181818181818187</v>
      </c>
      <c r="H242" s="261">
        <v>92.857142857142861</v>
      </c>
      <c r="I242" s="299">
        <v>94.594594594594597</v>
      </c>
      <c r="J242" s="260">
        <v>89.65517241379311</v>
      </c>
      <c r="K242" s="261">
        <v>94.736842105263165</v>
      </c>
      <c r="L242" s="261">
        <v>96.666666666666671</v>
      </c>
      <c r="M242" s="262">
        <v>97.435897435897431</v>
      </c>
      <c r="N242" s="399">
        <v>84.615384615384613</v>
      </c>
      <c r="O242" s="261">
        <v>84.375</v>
      </c>
      <c r="P242" s="261">
        <v>96.428571428571431</v>
      </c>
      <c r="Q242" s="261">
        <v>93.548387096774192</v>
      </c>
      <c r="R242" s="261">
        <v>100</v>
      </c>
      <c r="S242" s="261">
        <v>90.625</v>
      </c>
      <c r="T242" s="261">
        <v>96.666666666666671</v>
      </c>
      <c r="U242" s="261">
        <v>93.75</v>
      </c>
      <c r="V242" s="261">
        <v>100</v>
      </c>
      <c r="W242" s="261">
        <v>96.078431372549019</v>
      </c>
      <c r="X242" s="262">
        <v>97.297297297297291</v>
      </c>
      <c r="Y242" s="343">
        <v>92.21621621621621</v>
      </c>
      <c r="Z242" s="430"/>
      <c r="AA242" s="227"/>
      <c r="AB242" s="430"/>
    </row>
    <row r="243" spans="1:28" x14ac:dyDescent="0.2">
      <c r="A243" s="226" t="s">
        <v>8</v>
      </c>
      <c r="B243" s="263">
        <v>6.9340412790561634E-2</v>
      </c>
      <c r="C243" s="264">
        <v>5.1499945292842679E-2</v>
      </c>
      <c r="D243" s="264">
        <v>4.287404328412954E-2</v>
      </c>
      <c r="E243" s="264">
        <v>4.8838611096819917E-2</v>
      </c>
      <c r="F243" s="264">
        <v>4.2279202673970985E-2</v>
      </c>
      <c r="G243" s="264">
        <v>3.8725407882366517E-2</v>
      </c>
      <c r="H243" s="264">
        <v>5.6554671585091615E-2</v>
      </c>
      <c r="I243" s="302">
        <v>5.693960313401919E-2</v>
      </c>
      <c r="J243" s="263">
        <v>5.8187871557787298E-2</v>
      </c>
      <c r="K243" s="264">
        <v>5.5332068437090466E-2</v>
      </c>
      <c r="L243" s="264">
        <v>4.9543841545502093E-2</v>
      </c>
      <c r="M243" s="265">
        <v>5.5881934337263447E-2</v>
      </c>
      <c r="N243" s="400">
        <v>6.4360880241352877E-2</v>
      </c>
      <c r="O243" s="264">
        <v>6.41733528721323E-2</v>
      </c>
      <c r="P243" s="264">
        <v>4.5158972567742019E-2</v>
      </c>
      <c r="Q243" s="264">
        <v>6.1729017898321796E-2</v>
      </c>
      <c r="R243" s="264">
        <v>4.0154963922839147E-2</v>
      </c>
      <c r="S243" s="264">
        <v>5.4194497399780404E-2</v>
      </c>
      <c r="T243" s="264">
        <v>5.4911523249810731E-2</v>
      </c>
      <c r="U243" s="264">
        <v>5.199226192206631E-2</v>
      </c>
      <c r="V243" s="264">
        <v>3.8782015986084856E-2</v>
      </c>
      <c r="W243" s="264">
        <v>4.8917585559738914E-2</v>
      </c>
      <c r="X243" s="265">
        <v>4.5665488434051202E-2</v>
      </c>
      <c r="Y243" s="344">
        <v>5.4617462460277176E-2</v>
      </c>
      <c r="Z243" s="430"/>
      <c r="AA243" s="227"/>
      <c r="AB243" s="430"/>
    </row>
    <row r="244" spans="1:28" x14ac:dyDescent="0.2">
      <c r="A244" s="295" t="s">
        <v>1</v>
      </c>
      <c r="B244" s="266">
        <f>B241/B240*100-100</f>
        <v>-4.1779891304347814</v>
      </c>
      <c r="C244" s="267">
        <f t="shared" ref="C244:E244" si="95">C241/C240*100-100</f>
        <v>-3.0333670374115229</v>
      </c>
      <c r="D244" s="267">
        <f t="shared" si="95"/>
        <v>-1.2228260869565162</v>
      </c>
      <c r="E244" s="267">
        <f t="shared" si="95"/>
        <v>0.2026529108327253</v>
      </c>
      <c r="F244" s="267">
        <f>F241/F240*100-100</f>
        <v>1.6960269865067517</v>
      </c>
      <c r="G244" s="267">
        <f t="shared" ref="G244:L244" si="96">G241/G240*100-100</f>
        <v>1.4920948616600924</v>
      </c>
      <c r="H244" s="267">
        <f t="shared" si="96"/>
        <v>2.2224378881987548</v>
      </c>
      <c r="I244" s="405">
        <f t="shared" si="96"/>
        <v>2.8642773207990615</v>
      </c>
      <c r="J244" s="266">
        <f t="shared" si="96"/>
        <v>2.0614692653673217</v>
      </c>
      <c r="K244" s="267">
        <f t="shared" si="96"/>
        <v>2.1739130434782652</v>
      </c>
      <c r="L244" s="267">
        <f t="shared" si="96"/>
        <v>3.1159420289855007</v>
      </c>
      <c r="M244" s="268">
        <f>M241/M240*100-100</f>
        <v>2.9682274247491591</v>
      </c>
      <c r="N244" s="401">
        <f t="shared" ref="N244:Y244" si="97">N241/N240*100-100</f>
        <v>2.3829431438127102</v>
      </c>
      <c r="O244" s="267">
        <f t="shared" si="97"/>
        <v>1.4775815217391397</v>
      </c>
      <c r="P244" s="267">
        <f t="shared" si="97"/>
        <v>0.90256211180124524</v>
      </c>
      <c r="Q244" s="267">
        <f t="shared" si="97"/>
        <v>3.7342215988779799</v>
      </c>
      <c r="R244" s="267">
        <f t="shared" si="97"/>
        <v>1.2398097826086882</v>
      </c>
      <c r="S244" s="267">
        <f t="shared" si="97"/>
        <v>1.7832880434782652</v>
      </c>
      <c r="T244" s="267">
        <f t="shared" si="97"/>
        <v>1.3768115942028913</v>
      </c>
      <c r="U244" s="267">
        <f t="shared" si="97"/>
        <v>2.734375</v>
      </c>
      <c r="V244" s="267">
        <f t="shared" si="97"/>
        <v>4.9287856071964029</v>
      </c>
      <c r="W244" s="267">
        <f t="shared" si="97"/>
        <v>4.6462063086104166</v>
      </c>
      <c r="X244" s="268">
        <f t="shared" si="97"/>
        <v>4.994124559341941</v>
      </c>
      <c r="Y244" s="345">
        <f t="shared" si="97"/>
        <v>1.7643948296122147</v>
      </c>
      <c r="Z244" s="430"/>
      <c r="AA244" s="227"/>
      <c r="AB244" s="430"/>
    </row>
    <row r="245" spans="1:28" ht="13.5" thickBot="1" x14ac:dyDescent="0.25">
      <c r="A245" s="349" t="s">
        <v>27</v>
      </c>
      <c r="B245" s="270">
        <f>B241-B227</f>
        <v>120.49342105263167</v>
      </c>
      <c r="C245" s="271">
        <f t="shared" ref="C245:X245" si="98">C241-C227</f>
        <v>112.8224101479916</v>
      </c>
      <c r="D245" s="271">
        <f t="shared" si="98"/>
        <v>88.629032258064626</v>
      </c>
      <c r="E245" s="271">
        <f t="shared" si="98"/>
        <v>119.654739485248</v>
      </c>
      <c r="F245" s="271">
        <f t="shared" si="98"/>
        <v>125.27469316189377</v>
      </c>
      <c r="G245" s="271">
        <f t="shared" si="98"/>
        <v>123.27272727272725</v>
      </c>
      <c r="H245" s="271">
        <f t="shared" si="98"/>
        <v>98.735994397758986</v>
      </c>
      <c r="I245" s="406">
        <f t="shared" si="98"/>
        <v>61.274131274131378</v>
      </c>
      <c r="J245" s="270">
        <f t="shared" si="98"/>
        <v>189.65517241379303</v>
      </c>
      <c r="K245" s="271">
        <f t="shared" si="98"/>
        <v>142.85714285714289</v>
      </c>
      <c r="L245" s="271">
        <f t="shared" si="98"/>
        <v>164.11299435028241</v>
      </c>
      <c r="M245" s="272">
        <f t="shared" si="98"/>
        <v>124.37148217636013</v>
      </c>
      <c r="N245" s="402">
        <f t="shared" si="98"/>
        <v>207.17948717948707</v>
      </c>
      <c r="O245" s="271">
        <f t="shared" si="98"/>
        <v>127.8125</v>
      </c>
      <c r="P245" s="271">
        <f t="shared" si="98"/>
        <v>136.25</v>
      </c>
      <c r="Q245" s="271">
        <f t="shared" si="98"/>
        <v>121.37634408602162</v>
      </c>
      <c r="R245" s="271">
        <f t="shared" si="98"/>
        <v>114.28308823529414</v>
      </c>
      <c r="S245" s="271">
        <f t="shared" si="98"/>
        <v>102.20643939393949</v>
      </c>
      <c r="T245" s="271">
        <f t="shared" si="98"/>
        <v>87.980392156862763</v>
      </c>
      <c r="U245" s="271">
        <f t="shared" si="98"/>
        <v>128.69959677419365</v>
      </c>
      <c r="V245" s="271">
        <f t="shared" si="98"/>
        <v>156.4961067853169</v>
      </c>
      <c r="W245" s="271">
        <f t="shared" si="98"/>
        <v>153.13725490196089</v>
      </c>
      <c r="X245" s="272">
        <f t="shared" si="98"/>
        <v>156.89189189189187</v>
      </c>
      <c r="Y245" s="346">
        <f>Y241-Y227</f>
        <v>126.73224454400929</v>
      </c>
      <c r="Z245" s="430"/>
      <c r="AA245" s="227"/>
      <c r="AB245" s="430"/>
    </row>
    <row r="246" spans="1:28" x14ac:dyDescent="0.2">
      <c r="A246" s="370" t="s">
        <v>51</v>
      </c>
      <c r="B246" s="274">
        <v>251</v>
      </c>
      <c r="C246" s="275">
        <v>555</v>
      </c>
      <c r="D246" s="275">
        <v>811</v>
      </c>
      <c r="E246" s="275">
        <v>786</v>
      </c>
      <c r="F246" s="275">
        <v>785</v>
      </c>
      <c r="G246" s="275">
        <v>695</v>
      </c>
      <c r="H246" s="275">
        <v>755</v>
      </c>
      <c r="I246" s="407">
        <v>470</v>
      </c>
      <c r="J246" s="274">
        <v>381</v>
      </c>
      <c r="K246" s="275">
        <v>566</v>
      </c>
      <c r="L246" s="275">
        <v>785</v>
      </c>
      <c r="M246" s="276">
        <v>525</v>
      </c>
      <c r="N246" s="373">
        <v>161</v>
      </c>
      <c r="O246" s="275">
        <v>421</v>
      </c>
      <c r="P246" s="275">
        <v>739</v>
      </c>
      <c r="Q246" s="275">
        <v>400</v>
      </c>
      <c r="R246" s="275">
        <v>399</v>
      </c>
      <c r="S246" s="275">
        <v>414</v>
      </c>
      <c r="T246" s="275">
        <v>414</v>
      </c>
      <c r="U246" s="275">
        <v>407</v>
      </c>
      <c r="V246" s="275">
        <v>407</v>
      </c>
      <c r="W246" s="275">
        <v>730</v>
      </c>
      <c r="X246" s="276">
        <v>515</v>
      </c>
      <c r="Y246" s="347">
        <f>SUM(B246:X246)</f>
        <v>12372</v>
      </c>
      <c r="Z246" s="227" t="s">
        <v>56</v>
      </c>
      <c r="AA246" s="278">
        <f>Y232-Y246</f>
        <v>8</v>
      </c>
      <c r="AB246" s="279">
        <f>AA246/Y232</f>
        <v>6.462035541195477E-4</v>
      </c>
    </row>
    <row r="247" spans="1:28" x14ac:dyDescent="0.2">
      <c r="A247" s="371" t="s">
        <v>28</v>
      </c>
      <c r="B247" s="323">
        <v>87.5</v>
      </c>
      <c r="C247" s="240">
        <v>86</v>
      </c>
      <c r="D247" s="240">
        <v>84.5</v>
      </c>
      <c r="E247" s="240">
        <v>84.5</v>
      </c>
      <c r="F247" s="240">
        <v>84</v>
      </c>
      <c r="G247" s="240">
        <v>82.5</v>
      </c>
      <c r="H247" s="240">
        <v>82</v>
      </c>
      <c r="I247" s="408">
        <v>82</v>
      </c>
      <c r="J247" s="242">
        <v>87.5</v>
      </c>
      <c r="K247" s="240">
        <v>86</v>
      </c>
      <c r="L247" s="240">
        <v>85</v>
      </c>
      <c r="M247" s="243">
        <v>84.5</v>
      </c>
      <c r="N247" s="374">
        <v>87.5</v>
      </c>
      <c r="O247" s="240">
        <v>87</v>
      </c>
      <c r="P247" s="240">
        <v>86.5</v>
      </c>
      <c r="Q247" s="240">
        <v>85</v>
      </c>
      <c r="R247" s="240">
        <v>85</v>
      </c>
      <c r="S247" s="240">
        <v>85</v>
      </c>
      <c r="T247" s="240">
        <v>85</v>
      </c>
      <c r="U247" s="240">
        <v>84</v>
      </c>
      <c r="V247" s="240">
        <v>84</v>
      </c>
      <c r="W247" s="240">
        <v>83.5</v>
      </c>
      <c r="X247" s="243">
        <v>83.5</v>
      </c>
      <c r="Y247" s="339"/>
      <c r="Z247" s="227" t="s">
        <v>57</v>
      </c>
      <c r="AA247" s="362">
        <v>77.010000000000005</v>
      </c>
      <c r="AB247" s="430"/>
    </row>
    <row r="248" spans="1:28" ht="13.5" thickBot="1" x14ac:dyDescent="0.25">
      <c r="A248" s="372" t="s">
        <v>26</v>
      </c>
      <c r="B248" s="410">
        <f>B247-B233</f>
        <v>8</v>
      </c>
      <c r="C248" s="415">
        <f t="shared" ref="C248:X248" si="99">C247-C233</f>
        <v>8</v>
      </c>
      <c r="D248" s="415">
        <f t="shared" si="99"/>
        <v>8</v>
      </c>
      <c r="E248" s="415">
        <f t="shared" si="99"/>
        <v>7.5</v>
      </c>
      <c r="F248" s="415">
        <f t="shared" si="99"/>
        <v>7.5</v>
      </c>
      <c r="G248" s="415">
        <f t="shared" si="99"/>
        <v>7.5</v>
      </c>
      <c r="H248" s="415">
        <f t="shared" si="99"/>
        <v>7.5</v>
      </c>
      <c r="I248" s="416">
        <f t="shared" si="99"/>
        <v>8</v>
      </c>
      <c r="J248" s="410">
        <f t="shared" si="99"/>
        <v>7.5</v>
      </c>
      <c r="K248" s="415">
        <f t="shared" si="99"/>
        <v>7.5</v>
      </c>
      <c r="L248" s="415">
        <f t="shared" si="99"/>
        <v>7.5</v>
      </c>
      <c r="M248" s="417">
        <f t="shared" si="99"/>
        <v>8</v>
      </c>
      <c r="N248" s="418">
        <f t="shared" si="99"/>
        <v>7.5</v>
      </c>
      <c r="O248" s="415">
        <f t="shared" si="99"/>
        <v>7.5</v>
      </c>
      <c r="P248" s="415">
        <f t="shared" si="99"/>
        <v>7.5</v>
      </c>
      <c r="Q248" s="415">
        <f t="shared" si="99"/>
        <v>7.5</v>
      </c>
      <c r="R248" s="415">
        <f t="shared" si="99"/>
        <v>7.5</v>
      </c>
      <c r="S248" s="415">
        <f t="shared" si="99"/>
        <v>8</v>
      </c>
      <c r="T248" s="415">
        <f t="shared" si="99"/>
        <v>8</v>
      </c>
      <c r="U248" s="415">
        <f t="shared" si="99"/>
        <v>7.5</v>
      </c>
      <c r="V248" s="415">
        <f t="shared" si="99"/>
        <v>7.5</v>
      </c>
      <c r="W248" s="415">
        <f t="shared" si="99"/>
        <v>7.5</v>
      </c>
      <c r="X248" s="417">
        <f t="shared" si="99"/>
        <v>7.5</v>
      </c>
      <c r="Y248" s="348"/>
      <c r="Z248" s="227" t="s">
        <v>26</v>
      </c>
      <c r="AA248" s="227">
        <f>AA247-AA233</f>
        <v>6.6900000000000119</v>
      </c>
      <c r="AB248" s="430"/>
    </row>
    <row r="249" spans="1:28" x14ac:dyDescent="0.2">
      <c r="M249" s="237">
        <v>84.5</v>
      </c>
    </row>
    <row r="250" spans="1:28" ht="13.5" thickBot="1" x14ac:dyDescent="0.25"/>
    <row r="251" spans="1:28" ht="13.5" thickBot="1" x14ac:dyDescent="0.25">
      <c r="A251" s="285" t="s">
        <v>106</v>
      </c>
      <c r="B251" s="528" t="s">
        <v>53</v>
      </c>
      <c r="C251" s="529"/>
      <c r="D251" s="529"/>
      <c r="E251" s="529"/>
      <c r="F251" s="529"/>
      <c r="G251" s="529"/>
      <c r="H251" s="529"/>
      <c r="I251" s="529"/>
      <c r="J251" s="531" t="s">
        <v>72</v>
      </c>
      <c r="K251" s="532"/>
      <c r="L251" s="532"/>
      <c r="M251" s="533"/>
      <c r="N251" s="528" t="s">
        <v>63</v>
      </c>
      <c r="O251" s="529"/>
      <c r="P251" s="529"/>
      <c r="Q251" s="529"/>
      <c r="R251" s="529"/>
      <c r="S251" s="529"/>
      <c r="T251" s="529"/>
      <c r="U251" s="529"/>
      <c r="V251" s="529"/>
      <c r="W251" s="529"/>
      <c r="X251" s="530"/>
      <c r="Y251" s="338" t="s">
        <v>55</v>
      </c>
      <c r="Z251" s="434"/>
      <c r="AA251" s="434"/>
      <c r="AB251" s="434"/>
    </row>
    <row r="252" spans="1:28" x14ac:dyDescent="0.2">
      <c r="A252" s="226" t="s">
        <v>54</v>
      </c>
      <c r="B252" s="444">
        <v>1</v>
      </c>
      <c r="C252" s="445">
        <v>2</v>
      </c>
      <c r="D252" s="248">
        <v>3</v>
      </c>
      <c r="E252" s="248">
        <v>4</v>
      </c>
      <c r="F252" s="248">
        <v>5</v>
      </c>
      <c r="G252" s="248">
        <v>6</v>
      </c>
      <c r="H252" s="442">
        <v>7</v>
      </c>
      <c r="I252" s="443">
        <v>8</v>
      </c>
      <c r="J252" s="247">
        <v>1</v>
      </c>
      <c r="K252" s="248">
        <v>2</v>
      </c>
      <c r="L252" s="248">
        <v>3</v>
      </c>
      <c r="M252" s="249">
        <v>4</v>
      </c>
      <c r="N252" s="396">
        <v>1</v>
      </c>
      <c r="O252" s="445">
        <v>2</v>
      </c>
      <c r="P252" s="445">
        <v>3</v>
      </c>
      <c r="Q252" s="248">
        <v>4</v>
      </c>
      <c r="R252" s="248">
        <v>5</v>
      </c>
      <c r="S252" s="248">
        <v>6</v>
      </c>
      <c r="T252" s="248">
        <v>7</v>
      </c>
      <c r="U252" s="248">
        <v>8</v>
      </c>
      <c r="V252" s="248">
        <v>9</v>
      </c>
      <c r="W252" s="442">
        <v>10</v>
      </c>
      <c r="X252" s="446">
        <v>11</v>
      </c>
      <c r="Y252" s="339"/>
      <c r="Z252" s="434"/>
      <c r="AA252" s="434"/>
      <c r="AB252" s="434"/>
    </row>
    <row r="253" spans="1:28" x14ac:dyDescent="0.2">
      <c r="A253" s="226" t="s">
        <v>2</v>
      </c>
      <c r="B253" s="383">
        <v>1</v>
      </c>
      <c r="C253" s="384">
        <v>2</v>
      </c>
      <c r="D253" s="385">
        <v>3</v>
      </c>
      <c r="E253" s="386">
        <v>4</v>
      </c>
      <c r="F253" s="387">
        <v>5</v>
      </c>
      <c r="G253" s="388">
        <v>6</v>
      </c>
      <c r="H253" s="389">
        <v>7</v>
      </c>
      <c r="I253" s="390">
        <v>8</v>
      </c>
      <c r="J253" s="383">
        <v>1</v>
      </c>
      <c r="K253" s="384">
        <v>2</v>
      </c>
      <c r="L253" s="385">
        <v>3</v>
      </c>
      <c r="M253" s="386">
        <v>4</v>
      </c>
      <c r="N253" s="383">
        <v>1</v>
      </c>
      <c r="O253" s="384">
        <v>2</v>
      </c>
      <c r="P253" s="385">
        <v>3</v>
      </c>
      <c r="Q253" s="386">
        <v>4</v>
      </c>
      <c r="R253" s="386">
        <v>4</v>
      </c>
      <c r="S253" s="387">
        <v>5</v>
      </c>
      <c r="T253" s="387">
        <v>5</v>
      </c>
      <c r="U253" s="388">
        <v>6</v>
      </c>
      <c r="V253" s="388">
        <v>6</v>
      </c>
      <c r="W253" s="389">
        <v>7</v>
      </c>
      <c r="X253" s="390">
        <v>8</v>
      </c>
      <c r="Y253" s="391" t="s">
        <v>0</v>
      </c>
      <c r="Z253" s="434"/>
      <c r="AA253" s="434"/>
      <c r="AB253" s="434"/>
    </row>
    <row r="254" spans="1:28" x14ac:dyDescent="0.2">
      <c r="A254" s="292" t="s">
        <v>3</v>
      </c>
      <c r="B254" s="441">
        <v>1980</v>
      </c>
      <c r="C254" s="254">
        <v>1980</v>
      </c>
      <c r="D254" s="254">
        <v>1980</v>
      </c>
      <c r="E254" s="254">
        <v>1980</v>
      </c>
      <c r="F254" s="254">
        <v>1980</v>
      </c>
      <c r="G254" s="254">
        <v>1980</v>
      </c>
      <c r="H254" s="254">
        <v>1980</v>
      </c>
      <c r="I254" s="404">
        <v>1980</v>
      </c>
      <c r="J254" s="253">
        <v>1980</v>
      </c>
      <c r="K254" s="254">
        <v>1980</v>
      </c>
      <c r="L254" s="254">
        <v>1980</v>
      </c>
      <c r="M254" s="255">
        <v>1980</v>
      </c>
      <c r="N254" s="397">
        <v>1980</v>
      </c>
      <c r="O254" s="254">
        <v>1980</v>
      </c>
      <c r="P254" s="254">
        <v>1980</v>
      </c>
      <c r="Q254" s="254">
        <v>1980</v>
      </c>
      <c r="R254" s="254">
        <v>1980</v>
      </c>
      <c r="S254" s="254">
        <v>1980</v>
      </c>
      <c r="T254" s="254">
        <v>1980</v>
      </c>
      <c r="U254" s="254">
        <v>1980</v>
      </c>
      <c r="V254" s="254">
        <v>1980</v>
      </c>
      <c r="W254" s="254">
        <v>1980</v>
      </c>
      <c r="X254" s="255">
        <v>1980</v>
      </c>
      <c r="Y254" s="341">
        <v>1980</v>
      </c>
      <c r="Z254" s="434"/>
      <c r="AA254" s="434"/>
      <c r="AB254" s="434"/>
    </row>
    <row r="255" spans="1:28" x14ac:dyDescent="0.2">
      <c r="A255" s="295" t="s">
        <v>6</v>
      </c>
      <c r="B255" s="256">
        <v>1918.5</v>
      </c>
      <c r="C255" s="257">
        <v>1973</v>
      </c>
      <c r="D255" s="257">
        <v>2017.1428571428571</v>
      </c>
      <c r="E255" s="257">
        <v>2013.6666666666667</v>
      </c>
      <c r="F255" s="257">
        <v>2032.0338983050847</v>
      </c>
      <c r="G255" s="257">
        <v>2017.5</v>
      </c>
      <c r="H255" s="257">
        <v>2039.8275862068965</v>
      </c>
      <c r="I255" s="296">
        <v>2065.5882352941176</v>
      </c>
      <c r="J255" s="256">
        <v>2051.0344827586205</v>
      </c>
      <c r="K255" s="257">
        <v>2035.8695652173913</v>
      </c>
      <c r="L255" s="257">
        <v>2072.5757575757575</v>
      </c>
      <c r="M255" s="258">
        <v>2080.9523809523807</v>
      </c>
      <c r="N255" s="398">
        <v>1990.8333333333333</v>
      </c>
      <c r="O255" s="257">
        <v>2053.2258064516127</v>
      </c>
      <c r="P255" s="257">
        <v>2020.3773584905659</v>
      </c>
      <c r="Q255" s="257">
        <v>2069.6666666666665</v>
      </c>
      <c r="R255" s="257">
        <v>1994.1935483870968</v>
      </c>
      <c r="S255" s="257">
        <v>2053.75</v>
      </c>
      <c r="T255" s="257">
        <v>2019.6969696969697</v>
      </c>
      <c r="U255" s="257">
        <v>2059.375</v>
      </c>
      <c r="V255" s="257">
        <v>2080.9375</v>
      </c>
      <c r="W255" s="257">
        <v>2051.6981132075471</v>
      </c>
      <c r="X255" s="258">
        <v>2053.6585365853657</v>
      </c>
      <c r="Y255" s="342">
        <v>2036.0168598524763</v>
      </c>
      <c r="Z255" s="434"/>
      <c r="AA255" s="434"/>
      <c r="AB255" s="434"/>
    </row>
    <row r="256" spans="1:28" x14ac:dyDescent="0.2">
      <c r="A256" s="226" t="s">
        <v>7</v>
      </c>
      <c r="B256" s="260">
        <v>60</v>
      </c>
      <c r="C256" s="261">
        <v>90</v>
      </c>
      <c r="D256" s="261">
        <v>88.888888888888886</v>
      </c>
      <c r="E256" s="261">
        <v>91.666666666666671</v>
      </c>
      <c r="F256" s="261">
        <v>88.13559322033899</v>
      </c>
      <c r="G256" s="261">
        <v>94.230769230769226</v>
      </c>
      <c r="H256" s="261">
        <v>91.379310344827587</v>
      </c>
      <c r="I256" s="299">
        <v>97.058823529411768</v>
      </c>
      <c r="J256" s="260">
        <v>68.965517241379317</v>
      </c>
      <c r="K256" s="261">
        <v>84.782608695652172</v>
      </c>
      <c r="L256" s="261">
        <v>93.939393939393938</v>
      </c>
      <c r="M256" s="262">
        <v>78.571428571428569</v>
      </c>
      <c r="N256" s="399">
        <v>100</v>
      </c>
      <c r="O256" s="261">
        <v>87.096774193548384</v>
      </c>
      <c r="P256" s="261">
        <v>86.79245283018868</v>
      </c>
      <c r="Q256" s="261">
        <v>90</v>
      </c>
      <c r="R256" s="261">
        <v>100</v>
      </c>
      <c r="S256" s="261">
        <v>90.625</v>
      </c>
      <c r="T256" s="261">
        <v>93.939393939393938</v>
      </c>
      <c r="U256" s="261">
        <v>96.875</v>
      </c>
      <c r="V256" s="261">
        <v>93.75</v>
      </c>
      <c r="W256" s="261">
        <v>92.452830188679243</v>
      </c>
      <c r="X256" s="262">
        <v>82.926829268292678</v>
      </c>
      <c r="Y256" s="343">
        <v>87.144362486828243</v>
      </c>
      <c r="Z256" s="434"/>
      <c r="AA256" s="227"/>
      <c r="AB256" s="434"/>
    </row>
    <row r="257" spans="1:29" x14ac:dyDescent="0.2">
      <c r="A257" s="226" t="s">
        <v>8</v>
      </c>
      <c r="B257" s="263">
        <v>0.10470677053281993</v>
      </c>
      <c r="C257" s="264">
        <v>6.9385591524729881E-2</v>
      </c>
      <c r="D257" s="264">
        <v>6.3544976866713357E-2</v>
      </c>
      <c r="E257" s="264">
        <v>5.491164849152607E-2</v>
      </c>
      <c r="F257" s="264">
        <v>5.7281337068601806E-2</v>
      </c>
      <c r="G257" s="264">
        <v>5.4720787243350423E-2</v>
      </c>
      <c r="H257" s="264">
        <v>5.5624371470348002E-2</v>
      </c>
      <c r="I257" s="302">
        <v>5.0682788054178751E-2</v>
      </c>
      <c r="J257" s="263">
        <v>9.7000549875512654E-2</v>
      </c>
      <c r="K257" s="264">
        <v>6.2590264663663492E-2</v>
      </c>
      <c r="L257" s="264">
        <v>5.1470163515608923E-2</v>
      </c>
      <c r="M257" s="265">
        <v>7.5413564939299002E-2</v>
      </c>
      <c r="N257" s="400">
        <v>4.4948720769262887E-2</v>
      </c>
      <c r="O257" s="264">
        <v>6.4558305770005986E-2</v>
      </c>
      <c r="P257" s="264">
        <v>6.2496541892566343E-2</v>
      </c>
      <c r="Q257" s="264">
        <v>5.2299745189459297E-2</v>
      </c>
      <c r="R257" s="264">
        <v>4.4973920331471941E-2</v>
      </c>
      <c r="S257" s="264">
        <v>5.3418585694282421E-2</v>
      </c>
      <c r="T257" s="264">
        <v>5.4244733031190359E-2</v>
      </c>
      <c r="U257" s="264">
        <v>4.3667790908154265E-2</v>
      </c>
      <c r="V257" s="264">
        <v>5.6558914100238611E-2</v>
      </c>
      <c r="W257" s="264">
        <v>5.5368133645812591E-2</v>
      </c>
      <c r="X257" s="265">
        <v>7.2812440034431172E-2</v>
      </c>
      <c r="Y257" s="344">
        <v>6.3186723757909999E-2</v>
      </c>
      <c r="Z257" s="434"/>
      <c r="AA257" s="227"/>
      <c r="AB257" s="434"/>
    </row>
    <row r="258" spans="1:29" x14ac:dyDescent="0.2">
      <c r="A258" s="295" t="s">
        <v>1</v>
      </c>
      <c r="B258" s="266">
        <f>B255/H254*100-100</f>
        <v>-3.1060606060605949</v>
      </c>
      <c r="C258" s="267">
        <f t="shared" ref="C258:E258" si="100">C255/C254*100-100</f>
        <v>-0.35353535353534937</v>
      </c>
      <c r="D258" s="267">
        <f t="shared" si="100"/>
        <v>1.8759018759018744</v>
      </c>
      <c r="E258" s="267">
        <f t="shared" si="100"/>
        <v>1.7003367003367202</v>
      </c>
      <c r="F258" s="267">
        <f>F255/F254*100-100</f>
        <v>2.6279746618729689</v>
      </c>
      <c r="G258" s="267">
        <f t="shared" ref="G258:L258" si="101">G255/G254*100-100</f>
        <v>1.8939393939394051</v>
      </c>
      <c r="H258" s="267">
        <f t="shared" si="101"/>
        <v>3.0215952629745573</v>
      </c>
      <c r="I258" s="405">
        <f t="shared" si="101"/>
        <v>4.3226381461675629</v>
      </c>
      <c r="J258" s="266">
        <f t="shared" si="101"/>
        <v>3.587600139324266</v>
      </c>
      <c r="K258" s="267">
        <f t="shared" si="101"/>
        <v>2.8216952129995576</v>
      </c>
      <c r="L258" s="267">
        <f t="shared" si="101"/>
        <v>4.6755433119069352</v>
      </c>
      <c r="M258" s="268">
        <f>M255/M254*100-100</f>
        <v>5.0986050986050913</v>
      </c>
      <c r="N258" s="401">
        <f t="shared" ref="N258:Y258" si="102">N255/N254*100-100</f>
        <v>0.54713804713803427</v>
      </c>
      <c r="O258" s="267">
        <f t="shared" si="102"/>
        <v>3.6982730531117483</v>
      </c>
      <c r="P258" s="267">
        <f t="shared" si="102"/>
        <v>2.0392605298265636</v>
      </c>
      <c r="Q258" s="267">
        <f t="shared" si="102"/>
        <v>4.5286195286195152</v>
      </c>
      <c r="R258" s="267">
        <f t="shared" si="102"/>
        <v>0.71684587813621192</v>
      </c>
      <c r="S258" s="267">
        <f t="shared" si="102"/>
        <v>3.724747474747474</v>
      </c>
      <c r="T258" s="267">
        <f t="shared" si="102"/>
        <v>2.0048974594429296</v>
      </c>
      <c r="U258" s="267">
        <f t="shared" si="102"/>
        <v>4.0088383838383805</v>
      </c>
      <c r="V258" s="267">
        <f t="shared" si="102"/>
        <v>5.0978535353535221</v>
      </c>
      <c r="W258" s="267">
        <f t="shared" si="102"/>
        <v>3.6211168286640003</v>
      </c>
      <c r="X258" s="268">
        <f t="shared" si="102"/>
        <v>3.7201281103720163</v>
      </c>
      <c r="Y258" s="345">
        <f t="shared" si="102"/>
        <v>2.8291343359836389</v>
      </c>
      <c r="Z258" s="434"/>
      <c r="AA258" s="227"/>
      <c r="AB258" s="434"/>
    </row>
    <row r="259" spans="1:29" ht="13.5" thickBot="1" x14ac:dyDescent="0.25">
      <c r="A259" s="349" t="s">
        <v>27</v>
      </c>
      <c r="B259" s="270">
        <f>B255-B241</f>
        <v>155.375</v>
      </c>
      <c r="C259" s="271">
        <f t="shared" ref="C259:X259" si="103">C255-C241</f>
        <v>188.81395348837214</v>
      </c>
      <c r="D259" s="271">
        <f t="shared" si="103"/>
        <v>199.64285714285711</v>
      </c>
      <c r="E259" s="271">
        <f t="shared" si="103"/>
        <v>169.93785310734461</v>
      </c>
      <c r="F259" s="271">
        <f t="shared" si="103"/>
        <v>160.82700175336049</v>
      </c>
      <c r="G259" s="271">
        <f t="shared" si="103"/>
        <v>150.0454545454545</v>
      </c>
      <c r="H259" s="271">
        <f t="shared" si="103"/>
        <v>158.9347290640394</v>
      </c>
      <c r="I259" s="406">
        <f t="shared" si="103"/>
        <v>172.88553259141486</v>
      </c>
      <c r="J259" s="270">
        <f t="shared" si="103"/>
        <v>173.10344827586187</v>
      </c>
      <c r="K259" s="271">
        <f t="shared" si="103"/>
        <v>155.86956521739125</v>
      </c>
      <c r="L259" s="271">
        <f t="shared" si="103"/>
        <v>175.24242424242425</v>
      </c>
      <c r="M259" s="272">
        <f t="shared" si="103"/>
        <v>186.33699633699621</v>
      </c>
      <c r="N259" s="402">
        <f t="shared" si="103"/>
        <v>106.98717948717945</v>
      </c>
      <c r="O259" s="271">
        <f t="shared" si="103"/>
        <v>186.0383064516127</v>
      </c>
      <c r="P259" s="271">
        <f t="shared" si="103"/>
        <v>163.77021563342305</v>
      </c>
      <c r="Q259" s="271">
        <f t="shared" si="103"/>
        <v>160.95698924731164</v>
      </c>
      <c r="R259" s="271">
        <f t="shared" si="103"/>
        <v>131.38104838709683</v>
      </c>
      <c r="S259" s="271">
        <f t="shared" si="103"/>
        <v>180.9375</v>
      </c>
      <c r="T259" s="271">
        <f t="shared" si="103"/>
        <v>154.36363636363649</v>
      </c>
      <c r="U259" s="271">
        <f t="shared" si="103"/>
        <v>169.0625</v>
      </c>
      <c r="V259" s="271">
        <f t="shared" si="103"/>
        <v>150.24784482758628</v>
      </c>
      <c r="W259" s="271">
        <f t="shared" si="103"/>
        <v>126.20791712911569</v>
      </c>
      <c r="X259" s="272">
        <f t="shared" si="103"/>
        <v>121.76664469347384</v>
      </c>
      <c r="Y259" s="346">
        <f>Y255-Y241</f>
        <v>163.55199498761135</v>
      </c>
      <c r="Z259" s="434"/>
      <c r="AA259" s="227"/>
      <c r="AB259" s="434"/>
    </row>
    <row r="260" spans="1:29" x14ac:dyDescent="0.2">
      <c r="A260" s="370" t="s">
        <v>51</v>
      </c>
      <c r="B260" s="274">
        <v>249</v>
      </c>
      <c r="C260" s="275">
        <v>555</v>
      </c>
      <c r="D260" s="275">
        <v>811</v>
      </c>
      <c r="E260" s="275">
        <v>786</v>
      </c>
      <c r="F260" s="275">
        <v>785</v>
      </c>
      <c r="G260" s="275">
        <v>695</v>
      </c>
      <c r="H260" s="275">
        <v>755</v>
      </c>
      <c r="I260" s="407">
        <v>424</v>
      </c>
      <c r="J260" s="274">
        <v>379</v>
      </c>
      <c r="K260" s="275">
        <v>566</v>
      </c>
      <c r="L260" s="275">
        <v>785</v>
      </c>
      <c r="M260" s="276">
        <v>512</v>
      </c>
      <c r="N260" s="373">
        <v>161</v>
      </c>
      <c r="O260" s="275">
        <v>421</v>
      </c>
      <c r="P260" s="275">
        <v>739</v>
      </c>
      <c r="Q260" s="275">
        <v>400</v>
      </c>
      <c r="R260" s="275">
        <v>399</v>
      </c>
      <c r="S260" s="275">
        <v>414</v>
      </c>
      <c r="T260" s="275">
        <v>414</v>
      </c>
      <c r="U260" s="275">
        <v>407</v>
      </c>
      <c r="V260" s="275">
        <v>407</v>
      </c>
      <c r="W260" s="275">
        <v>730</v>
      </c>
      <c r="X260" s="276">
        <v>459</v>
      </c>
      <c r="Y260" s="347">
        <f>SUM(B260:X260)</f>
        <v>12253</v>
      </c>
      <c r="Z260" s="227" t="s">
        <v>56</v>
      </c>
      <c r="AA260" s="278">
        <f>Y246-Y260</f>
        <v>119</v>
      </c>
      <c r="AB260" s="279">
        <f>AA260/Y246</f>
        <v>9.6184933721306168E-3</v>
      </c>
      <c r="AC260" s="433" t="s">
        <v>109</v>
      </c>
    </row>
    <row r="261" spans="1:29" x14ac:dyDescent="0.2">
      <c r="A261" s="371" t="s">
        <v>28</v>
      </c>
      <c r="B261" s="323">
        <v>95</v>
      </c>
      <c r="C261" s="240">
        <v>93.5</v>
      </c>
      <c r="D261" s="240">
        <v>92</v>
      </c>
      <c r="E261" s="240">
        <v>92</v>
      </c>
      <c r="F261" s="240">
        <v>91.5</v>
      </c>
      <c r="G261" s="240">
        <v>90</v>
      </c>
      <c r="H261" s="240">
        <v>89.5</v>
      </c>
      <c r="I261" s="408">
        <v>89.5</v>
      </c>
      <c r="J261" s="242">
        <v>94.5</v>
      </c>
      <c r="K261" s="240">
        <v>93.5</v>
      </c>
      <c r="L261" s="240">
        <v>92.5</v>
      </c>
      <c r="M261" s="243">
        <v>92</v>
      </c>
      <c r="N261" s="374">
        <v>95</v>
      </c>
      <c r="O261" s="240">
        <v>94.5</v>
      </c>
      <c r="P261" s="240">
        <v>94</v>
      </c>
      <c r="Q261" s="240">
        <v>92</v>
      </c>
      <c r="R261" s="240">
        <v>93</v>
      </c>
      <c r="S261" s="240">
        <v>92.5</v>
      </c>
      <c r="T261" s="240">
        <v>92.5</v>
      </c>
      <c r="U261" s="240">
        <v>91.5</v>
      </c>
      <c r="V261" s="240">
        <v>91.5</v>
      </c>
      <c r="W261" s="240">
        <v>91.5</v>
      </c>
      <c r="X261" s="243">
        <v>91.5</v>
      </c>
      <c r="Y261" s="339"/>
      <c r="Z261" s="227" t="s">
        <v>57</v>
      </c>
      <c r="AA261" s="362">
        <v>84.63</v>
      </c>
      <c r="AB261" s="434"/>
      <c r="AC261" s="433" t="s">
        <v>113</v>
      </c>
    </row>
    <row r="262" spans="1:29" ht="13.5" thickBot="1" x14ac:dyDescent="0.25">
      <c r="A262" s="372" t="s">
        <v>26</v>
      </c>
      <c r="B262" s="410">
        <f>B261-B247</f>
        <v>7.5</v>
      </c>
      <c r="C262" s="415">
        <f t="shared" ref="C262:X262" si="104">C261-C247</f>
        <v>7.5</v>
      </c>
      <c r="D262" s="415">
        <f t="shared" si="104"/>
        <v>7.5</v>
      </c>
      <c r="E262" s="415">
        <f t="shared" si="104"/>
        <v>7.5</v>
      </c>
      <c r="F262" s="415">
        <f t="shared" si="104"/>
        <v>7.5</v>
      </c>
      <c r="G262" s="415">
        <f t="shared" si="104"/>
        <v>7.5</v>
      </c>
      <c r="H262" s="415">
        <f t="shared" si="104"/>
        <v>7.5</v>
      </c>
      <c r="I262" s="416">
        <f t="shared" si="104"/>
        <v>7.5</v>
      </c>
      <c r="J262" s="410">
        <f t="shared" si="104"/>
        <v>7</v>
      </c>
      <c r="K262" s="415">
        <f t="shared" si="104"/>
        <v>7.5</v>
      </c>
      <c r="L262" s="415">
        <f t="shared" si="104"/>
        <v>7.5</v>
      </c>
      <c r="M262" s="417">
        <f t="shared" si="104"/>
        <v>7.5</v>
      </c>
      <c r="N262" s="418">
        <f t="shared" si="104"/>
        <v>7.5</v>
      </c>
      <c r="O262" s="415">
        <f t="shared" si="104"/>
        <v>7.5</v>
      </c>
      <c r="P262" s="415">
        <f t="shared" si="104"/>
        <v>7.5</v>
      </c>
      <c r="Q262" s="415">
        <f t="shared" si="104"/>
        <v>7</v>
      </c>
      <c r="R262" s="415">
        <f t="shared" si="104"/>
        <v>8</v>
      </c>
      <c r="S262" s="415">
        <f t="shared" si="104"/>
        <v>7.5</v>
      </c>
      <c r="T262" s="415">
        <f t="shared" si="104"/>
        <v>7.5</v>
      </c>
      <c r="U262" s="415">
        <f t="shared" si="104"/>
        <v>7.5</v>
      </c>
      <c r="V262" s="415">
        <f t="shared" si="104"/>
        <v>7.5</v>
      </c>
      <c r="W262" s="415">
        <f t="shared" si="104"/>
        <v>8</v>
      </c>
      <c r="X262" s="417">
        <f t="shared" si="104"/>
        <v>8</v>
      </c>
      <c r="Y262" s="348"/>
      <c r="Z262" s="227" t="s">
        <v>26</v>
      </c>
      <c r="AA262" s="227">
        <f>AA261-AA247</f>
        <v>7.6199999999999903</v>
      </c>
      <c r="AB262" s="434"/>
    </row>
    <row r="263" spans="1:29" x14ac:dyDescent="0.2">
      <c r="P263" s="237" t="s">
        <v>68</v>
      </c>
      <c r="R263" s="237">
        <v>93</v>
      </c>
    </row>
    <row r="264" spans="1:29" s="440" customFormat="1" x14ac:dyDescent="0.2">
      <c r="N264" s="440">
        <v>95</v>
      </c>
      <c r="O264" s="440">
        <v>94</v>
      </c>
      <c r="P264" s="440">
        <v>94</v>
      </c>
      <c r="W264" s="440">
        <v>92</v>
      </c>
      <c r="X264" s="440">
        <v>91</v>
      </c>
    </row>
    <row r="265" spans="1:29" ht="13.5" thickBot="1" x14ac:dyDescent="0.25">
      <c r="B265" s="237">
        <v>1946</v>
      </c>
      <c r="C265" s="237">
        <v>1946</v>
      </c>
      <c r="H265" s="440">
        <v>2053</v>
      </c>
      <c r="I265" s="237">
        <v>2053</v>
      </c>
      <c r="J265" s="237">
        <v>2046</v>
      </c>
      <c r="K265" s="237">
        <v>2046</v>
      </c>
      <c r="L265" s="237">
        <v>2046</v>
      </c>
      <c r="M265" s="237">
        <v>2046</v>
      </c>
      <c r="N265" s="334">
        <v>2037</v>
      </c>
      <c r="O265" s="237">
        <v>2037</v>
      </c>
      <c r="P265" s="237">
        <v>2037</v>
      </c>
      <c r="W265" s="237">
        <v>2053</v>
      </c>
      <c r="X265" s="237">
        <v>2053</v>
      </c>
    </row>
    <row r="266" spans="1:29" s="440" customFormat="1" ht="13.5" thickBot="1" x14ac:dyDescent="0.25">
      <c r="A266" s="285" t="s">
        <v>108</v>
      </c>
      <c r="B266" s="528" t="s">
        <v>53</v>
      </c>
      <c r="C266" s="529"/>
      <c r="D266" s="529"/>
      <c r="E266" s="529"/>
      <c r="F266" s="529"/>
      <c r="G266" s="529"/>
      <c r="H266" s="529"/>
      <c r="I266" s="529"/>
      <c r="J266" s="531" t="s">
        <v>72</v>
      </c>
      <c r="K266" s="532"/>
      <c r="L266" s="532"/>
      <c r="M266" s="533"/>
      <c r="N266" s="528" t="s">
        <v>63</v>
      </c>
      <c r="O266" s="529"/>
      <c r="P266" s="529"/>
      <c r="Q266" s="529"/>
      <c r="R266" s="529"/>
      <c r="S266" s="529"/>
      <c r="T266" s="529"/>
      <c r="U266" s="529"/>
      <c r="V266" s="529"/>
      <c r="W266" s="529"/>
      <c r="X266" s="530"/>
      <c r="Y266" s="338" t="s">
        <v>55</v>
      </c>
    </row>
    <row r="267" spans="1:29" s="440" customFormat="1" x14ac:dyDescent="0.2">
      <c r="A267" s="226" t="s">
        <v>54</v>
      </c>
      <c r="B267" s="247">
        <v>1</v>
      </c>
      <c r="C267" s="248">
        <v>2</v>
      </c>
      <c r="D267" s="248">
        <v>3</v>
      </c>
      <c r="E267" s="248">
        <v>4</v>
      </c>
      <c r="F267" s="248">
        <v>5</v>
      </c>
      <c r="G267" s="248">
        <v>6</v>
      </c>
      <c r="H267" s="248">
        <v>7</v>
      </c>
      <c r="I267" s="403">
        <v>8</v>
      </c>
      <c r="J267" s="247">
        <v>1</v>
      </c>
      <c r="K267" s="248">
        <v>2</v>
      </c>
      <c r="L267" s="248">
        <v>3</v>
      </c>
      <c r="M267" s="249">
        <v>4</v>
      </c>
      <c r="N267" s="396">
        <v>1</v>
      </c>
      <c r="O267" s="248">
        <v>2</v>
      </c>
      <c r="P267" s="248">
        <v>3</v>
      </c>
      <c r="Q267" s="248">
        <v>4</v>
      </c>
      <c r="R267" s="248">
        <v>5</v>
      </c>
      <c r="S267" s="248">
        <v>6</v>
      </c>
      <c r="T267" s="248">
        <v>7</v>
      </c>
      <c r="U267" s="248">
        <v>8</v>
      </c>
      <c r="V267" s="248">
        <v>9</v>
      </c>
      <c r="W267" s="248">
        <v>10</v>
      </c>
      <c r="X267" s="249">
        <v>11</v>
      </c>
      <c r="Y267" s="339"/>
    </row>
    <row r="268" spans="1:29" s="440" customFormat="1" x14ac:dyDescent="0.2">
      <c r="A268" s="226" t="s">
        <v>2</v>
      </c>
      <c r="B268" s="383">
        <v>1</v>
      </c>
      <c r="C268" s="384">
        <v>2</v>
      </c>
      <c r="D268" s="385">
        <v>3</v>
      </c>
      <c r="E268" s="386">
        <v>4</v>
      </c>
      <c r="F268" s="387">
        <v>5</v>
      </c>
      <c r="G268" s="388">
        <v>6</v>
      </c>
      <c r="H268" s="389">
        <v>7</v>
      </c>
      <c r="I268" s="390">
        <v>8</v>
      </c>
      <c r="J268" s="383">
        <v>1</v>
      </c>
      <c r="K268" s="384">
        <v>2</v>
      </c>
      <c r="L268" s="385">
        <v>3</v>
      </c>
      <c r="M268" s="386">
        <v>4</v>
      </c>
      <c r="N268" s="383">
        <v>1</v>
      </c>
      <c r="O268" s="384">
        <v>2</v>
      </c>
      <c r="P268" s="385">
        <v>3</v>
      </c>
      <c r="Q268" s="386">
        <v>4</v>
      </c>
      <c r="R268" s="386">
        <v>4</v>
      </c>
      <c r="S268" s="387">
        <v>5</v>
      </c>
      <c r="T268" s="387">
        <v>5</v>
      </c>
      <c r="U268" s="388">
        <v>6</v>
      </c>
      <c r="V268" s="388">
        <v>6</v>
      </c>
      <c r="W268" s="389">
        <v>7</v>
      </c>
      <c r="X268" s="390">
        <v>8</v>
      </c>
      <c r="Y268" s="391" t="s">
        <v>0</v>
      </c>
    </row>
    <row r="269" spans="1:29" s="440" customFormat="1" x14ac:dyDescent="0.2">
      <c r="A269" s="292" t="s">
        <v>3</v>
      </c>
      <c r="B269" s="253">
        <v>2130</v>
      </c>
      <c r="C269" s="254">
        <v>2130</v>
      </c>
      <c r="D269" s="254">
        <v>2130</v>
      </c>
      <c r="E269" s="254">
        <v>2130</v>
      </c>
      <c r="F269" s="254">
        <v>2130</v>
      </c>
      <c r="G269" s="254">
        <v>2130</v>
      </c>
      <c r="H269" s="254">
        <v>2130</v>
      </c>
      <c r="I269" s="404">
        <v>2130</v>
      </c>
      <c r="J269" s="253">
        <v>2130</v>
      </c>
      <c r="K269" s="254">
        <v>2130</v>
      </c>
      <c r="L269" s="254">
        <v>2130</v>
      </c>
      <c r="M269" s="255">
        <v>2130</v>
      </c>
      <c r="N269" s="397">
        <v>2130</v>
      </c>
      <c r="O269" s="254">
        <v>2130</v>
      </c>
      <c r="P269" s="254">
        <v>2130</v>
      </c>
      <c r="Q269" s="254">
        <v>2130</v>
      </c>
      <c r="R269" s="254">
        <v>2130</v>
      </c>
      <c r="S269" s="254">
        <v>2130</v>
      </c>
      <c r="T269" s="254">
        <v>2130</v>
      </c>
      <c r="U269" s="254">
        <v>2130</v>
      </c>
      <c r="V269" s="254">
        <v>2130</v>
      </c>
      <c r="W269" s="254">
        <v>2130</v>
      </c>
      <c r="X269" s="255">
        <v>2130</v>
      </c>
      <c r="Y269" s="341">
        <v>2130</v>
      </c>
    </row>
    <row r="270" spans="1:29" s="440" customFormat="1" x14ac:dyDescent="0.2">
      <c r="A270" s="295" t="s">
        <v>6</v>
      </c>
      <c r="B270" s="256">
        <v>2034.4444444444443</v>
      </c>
      <c r="C270" s="257">
        <v>2258.5714285714284</v>
      </c>
      <c r="D270" s="257">
        <v>2216.2711864406779</v>
      </c>
      <c r="E270" s="257">
        <v>2284.9180327868853</v>
      </c>
      <c r="F270" s="257">
        <v>2246.5</v>
      </c>
      <c r="G270" s="257">
        <v>2250.4</v>
      </c>
      <c r="H270" s="257">
        <v>2117.2413793103447</v>
      </c>
      <c r="I270" s="296">
        <v>2310.7272727272725</v>
      </c>
      <c r="J270" s="256">
        <v>2044.2857142857142</v>
      </c>
      <c r="K270" s="257">
        <v>2205.5813953488373</v>
      </c>
      <c r="L270" s="257">
        <v>2323.8775510204082</v>
      </c>
      <c r="M270" s="258">
        <v>2428.3333333333335</v>
      </c>
      <c r="N270" s="398">
        <v>2061.5384615384614</v>
      </c>
      <c r="O270" s="257">
        <v>2212.25</v>
      </c>
      <c r="P270" s="257">
        <v>2342.3529411764707</v>
      </c>
      <c r="Q270" s="257">
        <v>2200.3333333333335</v>
      </c>
      <c r="R270" s="257">
        <v>2232.6666666666665</v>
      </c>
      <c r="S270" s="257">
        <v>2275.3333333333335</v>
      </c>
      <c r="T270" s="257">
        <v>2256.1111111111113</v>
      </c>
      <c r="U270" s="257">
        <v>2260</v>
      </c>
      <c r="V270" s="257">
        <v>2205.3125</v>
      </c>
      <c r="W270" s="257">
        <v>2114.2857142857142</v>
      </c>
      <c r="X270" s="258">
        <v>2284.8888888888887</v>
      </c>
      <c r="Y270" s="342">
        <v>2242.7917121046894</v>
      </c>
    </row>
    <row r="271" spans="1:29" s="440" customFormat="1" x14ac:dyDescent="0.2">
      <c r="A271" s="226" t="s">
        <v>7</v>
      </c>
      <c r="B271" s="260">
        <v>94.444444444444443</v>
      </c>
      <c r="C271" s="261">
        <v>97.61904761904762</v>
      </c>
      <c r="D271" s="261">
        <v>86.440677966101688</v>
      </c>
      <c r="E271" s="261">
        <v>91.803278688524586</v>
      </c>
      <c r="F271" s="261">
        <v>91.666666666666671</v>
      </c>
      <c r="G271" s="261">
        <v>98</v>
      </c>
      <c r="H271" s="261">
        <v>89.65517241379311</v>
      </c>
      <c r="I271" s="299">
        <v>100</v>
      </c>
      <c r="J271" s="260">
        <v>85.714285714285708</v>
      </c>
      <c r="K271" s="261">
        <v>100</v>
      </c>
      <c r="L271" s="261">
        <v>97.959183673469383</v>
      </c>
      <c r="M271" s="262">
        <v>92.592592592592595</v>
      </c>
      <c r="N271" s="399">
        <v>100</v>
      </c>
      <c r="O271" s="261">
        <v>100</v>
      </c>
      <c r="P271" s="261">
        <v>97.058823529411768</v>
      </c>
      <c r="Q271" s="261">
        <v>86.666666666666671</v>
      </c>
      <c r="R271" s="261">
        <v>90</v>
      </c>
      <c r="S271" s="261">
        <v>93.333333333333329</v>
      </c>
      <c r="T271" s="261">
        <v>88.888888888888886</v>
      </c>
      <c r="U271" s="261">
        <v>90.322580645161295</v>
      </c>
      <c r="V271" s="261">
        <v>84.375</v>
      </c>
      <c r="W271" s="261">
        <v>92.857142857142861</v>
      </c>
      <c r="X271" s="262">
        <v>95.555555555555557</v>
      </c>
      <c r="Y271" s="343">
        <v>87.350054525627044</v>
      </c>
      <c r="AA271" s="227"/>
    </row>
    <row r="272" spans="1:29" s="440" customFormat="1" x14ac:dyDescent="0.2">
      <c r="A272" s="226" t="s">
        <v>8</v>
      </c>
      <c r="B272" s="263">
        <v>4.6406653820312879E-2</v>
      </c>
      <c r="C272" s="264">
        <v>4.7897141706444678E-2</v>
      </c>
      <c r="D272" s="264">
        <v>6.7356200724214055E-2</v>
      </c>
      <c r="E272" s="264">
        <v>5.7739151214932907E-2</v>
      </c>
      <c r="F272" s="264">
        <v>5.8185508911826153E-2</v>
      </c>
      <c r="G272" s="264">
        <v>4.8302830594654865E-2</v>
      </c>
      <c r="H272" s="264">
        <v>4.7764039990537854E-2</v>
      </c>
      <c r="I272" s="302">
        <v>4.4653932500807902E-2</v>
      </c>
      <c r="J272" s="263">
        <v>6.3718475472004668E-2</v>
      </c>
      <c r="K272" s="264">
        <v>3.0677639236559768E-2</v>
      </c>
      <c r="L272" s="264">
        <v>3.4794457948097657E-2</v>
      </c>
      <c r="M272" s="265">
        <v>5.9103819612362135E-2</v>
      </c>
      <c r="N272" s="400">
        <v>4.5795303758037836E-2</v>
      </c>
      <c r="O272" s="264">
        <v>3.3240040975538551E-2</v>
      </c>
      <c r="P272" s="264">
        <v>4.6364626345897129E-2</v>
      </c>
      <c r="Q272" s="264">
        <v>6.4853702098021757E-2</v>
      </c>
      <c r="R272" s="264">
        <v>5.9677501034836697E-2</v>
      </c>
      <c r="S272" s="264">
        <v>6.2234184882573915E-2</v>
      </c>
      <c r="T272" s="264">
        <v>6.6216953247256738E-2</v>
      </c>
      <c r="U272" s="264">
        <v>5.904460924441185E-2</v>
      </c>
      <c r="V272" s="264">
        <v>7.7593250044141013E-2</v>
      </c>
      <c r="W272" s="264">
        <v>5.4566824620459163E-2</v>
      </c>
      <c r="X272" s="265">
        <v>5.1937242390917751E-2</v>
      </c>
      <c r="Y272" s="344">
        <v>6.6612892587064432E-2</v>
      </c>
      <c r="AA272" s="227"/>
    </row>
    <row r="273" spans="1:29" s="440" customFormat="1" x14ac:dyDescent="0.2">
      <c r="A273" s="295" t="s">
        <v>1</v>
      </c>
      <c r="B273" s="266">
        <f>B270/H269*100-100</f>
        <v>-4.4861763171622329</v>
      </c>
      <c r="C273" s="267">
        <f t="shared" ref="C273:E273" si="105">C270/C269*100-100</f>
        <v>6.0362173038229372</v>
      </c>
      <c r="D273" s="267">
        <f t="shared" si="105"/>
        <v>4.0502904432243128</v>
      </c>
      <c r="E273" s="267">
        <f t="shared" si="105"/>
        <v>7.2731470791964909</v>
      </c>
      <c r="F273" s="267">
        <f>F270/F269*100-100</f>
        <v>5.4694835680751055</v>
      </c>
      <c r="G273" s="267">
        <f t="shared" ref="G273:L273" si="106">G270/G269*100-100</f>
        <v>5.6525821596244157</v>
      </c>
      <c r="H273" s="267">
        <f t="shared" si="106"/>
        <v>-0.59899627650963794</v>
      </c>
      <c r="I273" s="405">
        <f t="shared" si="106"/>
        <v>8.4848484848484702</v>
      </c>
      <c r="J273" s="266">
        <f t="shared" si="106"/>
        <v>-4.0241448692152915</v>
      </c>
      <c r="K273" s="267">
        <f t="shared" si="106"/>
        <v>3.5484223168468247</v>
      </c>
      <c r="L273" s="267">
        <f t="shared" si="106"/>
        <v>9.1022324422726797</v>
      </c>
      <c r="M273" s="268">
        <f>M270/M269*100-100</f>
        <v>14.006259780907683</v>
      </c>
      <c r="N273" s="401">
        <f t="shared" ref="N273:Y273" si="107">N270/N269*100-100</f>
        <v>-3.2141567352834954</v>
      </c>
      <c r="O273" s="267">
        <f t="shared" si="107"/>
        <v>3.86150234741784</v>
      </c>
      <c r="P273" s="267">
        <f t="shared" si="107"/>
        <v>9.969621651477496</v>
      </c>
      <c r="Q273" s="267">
        <f t="shared" si="107"/>
        <v>3.3020344287949968</v>
      </c>
      <c r="R273" s="267">
        <f t="shared" si="107"/>
        <v>4.8200312989045386</v>
      </c>
      <c r="S273" s="267">
        <f t="shared" si="107"/>
        <v>6.8231611893583732</v>
      </c>
      <c r="T273" s="267">
        <f t="shared" si="107"/>
        <v>5.920709441836209</v>
      </c>
      <c r="U273" s="267">
        <f t="shared" si="107"/>
        <v>6.1032863849765278</v>
      </c>
      <c r="V273" s="267">
        <f t="shared" si="107"/>
        <v>3.535798122065728</v>
      </c>
      <c r="W273" s="267">
        <f t="shared" si="107"/>
        <v>-0.73775989268946773</v>
      </c>
      <c r="X273" s="268">
        <f t="shared" si="107"/>
        <v>7.2717788210745908</v>
      </c>
      <c r="Y273" s="345">
        <f t="shared" si="107"/>
        <v>5.2953855448211016</v>
      </c>
      <c r="AA273" s="227"/>
    </row>
    <row r="274" spans="1:29" s="440" customFormat="1" ht="13.5" thickBot="1" x14ac:dyDescent="0.25">
      <c r="A274" s="349" t="s">
        <v>27</v>
      </c>
      <c r="B274" s="270">
        <f>B270-B265</f>
        <v>88.444444444444343</v>
      </c>
      <c r="C274" s="271">
        <f>C270-C265</f>
        <v>312.57142857142844</v>
      </c>
      <c r="D274" s="271">
        <f>D270-D255</f>
        <v>199.12832929782076</v>
      </c>
      <c r="E274" s="271">
        <f>E270-E255</f>
        <v>271.25136612021856</v>
      </c>
      <c r="F274" s="271">
        <f>F270-F255</f>
        <v>214.46610169491532</v>
      </c>
      <c r="G274" s="271">
        <f>G270-G255</f>
        <v>232.90000000000009</v>
      </c>
      <c r="H274" s="271">
        <f t="shared" ref="H274:P274" si="108">H270-H265</f>
        <v>64.241379310344655</v>
      </c>
      <c r="I274" s="406">
        <f t="shared" si="108"/>
        <v>257.72727272727252</v>
      </c>
      <c r="J274" s="270">
        <f t="shared" si="108"/>
        <v>-1.7142857142857792</v>
      </c>
      <c r="K274" s="271">
        <f t="shared" si="108"/>
        <v>159.5813953488373</v>
      </c>
      <c r="L274" s="271">
        <f t="shared" si="108"/>
        <v>277.87755102040819</v>
      </c>
      <c r="M274" s="272">
        <f t="shared" si="108"/>
        <v>382.33333333333348</v>
      </c>
      <c r="N274" s="402">
        <f t="shared" si="108"/>
        <v>24.538461538461434</v>
      </c>
      <c r="O274" s="271">
        <f t="shared" si="108"/>
        <v>175.25</v>
      </c>
      <c r="P274" s="271">
        <f t="shared" si="108"/>
        <v>305.35294117647072</v>
      </c>
      <c r="Q274" s="271">
        <f t="shared" ref="Q274:V274" si="109">Q270-Q255</f>
        <v>130.66666666666697</v>
      </c>
      <c r="R274" s="271">
        <f t="shared" si="109"/>
        <v>238.47311827956969</v>
      </c>
      <c r="S274" s="271">
        <f t="shared" si="109"/>
        <v>221.58333333333348</v>
      </c>
      <c r="T274" s="271">
        <f t="shared" si="109"/>
        <v>236.41414141414157</v>
      </c>
      <c r="U274" s="271">
        <f t="shared" si="109"/>
        <v>200.625</v>
      </c>
      <c r="V274" s="271">
        <f t="shared" si="109"/>
        <v>124.375</v>
      </c>
      <c r="W274" s="271">
        <f t="shared" ref="W274:X274" si="110">W270-W265</f>
        <v>61.285714285714221</v>
      </c>
      <c r="X274" s="272">
        <f t="shared" si="110"/>
        <v>231.88888888888869</v>
      </c>
      <c r="Y274" s="346">
        <f>Y270-Y255</f>
        <v>206.77485225221312</v>
      </c>
      <c r="AA274" s="227"/>
      <c r="AC274" s="433" t="s">
        <v>112</v>
      </c>
    </row>
    <row r="275" spans="1:29" s="440" customFormat="1" x14ac:dyDescent="0.2">
      <c r="A275" s="370" t="s">
        <v>51</v>
      </c>
      <c r="B275" s="274">
        <v>232</v>
      </c>
      <c r="C275" s="275">
        <v>550</v>
      </c>
      <c r="D275" s="275">
        <v>811</v>
      </c>
      <c r="E275" s="275">
        <v>785</v>
      </c>
      <c r="F275" s="275">
        <v>785</v>
      </c>
      <c r="G275" s="275">
        <v>695</v>
      </c>
      <c r="H275" s="275">
        <v>417</v>
      </c>
      <c r="I275" s="407">
        <v>760</v>
      </c>
      <c r="J275" s="274">
        <v>323</v>
      </c>
      <c r="K275" s="275">
        <v>629</v>
      </c>
      <c r="L275" s="275">
        <v>699</v>
      </c>
      <c r="M275" s="276">
        <v>723</v>
      </c>
      <c r="N275" s="373">
        <v>217</v>
      </c>
      <c r="O275" s="275">
        <v>488</v>
      </c>
      <c r="P275" s="275">
        <v>452</v>
      </c>
      <c r="Q275" s="275">
        <v>400</v>
      </c>
      <c r="R275" s="275">
        <v>399</v>
      </c>
      <c r="S275" s="275">
        <v>414</v>
      </c>
      <c r="T275" s="275">
        <v>414</v>
      </c>
      <c r="U275" s="275">
        <v>407</v>
      </c>
      <c r="V275" s="275">
        <v>407</v>
      </c>
      <c r="W275" s="275">
        <v>536</v>
      </c>
      <c r="X275" s="276">
        <v>648</v>
      </c>
      <c r="Y275" s="347">
        <f>SUM(B275:X275)</f>
        <v>12191</v>
      </c>
      <c r="Z275" s="227" t="s">
        <v>56</v>
      </c>
      <c r="AA275" s="278">
        <f>Y260-Y275</f>
        <v>62</v>
      </c>
      <c r="AB275" s="279">
        <f>AA275/Y260</f>
        <v>5.0599853097200685E-3</v>
      </c>
      <c r="AC275" s="433" t="s">
        <v>110</v>
      </c>
    </row>
    <row r="276" spans="1:29" s="440" customFormat="1" x14ac:dyDescent="0.2">
      <c r="A276" s="371" t="s">
        <v>28</v>
      </c>
      <c r="B276" s="323">
        <v>102.5</v>
      </c>
      <c r="C276" s="240">
        <v>99.5</v>
      </c>
      <c r="D276" s="240">
        <v>98.5</v>
      </c>
      <c r="E276" s="240">
        <v>98</v>
      </c>
      <c r="F276" s="240">
        <v>98</v>
      </c>
      <c r="G276" s="240">
        <v>96.5</v>
      </c>
      <c r="H276" s="240">
        <v>97</v>
      </c>
      <c r="I276" s="408">
        <v>96</v>
      </c>
      <c r="J276" s="242">
        <v>102</v>
      </c>
      <c r="K276" s="240">
        <v>100</v>
      </c>
      <c r="L276" s="240">
        <v>99</v>
      </c>
      <c r="M276" s="243">
        <v>98</v>
      </c>
      <c r="N276" s="374">
        <v>102.5</v>
      </c>
      <c r="O276" s="240">
        <v>100.5</v>
      </c>
      <c r="P276" s="240">
        <v>100</v>
      </c>
      <c r="Q276" s="240">
        <v>99</v>
      </c>
      <c r="R276" s="240">
        <v>99.5</v>
      </c>
      <c r="S276" s="240">
        <v>99</v>
      </c>
      <c r="T276" s="240">
        <v>99</v>
      </c>
      <c r="U276" s="240">
        <v>98</v>
      </c>
      <c r="V276" s="240">
        <v>98.5</v>
      </c>
      <c r="W276" s="240">
        <v>99.5</v>
      </c>
      <c r="X276" s="243">
        <v>97.5</v>
      </c>
      <c r="Y276" s="339"/>
      <c r="Z276" s="227" t="s">
        <v>57</v>
      </c>
      <c r="AA276" s="362">
        <v>92.39</v>
      </c>
      <c r="AC276" s="433" t="s">
        <v>111</v>
      </c>
    </row>
    <row r="277" spans="1:29" s="440" customFormat="1" ht="13.5" thickBot="1" x14ac:dyDescent="0.25">
      <c r="A277" s="372" t="s">
        <v>26</v>
      </c>
      <c r="B277" s="410">
        <f t="shared" ref="B277:M277" si="111">B276-B261</f>
        <v>7.5</v>
      </c>
      <c r="C277" s="415">
        <f t="shared" si="111"/>
        <v>6</v>
      </c>
      <c r="D277" s="415">
        <f t="shared" si="111"/>
        <v>6.5</v>
      </c>
      <c r="E277" s="415">
        <f t="shared" si="111"/>
        <v>6</v>
      </c>
      <c r="F277" s="415">
        <f t="shared" si="111"/>
        <v>6.5</v>
      </c>
      <c r="G277" s="415">
        <f t="shared" si="111"/>
        <v>6.5</v>
      </c>
      <c r="H277" s="415">
        <f t="shared" si="111"/>
        <v>7.5</v>
      </c>
      <c r="I277" s="416">
        <f t="shared" si="111"/>
        <v>6.5</v>
      </c>
      <c r="J277" s="410">
        <f t="shared" si="111"/>
        <v>7.5</v>
      </c>
      <c r="K277" s="415">
        <f t="shared" si="111"/>
        <v>6.5</v>
      </c>
      <c r="L277" s="415">
        <f t="shared" si="111"/>
        <v>6.5</v>
      </c>
      <c r="M277" s="417">
        <f t="shared" si="111"/>
        <v>6</v>
      </c>
      <c r="N277" s="418">
        <f>N276-N264</f>
        <v>7.5</v>
      </c>
      <c r="O277" s="415">
        <f t="shared" ref="O277:P277" si="112">O276-O264</f>
        <v>6.5</v>
      </c>
      <c r="P277" s="415">
        <f t="shared" si="112"/>
        <v>6</v>
      </c>
      <c r="Q277" s="415">
        <f t="shared" ref="Q277:V277" si="113">Q276-Q261</f>
        <v>7</v>
      </c>
      <c r="R277" s="415">
        <f t="shared" si="113"/>
        <v>6.5</v>
      </c>
      <c r="S277" s="415">
        <f t="shared" si="113"/>
        <v>6.5</v>
      </c>
      <c r="T277" s="415">
        <f t="shared" si="113"/>
        <v>6.5</v>
      </c>
      <c r="U277" s="415">
        <f t="shared" si="113"/>
        <v>6.5</v>
      </c>
      <c r="V277" s="415">
        <f t="shared" si="113"/>
        <v>7</v>
      </c>
      <c r="W277" s="415">
        <f t="shared" ref="W277" si="114">W276-W264</f>
        <v>7.5</v>
      </c>
      <c r="X277" s="417">
        <f t="shared" ref="X277" si="115">X276-X264</f>
        <v>6.5</v>
      </c>
      <c r="Y277" s="348"/>
      <c r="Z277" s="227" t="s">
        <v>26</v>
      </c>
      <c r="AA277" s="227">
        <f>AA276-AA261</f>
        <v>7.7600000000000051</v>
      </c>
    </row>
    <row r="278" spans="1:29" x14ac:dyDescent="0.2">
      <c r="Q278" s="237">
        <v>99</v>
      </c>
    </row>
    <row r="279" spans="1:29" s="447" customFormat="1" ht="13.5" thickBot="1" x14ac:dyDescent="0.25"/>
    <row r="280" spans="1:29" s="447" customFormat="1" ht="13.5" thickBot="1" x14ac:dyDescent="0.25">
      <c r="A280" s="285" t="s">
        <v>114</v>
      </c>
      <c r="B280" s="528" t="s">
        <v>53</v>
      </c>
      <c r="C280" s="529"/>
      <c r="D280" s="529"/>
      <c r="E280" s="529"/>
      <c r="F280" s="529"/>
      <c r="G280" s="529"/>
      <c r="H280" s="529"/>
      <c r="I280" s="529"/>
      <c r="J280" s="531" t="s">
        <v>72</v>
      </c>
      <c r="K280" s="532"/>
      <c r="L280" s="532"/>
      <c r="M280" s="533"/>
      <c r="N280" s="528" t="s">
        <v>63</v>
      </c>
      <c r="O280" s="529"/>
      <c r="P280" s="529"/>
      <c r="Q280" s="529"/>
      <c r="R280" s="529"/>
      <c r="S280" s="529"/>
      <c r="T280" s="529"/>
      <c r="U280" s="529"/>
      <c r="V280" s="529"/>
      <c r="W280" s="529"/>
      <c r="X280" s="530"/>
      <c r="Y280" s="338" t="s">
        <v>55</v>
      </c>
    </row>
    <row r="281" spans="1:29" s="447" customFormat="1" x14ac:dyDescent="0.2">
      <c r="A281" s="226" t="s">
        <v>54</v>
      </c>
      <c r="B281" s="448">
        <v>1</v>
      </c>
      <c r="C281" s="449">
        <v>2</v>
      </c>
      <c r="D281" s="449">
        <v>3</v>
      </c>
      <c r="E281" s="449">
        <v>4</v>
      </c>
      <c r="F281" s="449">
        <v>5</v>
      </c>
      <c r="G281" s="449">
        <v>6</v>
      </c>
      <c r="H281" s="449">
        <v>7</v>
      </c>
      <c r="I281" s="450">
        <v>8</v>
      </c>
      <c r="J281" s="448">
        <v>1</v>
      </c>
      <c r="K281" s="449">
        <v>2</v>
      </c>
      <c r="L281" s="449">
        <v>3</v>
      </c>
      <c r="M281" s="451">
        <v>4</v>
      </c>
      <c r="N281" s="452">
        <v>1</v>
      </c>
      <c r="O281" s="449">
        <v>2</v>
      </c>
      <c r="P281" s="449">
        <v>3</v>
      </c>
      <c r="Q281" s="449">
        <v>4</v>
      </c>
      <c r="R281" s="449">
        <v>5</v>
      </c>
      <c r="S281" s="449">
        <v>6</v>
      </c>
      <c r="T281" s="449">
        <v>7</v>
      </c>
      <c r="U281" s="449">
        <v>8</v>
      </c>
      <c r="V281" s="449">
        <v>9</v>
      </c>
      <c r="W281" s="449">
        <v>10</v>
      </c>
      <c r="X281" s="451">
        <v>11</v>
      </c>
      <c r="Y281" s="339">
        <v>925</v>
      </c>
    </row>
    <row r="282" spans="1:29" s="447" customFormat="1" x14ac:dyDescent="0.2">
      <c r="A282" s="226" t="s">
        <v>2</v>
      </c>
      <c r="B282" s="383">
        <v>1</v>
      </c>
      <c r="C282" s="384">
        <v>2</v>
      </c>
      <c r="D282" s="385">
        <v>3</v>
      </c>
      <c r="E282" s="386">
        <v>4</v>
      </c>
      <c r="F282" s="387">
        <v>5</v>
      </c>
      <c r="G282" s="388">
        <v>6</v>
      </c>
      <c r="H282" s="389">
        <v>7</v>
      </c>
      <c r="I282" s="390">
        <v>8</v>
      </c>
      <c r="J282" s="383">
        <v>1</v>
      </c>
      <c r="K282" s="384">
        <v>2</v>
      </c>
      <c r="L282" s="385">
        <v>3</v>
      </c>
      <c r="M282" s="386">
        <v>4</v>
      </c>
      <c r="N282" s="383">
        <v>1</v>
      </c>
      <c r="O282" s="384">
        <v>2</v>
      </c>
      <c r="P282" s="385">
        <v>3</v>
      </c>
      <c r="Q282" s="386">
        <v>4</v>
      </c>
      <c r="R282" s="386">
        <v>4</v>
      </c>
      <c r="S282" s="387">
        <v>5</v>
      </c>
      <c r="T282" s="387">
        <v>5</v>
      </c>
      <c r="U282" s="388">
        <v>6</v>
      </c>
      <c r="V282" s="388">
        <v>6</v>
      </c>
      <c r="W282" s="389">
        <v>7</v>
      </c>
      <c r="X282" s="390">
        <v>8</v>
      </c>
      <c r="Y282" s="391" t="s">
        <v>0</v>
      </c>
    </row>
    <row r="283" spans="1:29" s="447" customFormat="1" x14ac:dyDescent="0.2">
      <c r="A283" s="292" t="s">
        <v>3</v>
      </c>
      <c r="B283" s="441">
        <v>2290</v>
      </c>
      <c r="C283" s="254">
        <v>2290</v>
      </c>
      <c r="D283" s="254">
        <v>2290</v>
      </c>
      <c r="E283" s="254">
        <v>2290</v>
      </c>
      <c r="F283" s="254">
        <v>2290</v>
      </c>
      <c r="G283" s="254">
        <v>2290</v>
      </c>
      <c r="H283" s="254">
        <v>2290</v>
      </c>
      <c r="I283" s="404">
        <v>2290</v>
      </c>
      <c r="J283" s="253">
        <v>2290</v>
      </c>
      <c r="K283" s="254">
        <v>2290</v>
      </c>
      <c r="L283" s="254">
        <v>2290</v>
      </c>
      <c r="M283" s="255">
        <v>2290</v>
      </c>
      <c r="N283" s="397">
        <v>2290</v>
      </c>
      <c r="O283" s="254">
        <v>2290</v>
      </c>
      <c r="P283" s="254">
        <v>2290</v>
      </c>
      <c r="Q283" s="254">
        <v>2290</v>
      </c>
      <c r="R283" s="254">
        <v>2290</v>
      </c>
      <c r="S283" s="254">
        <v>2290</v>
      </c>
      <c r="T283" s="254">
        <v>2290</v>
      </c>
      <c r="U283" s="254">
        <v>2290</v>
      </c>
      <c r="V283" s="254">
        <v>2290</v>
      </c>
      <c r="W283" s="254">
        <v>2290</v>
      </c>
      <c r="X283" s="255">
        <v>2290</v>
      </c>
      <c r="Y283" s="341">
        <v>2290</v>
      </c>
    </row>
    <row r="284" spans="1:29" s="447" customFormat="1" x14ac:dyDescent="0.2">
      <c r="A284" s="295" t="s">
        <v>6</v>
      </c>
      <c r="B284" s="256">
        <v>2212.9411764705883</v>
      </c>
      <c r="C284" s="257">
        <v>2355.6097560975609</v>
      </c>
      <c r="D284" s="257">
        <v>2377.1428571428573</v>
      </c>
      <c r="E284" s="257">
        <v>2383.4920634920636</v>
      </c>
      <c r="F284" s="257">
        <v>2413.8709677419356</v>
      </c>
      <c r="G284" s="257">
        <v>2432.2641509433961</v>
      </c>
      <c r="H284" s="257">
        <v>2281.5384615384614</v>
      </c>
      <c r="I284" s="296">
        <v>2459.1379310344828</v>
      </c>
      <c r="J284" s="256">
        <v>2284.4117647058824</v>
      </c>
      <c r="K284" s="257">
        <v>2354.2857142857142</v>
      </c>
      <c r="L284" s="257">
        <v>2425</v>
      </c>
      <c r="M284" s="258">
        <v>2519.433962264151</v>
      </c>
      <c r="N284" s="398">
        <v>2262.5</v>
      </c>
      <c r="O284" s="257">
        <v>2388.3783783783783</v>
      </c>
      <c r="P284" s="257">
        <v>2505.757575757576</v>
      </c>
      <c r="Q284" s="257">
        <v>2419.6428571428573</v>
      </c>
      <c r="R284" s="257">
        <v>2443</v>
      </c>
      <c r="S284" s="257">
        <v>2475.9375</v>
      </c>
      <c r="T284" s="257">
        <v>2442.1428571428573</v>
      </c>
      <c r="U284" s="257">
        <v>2418.9285714285716</v>
      </c>
      <c r="V284" s="257">
        <v>2467.5757575757575</v>
      </c>
      <c r="W284" s="257">
        <v>2397.75</v>
      </c>
      <c r="X284" s="258">
        <v>2521.8367346938776</v>
      </c>
      <c r="Y284" s="342">
        <v>2412.8108108108108</v>
      </c>
    </row>
    <row r="285" spans="1:29" s="447" customFormat="1" x14ac:dyDescent="0.2">
      <c r="A285" s="226" t="s">
        <v>7</v>
      </c>
      <c r="B285" s="260">
        <v>88.235294117647058</v>
      </c>
      <c r="C285" s="261">
        <v>100</v>
      </c>
      <c r="D285" s="261">
        <v>85.714285714285708</v>
      </c>
      <c r="E285" s="261">
        <v>85.714285714285708</v>
      </c>
      <c r="F285" s="261">
        <v>87.096774193548384</v>
      </c>
      <c r="G285" s="261">
        <v>94.339622641509436</v>
      </c>
      <c r="H285" s="261">
        <v>96.15384615384616</v>
      </c>
      <c r="I285" s="299">
        <v>96.551724137931032</v>
      </c>
      <c r="J285" s="260">
        <v>97.058823529411768</v>
      </c>
      <c r="K285" s="261">
        <v>95.91836734693878</v>
      </c>
      <c r="L285" s="261">
        <v>100</v>
      </c>
      <c r="M285" s="262">
        <v>90.566037735849051</v>
      </c>
      <c r="N285" s="399">
        <v>93.75</v>
      </c>
      <c r="O285" s="261">
        <v>100</v>
      </c>
      <c r="P285" s="261">
        <v>100</v>
      </c>
      <c r="Q285" s="261">
        <v>92.857142857142861</v>
      </c>
      <c r="R285" s="261">
        <v>100</v>
      </c>
      <c r="S285" s="261">
        <v>93.75</v>
      </c>
      <c r="T285" s="261">
        <v>85.714285714285708</v>
      </c>
      <c r="U285" s="261">
        <v>92.857142857142861</v>
      </c>
      <c r="V285" s="261">
        <v>93.939393939393938</v>
      </c>
      <c r="W285" s="261">
        <v>97.5</v>
      </c>
      <c r="X285" s="262">
        <v>91.836734693877546</v>
      </c>
      <c r="Y285" s="343">
        <v>90.702702702702709</v>
      </c>
      <c r="AA285" s="227"/>
    </row>
    <row r="286" spans="1:29" s="447" customFormat="1" x14ac:dyDescent="0.2">
      <c r="A286" s="226" t="s">
        <v>8</v>
      </c>
      <c r="B286" s="263">
        <v>5.5815042298323389E-2</v>
      </c>
      <c r="C286" s="264">
        <v>3.8327835070403313E-2</v>
      </c>
      <c r="D286" s="264">
        <v>6.6406174464319068E-2</v>
      </c>
      <c r="E286" s="264">
        <v>7.2746087744345919E-2</v>
      </c>
      <c r="F286" s="264">
        <v>6.4777058283578479E-2</v>
      </c>
      <c r="G286" s="264">
        <v>4.6519529107469385E-2</v>
      </c>
      <c r="H286" s="264">
        <v>5.0367078421057865E-2</v>
      </c>
      <c r="I286" s="302">
        <v>4.2678083451317635E-2</v>
      </c>
      <c r="J286" s="263">
        <v>5.6031036514282713E-2</v>
      </c>
      <c r="K286" s="264">
        <v>4.6616793244341787E-2</v>
      </c>
      <c r="L286" s="264">
        <v>4.235209529989175E-2</v>
      </c>
      <c r="M286" s="265">
        <v>5.6092013945094436E-2</v>
      </c>
      <c r="N286" s="400">
        <v>6.472346804688385E-2</v>
      </c>
      <c r="O286" s="264">
        <v>3.1983430702674211E-2</v>
      </c>
      <c r="P286" s="264">
        <v>4.8010794466543334E-2</v>
      </c>
      <c r="Q286" s="264">
        <v>5.505574626649657E-2</v>
      </c>
      <c r="R286" s="264">
        <v>4.6336640298385134E-2</v>
      </c>
      <c r="S286" s="264">
        <v>5.8423010854908509E-2</v>
      </c>
      <c r="T286" s="264">
        <v>6.8652600551744478E-2</v>
      </c>
      <c r="U286" s="264">
        <v>6.4862241554665828E-2</v>
      </c>
      <c r="V286" s="264">
        <v>4.9038674354454574E-2</v>
      </c>
      <c r="W286" s="264">
        <v>4.5279935740005786E-2</v>
      </c>
      <c r="X286" s="265">
        <v>6.473102218865609E-2</v>
      </c>
      <c r="Y286" s="344">
        <v>6.2047649095777174E-2</v>
      </c>
      <c r="AA286" s="227"/>
    </row>
    <row r="287" spans="1:29" s="447" customFormat="1" x14ac:dyDescent="0.2">
      <c r="A287" s="295" t="s">
        <v>1</v>
      </c>
      <c r="B287" s="266">
        <f>B284/H283*100-100</f>
        <v>-3.3650141279219099</v>
      </c>
      <c r="C287" s="267">
        <f t="shared" ref="C287:E287" si="116">C284/C283*100-100</f>
        <v>2.8650548514218741</v>
      </c>
      <c r="D287" s="267">
        <f t="shared" si="116"/>
        <v>3.8053649407361263</v>
      </c>
      <c r="E287" s="267">
        <f t="shared" si="116"/>
        <v>4.0826228599154462</v>
      </c>
      <c r="F287" s="267">
        <f>F284/F283*100-100</f>
        <v>5.4092125651500282</v>
      </c>
      <c r="G287" s="267">
        <f t="shared" ref="G287:L287" si="117">G284/G283*100-100</f>
        <v>6.2124083381395678</v>
      </c>
      <c r="H287" s="267">
        <f t="shared" si="117"/>
        <v>-0.36949949613706679</v>
      </c>
      <c r="I287" s="405">
        <f t="shared" si="117"/>
        <v>7.3859358530341694</v>
      </c>
      <c r="J287" s="266">
        <f t="shared" si="117"/>
        <v>-0.24402774210120981</v>
      </c>
      <c r="K287" s="267">
        <f t="shared" si="117"/>
        <v>2.8072364316905833</v>
      </c>
      <c r="L287" s="267">
        <f t="shared" si="117"/>
        <v>5.8951965065502208</v>
      </c>
      <c r="M287" s="268">
        <f>M284/M283*100-100</f>
        <v>10.018950317211832</v>
      </c>
      <c r="N287" s="401">
        <f t="shared" ref="N287:Y287" si="118">N284/N283*100-100</f>
        <v>-1.2008733624454067</v>
      </c>
      <c r="O287" s="267">
        <f t="shared" si="118"/>
        <v>4.2959990558243817</v>
      </c>
      <c r="P287" s="267">
        <f t="shared" si="118"/>
        <v>9.4217281990207908</v>
      </c>
      <c r="Q287" s="267">
        <f t="shared" si="118"/>
        <v>5.6612601372426923</v>
      </c>
      <c r="R287" s="267">
        <f t="shared" si="118"/>
        <v>6.6812227074235722</v>
      </c>
      <c r="S287" s="267">
        <f t="shared" si="118"/>
        <v>8.1195414847161658</v>
      </c>
      <c r="T287" s="267">
        <f t="shared" si="118"/>
        <v>6.6437928883343886</v>
      </c>
      <c r="U287" s="267">
        <f t="shared" si="118"/>
        <v>5.6300686213349991</v>
      </c>
      <c r="V287" s="267">
        <f t="shared" si="118"/>
        <v>7.7543998941378902</v>
      </c>
      <c r="W287" s="267">
        <f t="shared" si="118"/>
        <v>4.7052401746724826</v>
      </c>
      <c r="X287" s="268">
        <f t="shared" si="118"/>
        <v>10.123874877461915</v>
      </c>
      <c r="Y287" s="345">
        <f t="shared" si="118"/>
        <v>5.3629175026554918</v>
      </c>
      <c r="AA287" s="227"/>
    </row>
    <row r="288" spans="1:29" s="447" customFormat="1" ht="13.5" thickBot="1" x14ac:dyDescent="0.25">
      <c r="A288" s="349" t="s">
        <v>27</v>
      </c>
      <c r="B288" s="270">
        <f t="shared" ref="B288:Y288" si="119">B284-B270</f>
        <v>178.49673202614395</v>
      </c>
      <c r="C288" s="271">
        <f t="shared" si="119"/>
        <v>97.038327526132434</v>
      </c>
      <c r="D288" s="271">
        <f t="shared" si="119"/>
        <v>160.87167070217947</v>
      </c>
      <c r="E288" s="271">
        <f t="shared" si="119"/>
        <v>98.574030705178302</v>
      </c>
      <c r="F288" s="271">
        <f t="shared" si="119"/>
        <v>167.3709677419356</v>
      </c>
      <c r="G288" s="271">
        <f t="shared" si="119"/>
        <v>181.864150943396</v>
      </c>
      <c r="H288" s="271">
        <f t="shared" si="119"/>
        <v>164.29708222811678</v>
      </c>
      <c r="I288" s="406">
        <f t="shared" si="119"/>
        <v>148.41065830721027</v>
      </c>
      <c r="J288" s="270">
        <f t="shared" si="119"/>
        <v>240.12605042016821</v>
      </c>
      <c r="K288" s="271">
        <f t="shared" si="119"/>
        <v>148.70431893687692</v>
      </c>
      <c r="L288" s="271">
        <f t="shared" si="119"/>
        <v>101.12244897959181</v>
      </c>
      <c r="M288" s="272">
        <f t="shared" si="119"/>
        <v>91.100628930817493</v>
      </c>
      <c r="N288" s="402">
        <f t="shared" si="119"/>
        <v>200.96153846153857</v>
      </c>
      <c r="O288" s="271">
        <f t="shared" si="119"/>
        <v>176.12837837837833</v>
      </c>
      <c r="P288" s="271">
        <f t="shared" si="119"/>
        <v>163.40463458110526</v>
      </c>
      <c r="Q288" s="271">
        <f t="shared" si="119"/>
        <v>219.30952380952385</v>
      </c>
      <c r="R288" s="271">
        <f t="shared" si="119"/>
        <v>210.33333333333348</v>
      </c>
      <c r="S288" s="271">
        <f t="shared" si="119"/>
        <v>200.60416666666652</v>
      </c>
      <c r="T288" s="271">
        <f t="shared" si="119"/>
        <v>186.03174603174602</v>
      </c>
      <c r="U288" s="271">
        <f t="shared" si="119"/>
        <v>158.92857142857156</v>
      </c>
      <c r="V288" s="271">
        <f t="shared" si="119"/>
        <v>262.26325757575751</v>
      </c>
      <c r="W288" s="271">
        <f t="shared" si="119"/>
        <v>283.46428571428578</v>
      </c>
      <c r="X288" s="272">
        <f t="shared" si="119"/>
        <v>236.9478458049889</v>
      </c>
      <c r="Y288" s="346">
        <f t="shared" si="119"/>
        <v>170.01909870612144</v>
      </c>
      <c r="AA288" s="227"/>
    </row>
    <row r="289" spans="1:29" s="447" customFormat="1" x14ac:dyDescent="0.2">
      <c r="A289" s="370" t="s">
        <v>51</v>
      </c>
      <c r="B289" s="274">
        <v>232</v>
      </c>
      <c r="C289" s="275">
        <v>550</v>
      </c>
      <c r="D289" s="275">
        <v>811</v>
      </c>
      <c r="E289" s="275">
        <v>785</v>
      </c>
      <c r="F289" s="275">
        <v>785</v>
      </c>
      <c r="G289" s="275">
        <v>694</v>
      </c>
      <c r="H289" s="275">
        <v>417</v>
      </c>
      <c r="I289" s="407">
        <v>760</v>
      </c>
      <c r="J289" s="274">
        <v>323</v>
      </c>
      <c r="K289" s="275">
        <v>629</v>
      </c>
      <c r="L289" s="275">
        <v>699</v>
      </c>
      <c r="M289" s="276">
        <v>723</v>
      </c>
      <c r="N289" s="373">
        <v>216</v>
      </c>
      <c r="O289" s="275">
        <v>488</v>
      </c>
      <c r="P289" s="275">
        <v>452</v>
      </c>
      <c r="Q289" s="275">
        <v>400</v>
      </c>
      <c r="R289" s="275">
        <v>399</v>
      </c>
      <c r="S289" s="275">
        <v>414</v>
      </c>
      <c r="T289" s="275">
        <v>414</v>
      </c>
      <c r="U289" s="275">
        <v>407</v>
      </c>
      <c r="V289" s="275">
        <v>407</v>
      </c>
      <c r="W289" s="275">
        <v>536</v>
      </c>
      <c r="X289" s="276">
        <v>648</v>
      </c>
      <c r="Y289" s="347">
        <f>SUM(B289:X289)</f>
        <v>12189</v>
      </c>
      <c r="Z289" s="227" t="s">
        <v>56</v>
      </c>
      <c r="AA289" s="278">
        <f>Y275-Y289</f>
        <v>2</v>
      </c>
      <c r="AB289" s="279">
        <f>AA289/Y275</f>
        <v>1.6405545074235091E-4</v>
      </c>
      <c r="AC289" s="433"/>
    </row>
    <row r="290" spans="1:29" s="447" customFormat="1" x14ac:dyDescent="0.2">
      <c r="A290" s="371" t="s">
        <v>28</v>
      </c>
      <c r="B290" s="323">
        <v>108</v>
      </c>
      <c r="C290" s="240">
        <v>105</v>
      </c>
      <c r="D290" s="240">
        <v>104</v>
      </c>
      <c r="E290" s="240">
        <v>103.5</v>
      </c>
      <c r="F290" s="240">
        <f>F276+5</f>
        <v>103</v>
      </c>
      <c r="G290" s="240">
        <f>G276+5</f>
        <v>101.5</v>
      </c>
      <c r="H290" s="240">
        <v>102.5</v>
      </c>
      <c r="I290" s="408">
        <f>I276+5</f>
        <v>101</v>
      </c>
      <c r="J290" s="242">
        <f>J276+5</f>
        <v>107</v>
      </c>
      <c r="K290" s="240">
        <v>105.5</v>
      </c>
      <c r="L290" s="240">
        <v>104.5</v>
      </c>
      <c r="M290" s="243">
        <f>M276+5</f>
        <v>103</v>
      </c>
      <c r="N290" s="374">
        <v>108</v>
      </c>
      <c r="O290" s="240">
        <v>105.5</v>
      </c>
      <c r="P290" s="240">
        <f t="shared" ref="P290:V290" si="120">P276+5</f>
        <v>105</v>
      </c>
      <c r="Q290" s="240">
        <f t="shared" si="120"/>
        <v>104</v>
      </c>
      <c r="R290" s="240">
        <v>104</v>
      </c>
      <c r="S290" s="240">
        <v>103.5</v>
      </c>
      <c r="T290" s="240">
        <v>103.5</v>
      </c>
      <c r="U290" s="240">
        <f t="shared" si="120"/>
        <v>103</v>
      </c>
      <c r="V290" s="240">
        <f t="shared" si="120"/>
        <v>103.5</v>
      </c>
      <c r="W290" s="240">
        <v>104</v>
      </c>
      <c r="X290" s="243">
        <v>102</v>
      </c>
      <c r="Y290" s="339"/>
      <c r="Z290" s="227" t="s">
        <v>57</v>
      </c>
      <c r="AA290" s="362">
        <v>98.68</v>
      </c>
      <c r="AC290" s="433"/>
    </row>
    <row r="291" spans="1:29" s="447" customFormat="1" ht="13.5" thickBot="1" x14ac:dyDescent="0.25">
      <c r="A291" s="372" t="s">
        <v>26</v>
      </c>
      <c r="B291" s="410">
        <f t="shared" ref="B291:X291" si="121">B290-B276</f>
        <v>5.5</v>
      </c>
      <c r="C291" s="415">
        <f t="shared" si="121"/>
        <v>5.5</v>
      </c>
      <c r="D291" s="415">
        <f t="shared" si="121"/>
        <v>5.5</v>
      </c>
      <c r="E291" s="415">
        <f t="shared" si="121"/>
        <v>5.5</v>
      </c>
      <c r="F291" s="415">
        <f t="shared" si="121"/>
        <v>5</v>
      </c>
      <c r="G291" s="415">
        <f t="shared" si="121"/>
        <v>5</v>
      </c>
      <c r="H291" s="415">
        <f t="shared" si="121"/>
        <v>5.5</v>
      </c>
      <c r="I291" s="416">
        <f t="shared" si="121"/>
        <v>5</v>
      </c>
      <c r="J291" s="410">
        <f t="shared" si="121"/>
        <v>5</v>
      </c>
      <c r="K291" s="415">
        <f t="shared" si="121"/>
        <v>5.5</v>
      </c>
      <c r="L291" s="415">
        <f t="shared" si="121"/>
        <v>5.5</v>
      </c>
      <c r="M291" s="417">
        <f t="shared" si="121"/>
        <v>5</v>
      </c>
      <c r="N291" s="418">
        <f t="shared" si="121"/>
        <v>5.5</v>
      </c>
      <c r="O291" s="415">
        <f t="shared" si="121"/>
        <v>5</v>
      </c>
      <c r="P291" s="415">
        <f t="shared" si="121"/>
        <v>5</v>
      </c>
      <c r="Q291" s="415">
        <f t="shared" si="121"/>
        <v>5</v>
      </c>
      <c r="R291" s="415">
        <f t="shared" si="121"/>
        <v>4.5</v>
      </c>
      <c r="S291" s="415">
        <f t="shared" si="121"/>
        <v>4.5</v>
      </c>
      <c r="T291" s="415">
        <f t="shared" si="121"/>
        <v>4.5</v>
      </c>
      <c r="U291" s="415">
        <f t="shared" si="121"/>
        <v>5</v>
      </c>
      <c r="V291" s="415">
        <f t="shared" si="121"/>
        <v>5</v>
      </c>
      <c r="W291" s="415">
        <f t="shared" si="121"/>
        <v>4.5</v>
      </c>
      <c r="X291" s="417">
        <f t="shared" si="121"/>
        <v>4.5</v>
      </c>
      <c r="Y291" s="348"/>
      <c r="Z291" s="227" t="s">
        <v>26</v>
      </c>
      <c r="AA291" s="227">
        <f>AA290-AA276</f>
        <v>6.2900000000000063</v>
      </c>
    </row>
    <row r="292" spans="1:29" x14ac:dyDescent="0.2">
      <c r="D292" s="237">
        <v>104</v>
      </c>
      <c r="L292" s="237">
        <v>104.5</v>
      </c>
      <c r="R292" s="237">
        <v>104</v>
      </c>
      <c r="S292" s="237">
        <v>103.5</v>
      </c>
      <c r="T292" s="237">
        <v>103.5</v>
      </c>
      <c r="W292" s="237">
        <v>104</v>
      </c>
      <c r="X292" s="237">
        <v>102</v>
      </c>
    </row>
    <row r="293" spans="1:29" ht="13.5" thickBot="1" x14ac:dyDescent="0.25"/>
    <row r="294" spans="1:29" ht="13.5" thickBot="1" x14ac:dyDescent="0.25">
      <c r="A294" s="285" t="s">
        <v>115</v>
      </c>
      <c r="B294" s="528" t="s">
        <v>53</v>
      </c>
      <c r="C294" s="529"/>
      <c r="D294" s="529"/>
      <c r="E294" s="529"/>
      <c r="F294" s="529"/>
      <c r="G294" s="529"/>
      <c r="H294" s="529"/>
      <c r="I294" s="529"/>
      <c r="J294" s="531" t="s">
        <v>72</v>
      </c>
      <c r="K294" s="532"/>
      <c r="L294" s="532"/>
      <c r="M294" s="533"/>
      <c r="N294" s="528" t="s">
        <v>63</v>
      </c>
      <c r="O294" s="529"/>
      <c r="P294" s="529"/>
      <c r="Q294" s="529"/>
      <c r="R294" s="529"/>
      <c r="S294" s="529"/>
      <c r="T294" s="529"/>
      <c r="U294" s="529"/>
      <c r="V294" s="529"/>
      <c r="W294" s="529"/>
      <c r="X294" s="530"/>
      <c r="Y294" s="338" t="s">
        <v>55</v>
      </c>
      <c r="Z294" s="457"/>
      <c r="AA294" s="457"/>
      <c r="AB294" s="457"/>
    </row>
    <row r="295" spans="1:29" x14ac:dyDescent="0.2">
      <c r="A295" s="226" t="s">
        <v>54</v>
      </c>
      <c r="B295" s="448">
        <v>1</v>
      </c>
      <c r="C295" s="449">
        <v>2</v>
      </c>
      <c r="D295" s="449">
        <v>3</v>
      </c>
      <c r="E295" s="449">
        <v>4</v>
      </c>
      <c r="F295" s="449">
        <v>5</v>
      </c>
      <c r="G295" s="449">
        <v>6</v>
      </c>
      <c r="H295" s="449">
        <v>7</v>
      </c>
      <c r="I295" s="450">
        <v>8</v>
      </c>
      <c r="J295" s="448">
        <v>1</v>
      </c>
      <c r="K295" s="449">
        <v>2</v>
      </c>
      <c r="L295" s="449">
        <v>3</v>
      </c>
      <c r="M295" s="451">
        <v>4</v>
      </c>
      <c r="N295" s="452">
        <v>1</v>
      </c>
      <c r="O295" s="449">
        <v>2</v>
      </c>
      <c r="P295" s="449">
        <v>3</v>
      </c>
      <c r="Q295" s="449">
        <v>4</v>
      </c>
      <c r="R295" s="449">
        <v>5</v>
      </c>
      <c r="S295" s="449">
        <v>6</v>
      </c>
      <c r="T295" s="449">
        <v>7</v>
      </c>
      <c r="U295" s="449">
        <v>8</v>
      </c>
      <c r="V295" s="449">
        <v>9</v>
      </c>
      <c r="W295" s="449">
        <v>10</v>
      </c>
      <c r="X295" s="451">
        <v>11</v>
      </c>
      <c r="Y295" s="459">
        <v>917</v>
      </c>
      <c r="Z295" s="457"/>
      <c r="AA295" s="457"/>
      <c r="AB295" s="457"/>
    </row>
    <row r="296" spans="1:29" x14ac:dyDescent="0.2">
      <c r="A296" s="226" t="s">
        <v>2</v>
      </c>
      <c r="B296" s="383">
        <v>1</v>
      </c>
      <c r="C296" s="384">
        <v>2</v>
      </c>
      <c r="D296" s="385">
        <v>3</v>
      </c>
      <c r="E296" s="386">
        <v>4</v>
      </c>
      <c r="F296" s="387">
        <v>5</v>
      </c>
      <c r="G296" s="388">
        <v>6</v>
      </c>
      <c r="H296" s="389">
        <v>7</v>
      </c>
      <c r="I296" s="390">
        <v>8</v>
      </c>
      <c r="J296" s="383">
        <v>1</v>
      </c>
      <c r="K296" s="384">
        <v>2</v>
      </c>
      <c r="L296" s="385">
        <v>3</v>
      </c>
      <c r="M296" s="386">
        <v>4</v>
      </c>
      <c r="N296" s="383">
        <v>1</v>
      </c>
      <c r="O296" s="384">
        <v>2</v>
      </c>
      <c r="P296" s="385">
        <v>3</v>
      </c>
      <c r="Q296" s="386">
        <v>4</v>
      </c>
      <c r="R296" s="386">
        <v>4</v>
      </c>
      <c r="S296" s="387">
        <v>5</v>
      </c>
      <c r="T296" s="387">
        <v>5</v>
      </c>
      <c r="U296" s="388">
        <v>6</v>
      </c>
      <c r="V296" s="388">
        <v>6</v>
      </c>
      <c r="W296" s="389">
        <v>7</v>
      </c>
      <c r="X296" s="390">
        <v>8</v>
      </c>
      <c r="Y296" s="391" t="s">
        <v>0</v>
      </c>
      <c r="Z296" s="457"/>
      <c r="AA296" s="457"/>
      <c r="AB296" s="457"/>
    </row>
    <row r="297" spans="1:29" x14ac:dyDescent="0.2">
      <c r="A297" s="292" t="s">
        <v>3</v>
      </c>
      <c r="B297" s="441">
        <v>2470</v>
      </c>
      <c r="C297" s="254">
        <v>2470</v>
      </c>
      <c r="D297" s="254">
        <v>2470</v>
      </c>
      <c r="E297" s="254">
        <v>2470</v>
      </c>
      <c r="F297" s="254">
        <v>2470</v>
      </c>
      <c r="G297" s="254">
        <v>2470</v>
      </c>
      <c r="H297" s="254">
        <v>2470</v>
      </c>
      <c r="I297" s="404">
        <v>2470</v>
      </c>
      <c r="J297" s="253">
        <v>2470</v>
      </c>
      <c r="K297" s="254">
        <v>2470</v>
      </c>
      <c r="L297" s="254">
        <v>2470</v>
      </c>
      <c r="M297" s="255">
        <v>2470</v>
      </c>
      <c r="N297" s="397">
        <v>2470</v>
      </c>
      <c r="O297" s="254">
        <v>2470</v>
      </c>
      <c r="P297" s="254">
        <v>2470</v>
      </c>
      <c r="Q297" s="254">
        <v>2470</v>
      </c>
      <c r="R297" s="254">
        <v>2470</v>
      </c>
      <c r="S297" s="254">
        <v>2470</v>
      </c>
      <c r="T297" s="254">
        <v>2470</v>
      </c>
      <c r="U297" s="254">
        <v>2470</v>
      </c>
      <c r="V297" s="254">
        <v>2470</v>
      </c>
      <c r="W297" s="254">
        <v>2470</v>
      </c>
      <c r="X297" s="255">
        <v>2470</v>
      </c>
      <c r="Y297" s="341">
        <v>2470</v>
      </c>
      <c r="Z297" s="457"/>
      <c r="AA297" s="457"/>
      <c r="AB297" s="457"/>
    </row>
    <row r="298" spans="1:29" x14ac:dyDescent="0.2">
      <c r="A298" s="295" t="s">
        <v>6</v>
      </c>
      <c r="B298" s="256">
        <v>2470</v>
      </c>
      <c r="C298" s="257">
        <v>2630.5555555555557</v>
      </c>
      <c r="D298" s="257">
        <v>2501.6949152542375</v>
      </c>
      <c r="E298" s="257">
        <v>2542.5454545454545</v>
      </c>
      <c r="F298" s="257">
        <v>2517.037037037037</v>
      </c>
      <c r="G298" s="257">
        <v>2498.4905660377358</v>
      </c>
      <c r="H298" s="257">
        <v>2428.7692307692309</v>
      </c>
      <c r="I298" s="296">
        <v>2637.8571428571427</v>
      </c>
      <c r="J298" s="256">
        <v>2455.1999999999998</v>
      </c>
      <c r="K298" s="257">
        <v>2539.7674418604652</v>
      </c>
      <c r="L298" s="257">
        <v>2588.125</v>
      </c>
      <c r="M298" s="258">
        <v>2694.1509433962265</v>
      </c>
      <c r="N298" s="398">
        <v>2460</v>
      </c>
      <c r="O298" s="257">
        <v>2556.5714285714284</v>
      </c>
      <c r="P298" s="257">
        <v>2686.2857142857142</v>
      </c>
      <c r="Q298" s="257">
        <v>2596.4516129032259</v>
      </c>
      <c r="R298" s="257">
        <v>2571.9354838709678</v>
      </c>
      <c r="S298" s="257">
        <v>2530</v>
      </c>
      <c r="T298" s="257">
        <v>2579.3548387096776</v>
      </c>
      <c r="U298" s="257">
        <v>2600.9375</v>
      </c>
      <c r="V298" s="257">
        <v>2639</v>
      </c>
      <c r="W298" s="257">
        <v>2501.0526315789475</v>
      </c>
      <c r="X298" s="258">
        <v>2681.6666666666665</v>
      </c>
      <c r="Y298" s="342">
        <v>2562.2573609596511</v>
      </c>
      <c r="Z298" s="457"/>
      <c r="AA298" s="457"/>
      <c r="AB298" s="457"/>
    </row>
    <row r="299" spans="1:29" x14ac:dyDescent="0.2">
      <c r="A299" s="226" t="s">
        <v>7</v>
      </c>
      <c r="B299" s="260">
        <v>100</v>
      </c>
      <c r="C299" s="261">
        <v>97.222222222222229</v>
      </c>
      <c r="D299" s="261">
        <v>83.050847457627114</v>
      </c>
      <c r="E299" s="261">
        <v>90.909090909090907</v>
      </c>
      <c r="F299" s="261">
        <v>88.888888888888886</v>
      </c>
      <c r="G299" s="261">
        <v>83.018867924528308</v>
      </c>
      <c r="H299" s="261">
        <v>95.384615384615387</v>
      </c>
      <c r="I299" s="299">
        <v>96.428571428571431</v>
      </c>
      <c r="J299" s="260">
        <v>92</v>
      </c>
      <c r="K299" s="261">
        <v>93.023255813953483</v>
      </c>
      <c r="L299" s="261">
        <v>95.833333333333329</v>
      </c>
      <c r="M299" s="262">
        <v>84.905660377358487</v>
      </c>
      <c r="N299" s="399">
        <v>100</v>
      </c>
      <c r="O299" s="261">
        <v>100</v>
      </c>
      <c r="P299" s="261">
        <v>97.142857142857139</v>
      </c>
      <c r="Q299" s="261">
        <v>87.096774193548384</v>
      </c>
      <c r="R299" s="261">
        <v>80.645161290322577</v>
      </c>
      <c r="S299" s="261">
        <v>80</v>
      </c>
      <c r="T299" s="261">
        <v>93.548387096774192</v>
      </c>
      <c r="U299" s="261">
        <v>81.25</v>
      </c>
      <c r="V299" s="261">
        <v>86.666666666666671</v>
      </c>
      <c r="W299" s="261">
        <v>92.10526315789474</v>
      </c>
      <c r="X299" s="262">
        <v>95.238095238095241</v>
      </c>
      <c r="Y299" s="343">
        <v>88.331515812431846</v>
      </c>
      <c r="Z299" s="457"/>
      <c r="AA299" s="227"/>
      <c r="AB299" s="457"/>
    </row>
    <row r="300" spans="1:29" x14ac:dyDescent="0.2">
      <c r="A300" s="226" t="s">
        <v>8</v>
      </c>
      <c r="B300" s="263">
        <v>4.5759735042337303E-2</v>
      </c>
      <c r="C300" s="264">
        <v>5.2955626246452336E-2</v>
      </c>
      <c r="D300" s="264">
        <v>7.4801104994656864E-2</v>
      </c>
      <c r="E300" s="264">
        <v>6.2526503918535467E-2</v>
      </c>
      <c r="F300" s="264">
        <v>6.4419265779428234E-2</v>
      </c>
      <c r="G300" s="264">
        <v>6.7688775025911765E-2</v>
      </c>
      <c r="H300" s="264">
        <v>4.1397423412883425E-2</v>
      </c>
      <c r="I300" s="302">
        <v>5.3197575696771547E-2</v>
      </c>
      <c r="J300" s="263">
        <v>5.9861783364706121E-2</v>
      </c>
      <c r="K300" s="264">
        <v>5.5113269562622871E-2</v>
      </c>
      <c r="L300" s="264">
        <v>5.3344342206663536E-2</v>
      </c>
      <c r="M300" s="265">
        <v>6.800466553760097E-2</v>
      </c>
      <c r="N300" s="400">
        <v>2.925402590524127E-2</v>
      </c>
      <c r="O300" s="264">
        <v>3.1151097702609175E-2</v>
      </c>
      <c r="P300" s="264">
        <v>4.524454727996035E-2</v>
      </c>
      <c r="Q300" s="264">
        <v>7.0458760306814583E-2</v>
      </c>
      <c r="R300" s="264">
        <v>7.5195428535126452E-2</v>
      </c>
      <c r="S300" s="264">
        <v>6.5315134165289765E-2</v>
      </c>
      <c r="T300" s="264">
        <v>6.1543981954366236E-2</v>
      </c>
      <c r="U300" s="264">
        <v>7.3355752130774415E-2</v>
      </c>
      <c r="V300" s="264">
        <v>6.2742239373697037E-2</v>
      </c>
      <c r="W300" s="264">
        <v>6.0169363487460957E-2</v>
      </c>
      <c r="X300" s="265">
        <v>4.7954872444265488E-2</v>
      </c>
      <c r="Y300" s="344">
        <v>6.6596293964643907E-2</v>
      </c>
      <c r="Z300" s="457"/>
      <c r="AA300" s="227"/>
      <c r="AB300" s="457"/>
    </row>
    <row r="301" spans="1:29" x14ac:dyDescent="0.2">
      <c r="A301" s="295" t="s">
        <v>1</v>
      </c>
      <c r="B301" s="266">
        <f>B298/H297*100-100</f>
        <v>0</v>
      </c>
      <c r="C301" s="267">
        <f t="shared" ref="C301:E301" si="122">C298/C297*100-100</f>
        <v>6.5002249212775496</v>
      </c>
      <c r="D301" s="267">
        <f t="shared" si="122"/>
        <v>1.2831949495642618</v>
      </c>
      <c r="E301" s="267">
        <f t="shared" si="122"/>
        <v>2.9370629370629331</v>
      </c>
      <c r="F301" s="267">
        <f>F298/F297*100-100</f>
        <v>1.9043334832808512</v>
      </c>
      <c r="G301" s="267">
        <f t="shared" ref="G301:L301" si="123">G298/G297*100-100</f>
        <v>1.1534642120540894</v>
      </c>
      <c r="H301" s="267">
        <f t="shared" si="123"/>
        <v>-1.6692619121768928</v>
      </c>
      <c r="I301" s="405">
        <f t="shared" si="123"/>
        <v>6.795835743204151</v>
      </c>
      <c r="J301" s="266">
        <f t="shared" si="123"/>
        <v>-0.59919028340081582</v>
      </c>
      <c r="K301" s="267">
        <f t="shared" si="123"/>
        <v>2.8245927878730868</v>
      </c>
      <c r="L301" s="267">
        <f t="shared" si="123"/>
        <v>4.782388663967609</v>
      </c>
      <c r="M301" s="268">
        <f>M298/M297*100-100</f>
        <v>9.0749369796043027</v>
      </c>
      <c r="N301" s="401">
        <f t="shared" ref="N301:Y301" si="124">N298/N297*100-100</f>
        <v>-0.40485829959514774</v>
      </c>
      <c r="O301" s="267">
        <f t="shared" si="124"/>
        <v>3.5049161364950834</v>
      </c>
      <c r="P301" s="267">
        <f t="shared" si="124"/>
        <v>8.7565066512434981</v>
      </c>
      <c r="Q301" s="267">
        <f t="shared" si="124"/>
        <v>5.1194984981063101</v>
      </c>
      <c r="R301" s="267">
        <f t="shared" si="124"/>
        <v>4.1269426668407903</v>
      </c>
      <c r="S301" s="267">
        <f t="shared" si="124"/>
        <v>2.429149797570858</v>
      </c>
      <c r="T301" s="267">
        <f t="shared" si="124"/>
        <v>4.4273214052501118</v>
      </c>
      <c r="U301" s="267">
        <f t="shared" si="124"/>
        <v>5.3011133603238818</v>
      </c>
      <c r="V301" s="267">
        <f t="shared" si="124"/>
        <v>6.8421052631578902</v>
      </c>
      <c r="W301" s="267">
        <f t="shared" si="124"/>
        <v>1.2571915619007115</v>
      </c>
      <c r="X301" s="268">
        <f t="shared" si="124"/>
        <v>8.5695006747638303</v>
      </c>
      <c r="Y301" s="345">
        <f t="shared" si="124"/>
        <v>3.7351158283259451</v>
      </c>
      <c r="Z301" s="457"/>
      <c r="AA301" s="227"/>
      <c r="AB301" s="457"/>
    </row>
    <row r="302" spans="1:29" ht="13.5" thickBot="1" x14ac:dyDescent="0.25">
      <c r="A302" s="349" t="s">
        <v>27</v>
      </c>
      <c r="B302" s="270">
        <f t="shared" ref="B302:Y302" si="125">B298-B284</f>
        <v>257.05882352941171</v>
      </c>
      <c r="C302" s="271">
        <f t="shared" si="125"/>
        <v>274.94579945799478</v>
      </c>
      <c r="D302" s="271">
        <f t="shared" si="125"/>
        <v>124.55205811138012</v>
      </c>
      <c r="E302" s="271">
        <f t="shared" si="125"/>
        <v>159.0533910533909</v>
      </c>
      <c r="F302" s="271">
        <f t="shared" si="125"/>
        <v>103.16606929510135</v>
      </c>
      <c r="G302" s="271">
        <f t="shared" si="125"/>
        <v>66.2264150943397</v>
      </c>
      <c r="H302" s="271">
        <f t="shared" si="125"/>
        <v>147.23076923076951</v>
      </c>
      <c r="I302" s="406">
        <f t="shared" si="125"/>
        <v>178.71921182265987</v>
      </c>
      <c r="J302" s="270">
        <f t="shared" si="125"/>
        <v>170.78823529411738</v>
      </c>
      <c r="K302" s="271">
        <f t="shared" si="125"/>
        <v>185.48172757475095</v>
      </c>
      <c r="L302" s="271">
        <f t="shared" si="125"/>
        <v>163.125</v>
      </c>
      <c r="M302" s="272">
        <f t="shared" si="125"/>
        <v>174.71698113207549</v>
      </c>
      <c r="N302" s="402">
        <f t="shared" si="125"/>
        <v>197.5</v>
      </c>
      <c r="O302" s="271">
        <f t="shared" si="125"/>
        <v>168.19305019305011</v>
      </c>
      <c r="P302" s="271">
        <f t="shared" si="125"/>
        <v>180.52813852813824</v>
      </c>
      <c r="Q302" s="271">
        <f t="shared" si="125"/>
        <v>176.80875576036851</v>
      </c>
      <c r="R302" s="271">
        <f t="shared" si="125"/>
        <v>128.9354838709678</v>
      </c>
      <c r="S302" s="271">
        <f t="shared" si="125"/>
        <v>54.0625</v>
      </c>
      <c r="T302" s="271">
        <f t="shared" si="125"/>
        <v>137.21198156682021</v>
      </c>
      <c r="U302" s="271">
        <f t="shared" si="125"/>
        <v>182.00892857142844</v>
      </c>
      <c r="V302" s="271">
        <f t="shared" si="125"/>
        <v>171.42424242424249</v>
      </c>
      <c r="W302" s="271">
        <f t="shared" si="125"/>
        <v>103.30263157894751</v>
      </c>
      <c r="X302" s="272">
        <f t="shared" si="125"/>
        <v>159.82993197278893</v>
      </c>
      <c r="Y302" s="346">
        <f t="shared" si="125"/>
        <v>149.44655014884029</v>
      </c>
      <c r="Z302" s="457"/>
      <c r="AA302" s="227"/>
      <c r="AB302" s="457"/>
    </row>
    <row r="303" spans="1:29" x14ac:dyDescent="0.2">
      <c r="A303" s="370" t="s">
        <v>51</v>
      </c>
      <c r="B303" s="274">
        <v>231</v>
      </c>
      <c r="C303" s="275">
        <v>550</v>
      </c>
      <c r="D303" s="275">
        <v>811</v>
      </c>
      <c r="E303" s="275">
        <v>785</v>
      </c>
      <c r="F303" s="275">
        <v>785</v>
      </c>
      <c r="G303" s="275">
        <v>694</v>
      </c>
      <c r="H303" s="275">
        <v>417</v>
      </c>
      <c r="I303" s="407">
        <v>760</v>
      </c>
      <c r="J303" s="274">
        <v>323</v>
      </c>
      <c r="K303" s="275">
        <v>629</v>
      </c>
      <c r="L303" s="275">
        <v>699</v>
      </c>
      <c r="M303" s="276">
        <v>723</v>
      </c>
      <c r="N303" s="373">
        <v>216</v>
      </c>
      <c r="O303" s="275">
        <v>488</v>
      </c>
      <c r="P303" s="275">
        <v>452</v>
      </c>
      <c r="Q303" s="275">
        <v>400</v>
      </c>
      <c r="R303" s="275">
        <v>399</v>
      </c>
      <c r="S303" s="275">
        <v>414</v>
      </c>
      <c r="T303" s="275">
        <v>414</v>
      </c>
      <c r="U303" s="275">
        <v>407</v>
      </c>
      <c r="V303" s="275">
        <v>407</v>
      </c>
      <c r="W303" s="275">
        <v>536</v>
      </c>
      <c r="X303" s="276">
        <v>648</v>
      </c>
      <c r="Y303" s="347">
        <f>SUM(B303:X303)</f>
        <v>12188</v>
      </c>
      <c r="Z303" s="227" t="s">
        <v>56</v>
      </c>
      <c r="AA303" s="278">
        <f>Y289-Y303</f>
        <v>1</v>
      </c>
      <c r="AB303" s="279">
        <f>AA303/Y289</f>
        <v>8.2041184674706702E-5</v>
      </c>
    </row>
    <row r="304" spans="1:29" x14ac:dyDescent="0.2">
      <c r="A304" s="371" t="s">
        <v>28</v>
      </c>
      <c r="B304" s="323">
        <v>112</v>
      </c>
      <c r="C304" s="240">
        <v>109</v>
      </c>
      <c r="D304" s="240">
        <v>108.5</v>
      </c>
      <c r="E304" s="240">
        <v>108</v>
      </c>
      <c r="F304" s="240">
        <v>108</v>
      </c>
      <c r="G304" s="240">
        <v>106.5</v>
      </c>
      <c r="H304" s="240">
        <v>107.5</v>
      </c>
      <c r="I304" s="408">
        <v>105.5</v>
      </c>
      <c r="J304" s="242">
        <v>111.5</v>
      </c>
      <c r="K304" s="240">
        <v>109.5</v>
      </c>
      <c r="L304" s="240">
        <v>109</v>
      </c>
      <c r="M304" s="243">
        <v>107</v>
      </c>
      <c r="N304" s="374">
        <v>112.5</v>
      </c>
      <c r="O304" s="240">
        <v>110</v>
      </c>
      <c r="P304" s="240">
        <v>109</v>
      </c>
      <c r="Q304" s="240">
        <v>108</v>
      </c>
      <c r="R304" s="240">
        <v>108.5</v>
      </c>
      <c r="S304" s="240">
        <v>108.5</v>
      </c>
      <c r="T304" s="240">
        <v>108</v>
      </c>
      <c r="U304" s="240">
        <v>107</v>
      </c>
      <c r="V304" s="240">
        <v>107.5</v>
      </c>
      <c r="W304" s="240">
        <v>108.5</v>
      </c>
      <c r="X304" s="243">
        <v>106</v>
      </c>
      <c r="Y304" s="339"/>
      <c r="Z304" s="227" t="s">
        <v>57</v>
      </c>
      <c r="AA304" s="362">
        <v>103.76</v>
      </c>
      <c r="AB304" s="457"/>
    </row>
    <row r="305" spans="1:28" ht="13.5" thickBot="1" x14ac:dyDescent="0.25">
      <c r="A305" s="372" t="s">
        <v>26</v>
      </c>
      <c r="B305" s="410">
        <f t="shared" ref="B305:X305" si="126">B304-B290</f>
        <v>4</v>
      </c>
      <c r="C305" s="415">
        <f t="shared" si="126"/>
        <v>4</v>
      </c>
      <c r="D305" s="415">
        <f t="shared" si="126"/>
        <v>4.5</v>
      </c>
      <c r="E305" s="415">
        <f t="shared" si="126"/>
        <v>4.5</v>
      </c>
      <c r="F305" s="415">
        <f t="shared" si="126"/>
        <v>5</v>
      </c>
      <c r="G305" s="415">
        <f t="shared" si="126"/>
        <v>5</v>
      </c>
      <c r="H305" s="415">
        <f t="shared" si="126"/>
        <v>5</v>
      </c>
      <c r="I305" s="416">
        <f t="shared" si="126"/>
        <v>4.5</v>
      </c>
      <c r="J305" s="410">
        <f t="shared" si="126"/>
        <v>4.5</v>
      </c>
      <c r="K305" s="415">
        <f t="shared" si="126"/>
        <v>4</v>
      </c>
      <c r="L305" s="415">
        <f t="shared" si="126"/>
        <v>4.5</v>
      </c>
      <c r="M305" s="417">
        <f t="shared" si="126"/>
        <v>4</v>
      </c>
      <c r="N305" s="418">
        <f t="shared" si="126"/>
        <v>4.5</v>
      </c>
      <c r="O305" s="415">
        <f t="shared" si="126"/>
        <v>4.5</v>
      </c>
      <c r="P305" s="415">
        <f t="shared" si="126"/>
        <v>4</v>
      </c>
      <c r="Q305" s="415">
        <f t="shared" si="126"/>
        <v>4</v>
      </c>
      <c r="R305" s="415">
        <f t="shared" si="126"/>
        <v>4.5</v>
      </c>
      <c r="S305" s="415">
        <f t="shared" si="126"/>
        <v>5</v>
      </c>
      <c r="T305" s="415">
        <f t="shared" si="126"/>
        <v>4.5</v>
      </c>
      <c r="U305" s="415">
        <f t="shared" si="126"/>
        <v>4</v>
      </c>
      <c r="V305" s="415">
        <f t="shared" si="126"/>
        <v>4</v>
      </c>
      <c r="W305" s="415">
        <f t="shared" si="126"/>
        <v>4.5</v>
      </c>
      <c r="X305" s="417">
        <f t="shared" si="126"/>
        <v>4</v>
      </c>
      <c r="Y305" s="348"/>
      <c r="Z305" s="227" t="s">
        <v>26</v>
      </c>
      <c r="AA305" s="227">
        <f>AA304-AA290</f>
        <v>5.0799999999999983</v>
      </c>
      <c r="AB305" s="457"/>
    </row>
    <row r="306" spans="1:28" x14ac:dyDescent="0.2">
      <c r="R306" s="237" t="s">
        <v>68</v>
      </c>
      <c r="S306" s="237" t="s">
        <v>68</v>
      </c>
      <c r="U306" s="237" t="s">
        <v>68</v>
      </c>
    </row>
    <row r="307" spans="1:28" ht="13.5" thickBot="1" x14ac:dyDescent="0.25"/>
    <row r="308" spans="1:28" ht="13.5" thickBot="1" x14ac:dyDescent="0.25">
      <c r="A308" s="285" t="s">
        <v>118</v>
      </c>
      <c r="B308" s="528" t="s">
        <v>53</v>
      </c>
      <c r="C308" s="529"/>
      <c r="D308" s="529"/>
      <c r="E308" s="529"/>
      <c r="F308" s="529"/>
      <c r="G308" s="529"/>
      <c r="H308" s="529"/>
      <c r="I308" s="529"/>
      <c r="J308" s="531" t="s">
        <v>72</v>
      </c>
      <c r="K308" s="532"/>
      <c r="L308" s="532"/>
      <c r="M308" s="533"/>
      <c r="N308" s="528" t="s">
        <v>63</v>
      </c>
      <c r="O308" s="529"/>
      <c r="P308" s="529"/>
      <c r="Q308" s="529"/>
      <c r="R308" s="529"/>
      <c r="S308" s="529"/>
      <c r="T308" s="529"/>
      <c r="U308" s="529"/>
      <c r="V308" s="529"/>
      <c r="W308" s="529"/>
      <c r="X308" s="530"/>
      <c r="Y308" s="338" t="s">
        <v>55</v>
      </c>
      <c r="Z308" s="461"/>
      <c r="AA308" s="461"/>
      <c r="AB308" s="461"/>
    </row>
    <row r="309" spans="1:28" x14ac:dyDescent="0.2">
      <c r="A309" s="226" t="s">
        <v>54</v>
      </c>
      <c r="B309" s="448">
        <v>1</v>
      </c>
      <c r="C309" s="449">
        <v>2</v>
      </c>
      <c r="D309" s="449">
        <v>3</v>
      </c>
      <c r="E309" s="449">
        <v>4</v>
      </c>
      <c r="F309" s="449">
        <v>5</v>
      </c>
      <c r="G309" s="449">
        <v>6</v>
      </c>
      <c r="H309" s="449">
        <v>7</v>
      </c>
      <c r="I309" s="450">
        <v>8</v>
      </c>
      <c r="J309" s="448">
        <v>1</v>
      </c>
      <c r="K309" s="449">
        <v>2</v>
      </c>
      <c r="L309" s="449">
        <v>3</v>
      </c>
      <c r="M309" s="451">
        <v>4</v>
      </c>
      <c r="N309" s="452">
        <v>1</v>
      </c>
      <c r="O309" s="449">
        <v>2</v>
      </c>
      <c r="P309" s="449">
        <v>3</v>
      </c>
      <c r="Q309" s="449">
        <v>4</v>
      </c>
      <c r="R309" s="449">
        <v>5</v>
      </c>
      <c r="S309" s="449">
        <v>6</v>
      </c>
      <c r="T309" s="449">
        <v>7</v>
      </c>
      <c r="U309" s="449">
        <v>8</v>
      </c>
      <c r="V309" s="449">
        <v>9</v>
      </c>
      <c r="W309" s="449">
        <v>10</v>
      </c>
      <c r="X309" s="451">
        <v>11</v>
      </c>
      <c r="Y309" s="459">
        <v>917</v>
      </c>
      <c r="Z309" s="461"/>
      <c r="AA309" s="461"/>
      <c r="AB309" s="461"/>
    </row>
    <row r="310" spans="1:28" x14ac:dyDescent="0.2">
      <c r="A310" s="226" t="s">
        <v>2</v>
      </c>
      <c r="B310" s="383">
        <v>1</v>
      </c>
      <c r="C310" s="384">
        <v>2</v>
      </c>
      <c r="D310" s="385">
        <v>3</v>
      </c>
      <c r="E310" s="386">
        <v>4</v>
      </c>
      <c r="F310" s="387">
        <v>5</v>
      </c>
      <c r="G310" s="388">
        <v>6</v>
      </c>
      <c r="H310" s="389">
        <v>7</v>
      </c>
      <c r="I310" s="390">
        <v>8</v>
      </c>
      <c r="J310" s="383">
        <v>1</v>
      </c>
      <c r="K310" s="384">
        <v>2</v>
      </c>
      <c r="L310" s="385">
        <v>3</v>
      </c>
      <c r="M310" s="386">
        <v>4</v>
      </c>
      <c r="N310" s="383">
        <v>1</v>
      </c>
      <c r="O310" s="384">
        <v>2</v>
      </c>
      <c r="P310" s="385">
        <v>3</v>
      </c>
      <c r="Q310" s="386">
        <v>4</v>
      </c>
      <c r="R310" s="386">
        <v>4</v>
      </c>
      <c r="S310" s="387">
        <v>5</v>
      </c>
      <c r="T310" s="387">
        <v>5</v>
      </c>
      <c r="U310" s="388">
        <v>6</v>
      </c>
      <c r="V310" s="388">
        <v>6</v>
      </c>
      <c r="W310" s="389">
        <v>7</v>
      </c>
      <c r="X310" s="390">
        <v>8</v>
      </c>
      <c r="Y310" s="391" t="s">
        <v>0</v>
      </c>
      <c r="Z310" s="461"/>
      <c r="AA310" s="461"/>
      <c r="AB310" s="461"/>
    </row>
    <row r="311" spans="1:28" x14ac:dyDescent="0.2">
      <c r="A311" s="292" t="s">
        <v>3</v>
      </c>
      <c r="B311" s="441">
        <v>2670</v>
      </c>
      <c r="C311" s="254">
        <v>2670</v>
      </c>
      <c r="D311" s="254">
        <v>2670</v>
      </c>
      <c r="E311" s="254">
        <v>2670</v>
      </c>
      <c r="F311" s="254">
        <v>2670</v>
      </c>
      <c r="G311" s="254">
        <v>2670</v>
      </c>
      <c r="H311" s="254">
        <v>2670</v>
      </c>
      <c r="I311" s="404">
        <v>2670</v>
      </c>
      <c r="J311" s="253">
        <v>2670</v>
      </c>
      <c r="K311" s="254">
        <v>2670</v>
      </c>
      <c r="L311" s="254">
        <v>2670</v>
      </c>
      <c r="M311" s="255">
        <v>2670</v>
      </c>
      <c r="N311" s="397">
        <v>2670</v>
      </c>
      <c r="O311" s="254">
        <v>2670</v>
      </c>
      <c r="P311" s="254">
        <v>2670</v>
      </c>
      <c r="Q311" s="254">
        <v>2670</v>
      </c>
      <c r="R311" s="254">
        <v>2670</v>
      </c>
      <c r="S311" s="254">
        <v>2670</v>
      </c>
      <c r="T311" s="254">
        <v>2670</v>
      </c>
      <c r="U311" s="254">
        <v>2670</v>
      </c>
      <c r="V311" s="254">
        <v>2670</v>
      </c>
      <c r="W311" s="254">
        <v>2670</v>
      </c>
      <c r="X311" s="255">
        <v>2670</v>
      </c>
      <c r="Y311" s="341">
        <v>2670</v>
      </c>
      <c r="Z311" s="461"/>
      <c r="AA311" s="461"/>
      <c r="AB311" s="461"/>
    </row>
    <row r="312" spans="1:28" x14ac:dyDescent="0.2">
      <c r="A312" s="295" t="s">
        <v>6</v>
      </c>
      <c r="B312" s="256">
        <v>2638.6666666666665</v>
      </c>
      <c r="C312" s="257">
        <v>2771.5384615384614</v>
      </c>
      <c r="D312" s="257">
        <v>2720.8771929824561</v>
      </c>
      <c r="E312" s="257">
        <v>2726.9642857142858</v>
      </c>
      <c r="F312" s="257">
        <v>2772.4137931034484</v>
      </c>
      <c r="G312" s="257">
        <v>2714.1176470588234</v>
      </c>
      <c r="H312" s="257">
        <v>2690.6666666666665</v>
      </c>
      <c r="I312" s="296">
        <v>2828.7719298245615</v>
      </c>
      <c r="J312" s="256">
        <v>2495</v>
      </c>
      <c r="K312" s="257">
        <v>2674.4444444444443</v>
      </c>
      <c r="L312" s="257">
        <v>2735.5769230769229</v>
      </c>
      <c r="M312" s="258">
        <v>2797.962962962963</v>
      </c>
      <c r="N312" s="398">
        <v>2608.75</v>
      </c>
      <c r="O312" s="257">
        <v>2735.2777777777778</v>
      </c>
      <c r="P312" s="257">
        <v>2802.7272727272725</v>
      </c>
      <c r="Q312" s="257">
        <v>2764.2857142857142</v>
      </c>
      <c r="R312" s="257">
        <v>2757.4193548387098</v>
      </c>
      <c r="S312" s="257">
        <v>2780</v>
      </c>
      <c r="T312" s="257">
        <v>2729.6666666666665</v>
      </c>
      <c r="U312" s="257">
        <v>2750</v>
      </c>
      <c r="V312" s="257">
        <v>2760.6451612903224</v>
      </c>
      <c r="W312" s="257">
        <v>2681.5789473684213</v>
      </c>
      <c r="X312" s="258">
        <v>2785.2083333333335</v>
      </c>
      <c r="Y312" s="342">
        <v>2738.8677130044844</v>
      </c>
      <c r="Z312" s="461"/>
      <c r="AA312" s="461"/>
      <c r="AB312" s="461"/>
    </row>
    <row r="313" spans="1:28" x14ac:dyDescent="0.2">
      <c r="A313" s="226" t="s">
        <v>7</v>
      </c>
      <c r="B313" s="260">
        <v>93.333333333333329</v>
      </c>
      <c r="C313" s="261">
        <v>94.871794871794876</v>
      </c>
      <c r="D313" s="261">
        <v>91.228070175438603</v>
      </c>
      <c r="E313" s="261">
        <v>89.285714285714292</v>
      </c>
      <c r="F313" s="261">
        <v>91.379310344827587</v>
      </c>
      <c r="G313" s="261">
        <v>94.117647058823536</v>
      </c>
      <c r="H313" s="261">
        <v>96.666666666666671</v>
      </c>
      <c r="I313" s="299">
        <v>91.228070175438603</v>
      </c>
      <c r="J313" s="260">
        <v>91.666666666666671</v>
      </c>
      <c r="K313" s="261">
        <v>97.777777777777771</v>
      </c>
      <c r="L313" s="261">
        <v>94.230769230769226</v>
      </c>
      <c r="M313" s="262">
        <v>87.037037037037038</v>
      </c>
      <c r="N313" s="399">
        <v>93.75</v>
      </c>
      <c r="O313" s="261">
        <v>100</v>
      </c>
      <c r="P313" s="261">
        <v>100</v>
      </c>
      <c r="Q313" s="261">
        <v>85.714285714285708</v>
      </c>
      <c r="R313" s="261">
        <v>93.548387096774192</v>
      </c>
      <c r="S313" s="261">
        <v>90.625</v>
      </c>
      <c r="T313" s="261">
        <v>83.333333333333329</v>
      </c>
      <c r="U313" s="261">
        <v>87.096774193548384</v>
      </c>
      <c r="V313" s="261">
        <v>90.322580645161295</v>
      </c>
      <c r="W313" s="261">
        <v>97.368421052631575</v>
      </c>
      <c r="X313" s="262">
        <v>97.916666666666671</v>
      </c>
      <c r="Y313" s="343">
        <v>89.79820627802691</v>
      </c>
      <c r="Z313" s="461"/>
      <c r="AA313" s="227"/>
      <c r="AB313" s="461"/>
    </row>
    <row r="314" spans="1:28" x14ac:dyDescent="0.2">
      <c r="A314" s="226" t="s">
        <v>8</v>
      </c>
      <c r="B314" s="263">
        <v>5.1087131992605964E-2</v>
      </c>
      <c r="C314" s="264">
        <v>5.695273792633769E-2</v>
      </c>
      <c r="D314" s="264">
        <v>6.2913691780841052E-2</v>
      </c>
      <c r="E314" s="264">
        <v>6.3488938605913148E-2</v>
      </c>
      <c r="F314" s="264">
        <v>6.7667064280393985E-2</v>
      </c>
      <c r="G314" s="264">
        <v>5.8734686825350629E-2</v>
      </c>
      <c r="H314" s="264">
        <v>4.6379353866001477E-2</v>
      </c>
      <c r="I314" s="302">
        <v>4.9703933804878322E-2</v>
      </c>
      <c r="J314" s="263">
        <v>5.4906406380853749E-2</v>
      </c>
      <c r="K314" s="264">
        <v>5.3888843691355395E-2</v>
      </c>
      <c r="L314" s="264">
        <v>5.2630215220701479E-2</v>
      </c>
      <c r="M314" s="265">
        <v>6.2638583686899507E-2</v>
      </c>
      <c r="N314" s="400">
        <v>5.5761569625964333E-2</v>
      </c>
      <c r="O314" s="264">
        <v>3.6340219759168423E-2</v>
      </c>
      <c r="P314" s="264">
        <v>3.9791904464434306E-2</v>
      </c>
      <c r="Q314" s="264">
        <v>6.4179513413372427E-2</v>
      </c>
      <c r="R314" s="264">
        <v>5.5643743923733738E-2</v>
      </c>
      <c r="S314" s="264">
        <v>5.3300868750854116E-2</v>
      </c>
      <c r="T314" s="264">
        <v>6.1034187752479506E-2</v>
      </c>
      <c r="U314" s="264">
        <v>6.3010749655230278E-2</v>
      </c>
      <c r="V314" s="264">
        <v>5.3538093517219311E-2</v>
      </c>
      <c r="W314" s="264">
        <v>4.5532300020633777E-2</v>
      </c>
      <c r="X314" s="265">
        <v>5.3880810986988402E-2</v>
      </c>
      <c r="Y314" s="344">
        <v>6.0558670291498862E-2</v>
      </c>
      <c r="Z314" s="461"/>
      <c r="AA314" s="227"/>
      <c r="AB314" s="461"/>
    </row>
    <row r="315" spans="1:28" x14ac:dyDescent="0.2">
      <c r="A315" s="295" t="s">
        <v>1</v>
      </c>
      <c r="B315" s="266">
        <f>B312/H311*100-100</f>
        <v>-1.1735330836454523</v>
      </c>
      <c r="C315" s="267">
        <f t="shared" ref="C315:E315" si="127">C312/C311*100-100</f>
        <v>3.802938634399311</v>
      </c>
      <c r="D315" s="267">
        <f t="shared" si="127"/>
        <v>1.9055128457848696</v>
      </c>
      <c r="E315" s="267">
        <f t="shared" si="127"/>
        <v>2.1334938469769895</v>
      </c>
      <c r="F315" s="267">
        <f>F312/F311*100-100</f>
        <v>3.8357225881441366</v>
      </c>
      <c r="G315" s="267">
        <f t="shared" ref="G315:L315" si="128">G312/G311*100-100</f>
        <v>1.6523463317911364</v>
      </c>
      <c r="H315" s="267">
        <f t="shared" si="128"/>
        <v>0.77403245942571175</v>
      </c>
      <c r="I315" s="405">
        <f t="shared" si="128"/>
        <v>5.9465142256390067</v>
      </c>
      <c r="J315" s="266">
        <f t="shared" si="128"/>
        <v>-6.55430711610488</v>
      </c>
      <c r="K315" s="267">
        <f t="shared" si="128"/>
        <v>0.16645859342487768</v>
      </c>
      <c r="L315" s="267">
        <f t="shared" si="128"/>
        <v>2.4560645347162051</v>
      </c>
      <c r="M315" s="268">
        <f>M312/M311*100-100</f>
        <v>4.7926203356914954</v>
      </c>
      <c r="N315" s="401">
        <f t="shared" ref="N315:Y315" si="129">N312/N311*100-100</f>
        <v>-2.2940074906367016</v>
      </c>
      <c r="O315" s="267">
        <f t="shared" si="129"/>
        <v>2.4448605909280161</v>
      </c>
      <c r="P315" s="267">
        <f t="shared" si="129"/>
        <v>4.9710589036431543</v>
      </c>
      <c r="Q315" s="267">
        <f t="shared" si="129"/>
        <v>3.5313001605136378</v>
      </c>
      <c r="R315" s="267">
        <f t="shared" si="129"/>
        <v>3.2741331400265778</v>
      </c>
      <c r="S315" s="267">
        <f t="shared" si="129"/>
        <v>4.119850187265925</v>
      </c>
      <c r="T315" s="267">
        <f t="shared" si="129"/>
        <v>2.2347066167290848</v>
      </c>
      <c r="U315" s="267">
        <f t="shared" si="129"/>
        <v>2.9962546816479403</v>
      </c>
      <c r="V315" s="267">
        <f t="shared" si="129"/>
        <v>3.3949498610607662</v>
      </c>
      <c r="W315" s="267">
        <f t="shared" si="129"/>
        <v>0.43366844076484767</v>
      </c>
      <c r="X315" s="268">
        <f t="shared" si="129"/>
        <v>4.3149188514357064</v>
      </c>
      <c r="Y315" s="345">
        <f t="shared" si="129"/>
        <v>2.5793150938009148</v>
      </c>
      <c r="Z315" s="461"/>
      <c r="AA315" s="227"/>
      <c r="AB315" s="461"/>
    </row>
    <row r="316" spans="1:28" ht="13.5" thickBot="1" x14ac:dyDescent="0.25">
      <c r="A316" s="349" t="s">
        <v>27</v>
      </c>
      <c r="B316" s="270">
        <f t="shared" ref="B316:Y316" si="130">B312-B298</f>
        <v>168.66666666666652</v>
      </c>
      <c r="C316" s="271">
        <f t="shared" si="130"/>
        <v>140.98290598290578</v>
      </c>
      <c r="D316" s="271">
        <f t="shared" si="130"/>
        <v>219.18227772821865</v>
      </c>
      <c r="E316" s="271">
        <f t="shared" si="130"/>
        <v>184.41883116883128</v>
      </c>
      <c r="F316" s="271">
        <f t="shared" si="130"/>
        <v>255.37675606641142</v>
      </c>
      <c r="G316" s="271">
        <f t="shared" si="130"/>
        <v>215.62708102108763</v>
      </c>
      <c r="H316" s="271">
        <f t="shared" si="130"/>
        <v>261.89743589743557</v>
      </c>
      <c r="I316" s="406">
        <f t="shared" si="130"/>
        <v>190.91478696741888</v>
      </c>
      <c r="J316" s="270">
        <f t="shared" si="130"/>
        <v>39.800000000000182</v>
      </c>
      <c r="K316" s="271">
        <f t="shared" si="130"/>
        <v>134.67700258397917</v>
      </c>
      <c r="L316" s="271">
        <f t="shared" si="130"/>
        <v>147.45192307692287</v>
      </c>
      <c r="M316" s="272">
        <f t="shared" si="130"/>
        <v>103.81201956673658</v>
      </c>
      <c r="N316" s="402">
        <f t="shared" si="130"/>
        <v>148.75</v>
      </c>
      <c r="O316" s="271">
        <f t="shared" si="130"/>
        <v>178.70634920634939</v>
      </c>
      <c r="P316" s="271">
        <f t="shared" si="130"/>
        <v>116.4415584415583</v>
      </c>
      <c r="Q316" s="271">
        <f t="shared" si="130"/>
        <v>167.83410138248837</v>
      </c>
      <c r="R316" s="271">
        <f t="shared" si="130"/>
        <v>185.48387096774195</v>
      </c>
      <c r="S316" s="271">
        <f t="shared" si="130"/>
        <v>250</v>
      </c>
      <c r="T316" s="271">
        <f t="shared" si="130"/>
        <v>150.31182795698896</v>
      </c>
      <c r="U316" s="271">
        <f t="shared" si="130"/>
        <v>149.0625</v>
      </c>
      <c r="V316" s="271">
        <f t="shared" si="130"/>
        <v>121.64516129032245</v>
      </c>
      <c r="W316" s="271">
        <f t="shared" si="130"/>
        <v>180.52631578947376</v>
      </c>
      <c r="X316" s="272">
        <f t="shared" si="130"/>
        <v>103.54166666666697</v>
      </c>
      <c r="Y316" s="346">
        <f t="shared" si="130"/>
        <v>176.61035204483323</v>
      </c>
      <c r="Z316" s="461"/>
      <c r="AA316" s="227"/>
      <c r="AB316" s="461"/>
    </row>
    <row r="317" spans="1:28" x14ac:dyDescent="0.2">
      <c r="A317" s="370" t="s">
        <v>51</v>
      </c>
      <c r="B317" s="274">
        <v>231</v>
      </c>
      <c r="C317" s="275">
        <v>550</v>
      </c>
      <c r="D317" s="275">
        <v>811</v>
      </c>
      <c r="E317" s="275">
        <v>785</v>
      </c>
      <c r="F317" s="275">
        <v>785</v>
      </c>
      <c r="G317" s="275">
        <v>694</v>
      </c>
      <c r="H317" s="275">
        <v>417</v>
      </c>
      <c r="I317" s="407">
        <v>760</v>
      </c>
      <c r="J317" s="274">
        <v>323</v>
      </c>
      <c r="K317" s="275">
        <v>629</v>
      </c>
      <c r="L317" s="275">
        <v>699</v>
      </c>
      <c r="M317" s="276">
        <v>723</v>
      </c>
      <c r="N317" s="373">
        <v>214</v>
      </c>
      <c r="O317" s="275">
        <v>488</v>
      </c>
      <c r="P317" s="275">
        <v>452</v>
      </c>
      <c r="Q317" s="275">
        <v>400</v>
      </c>
      <c r="R317" s="275">
        <v>399</v>
      </c>
      <c r="S317" s="275">
        <v>414</v>
      </c>
      <c r="T317" s="275">
        <v>414</v>
      </c>
      <c r="U317" s="275">
        <v>407</v>
      </c>
      <c r="V317" s="275">
        <v>407</v>
      </c>
      <c r="W317" s="275">
        <v>536</v>
      </c>
      <c r="X317" s="276">
        <v>648</v>
      </c>
      <c r="Y317" s="347">
        <f>SUM(B317:X317)</f>
        <v>12186</v>
      </c>
      <c r="Z317" s="227" t="s">
        <v>56</v>
      </c>
      <c r="AA317" s="278">
        <f>Y303-Y317</f>
        <v>2</v>
      </c>
      <c r="AB317" s="279">
        <f>AA317/Y303</f>
        <v>1.6409583196586806E-4</v>
      </c>
    </row>
    <row r="318" spans="1:28" x14ac:dyDescent="0.2">
      <c r="A318" s="371" t="s">
        <v>28</v>
      </c>
      <c r="B318" s="323">
        <v>116.5</v>
      </c>
      <c r="C318" s="240">
        <v>113.5</v>
      </c>
      <c r="D318" s="240">
        <v>113</v>
      </c>
      <c r="E318" s="240">
        <v>112.5</v>
      </c>
      <c r="F318" s="240">
        <v>112</v>
      </c>
      <c r="G318" s="240">
        <v>111</v>
      </c>
      <c r="H318" s="240">
        <v>112</v>
      </c>
      <c r="I318" s="408">
        <v>110</v>
      </c>
      <c r="J318" s="242">
        <v>116.5</v>
      </c>
      <c r="K318" s="240">
        <v>114</v>
      </c>
      <c r="L318" s="240">
        <v>113.5</v>
      </c>
      <c r="M318" s="243">
        <v>112</v>
      </c>
      <c r="N318" s="374">
        <v>117</v>
      </c>
      <c r="O318" s="240">
        <v>114.5</v>
      </c>
      <c r="P318" s="240">
        <v>113.5</v>
      </c>
      <c r="Q318" s="240">
        <v>112.5</v>
      </c>
      <c r="R318" s="240">
        <v>113</v>
      </c>
      <c r="S318" s="240">
        <v>112.5</v>
      </c>
      <c r="T318" s="240">
        <v>112.5</v>
      </c>
      <c r="U318" s="240">
        <v>111.5</v>
      </c>
      <c r="V318" s="240">
        <v>112</v>
      </c>
      <c r="W318" s="240">
        <v>113.5</v>
      </c>
      <c r="X318" s="243">
        <v>111</v>
      </c>
      <c r="Y318" s="339"/>
      <c r="Z318" s="227" t="s">
        <v>57</v>
      </c>
      <c r="AA318" s="362">
        <v>108.74</v>
      </c>
      <c r="AB318" s="461"/>
    </row>
    <row r="319" spans="1:28" ht="13.5" thickBot="1" x14ac:dyDescent="0.25">
      <c r="A319" s="372" t="s">
        <v>26</v>
      </c>
      <c r="B319" s="410">
        <f t="shared" ref="B319:X319" si="131">B318-B304</f>
        <v>4.5</v>
      </c>
      <c r="C319" s="415">
        <f t="shared" si="131"/>
        <v>4.5</v>
      </c>
      <c r="D319" s="415">
        <f t="shared" si="131"/>
        <v>4.5</v>
      </c>
      <c r="E319" s="415">
        <f t="shared" si="131"/>
        <v>4.5</v>
      </c>
      <c r="F319" s="415">
        <f t="shared" si="131"/>
        <v>4</v>
      </c>
      <c r="G319" s="415">
        <f t="shared" si="131"/>
        <v>4.5</v>
      </c>
      <c r="H319" s="415">
        <f t="shared" si="131"/>
        <v>4.5</v>
      </c>
      <c r="I319" s="416">
        <f t="shared" si="131"/>
        <v>4.5</v>
      </c>
      <c r="J319" s="410">
        <f t="shared" si="131"/>
        <v>5</v>
      </c>
      <c r="K319" s="415">
        <f t="shared" si="131"/>
        <v>4.5</v>
      </c>
      <c r="L319" s="415">
        <f t="shared" si="131"/>
        <v>4.5</v>
      </c>
      <c r="M319" s="417">
        <f t="shared" si="131"/>
        <v>5</v>
      </c>
      <c r="N319" s="418">
        <f t="shared" si="131"/>
        <v>4.5</v>
      </c>
      <c r="O319" s="415">
        <f t="shared" si="131"/>
        <v>4.5</v>
      </c>
      <c r="P319" s="415">
        <f t="shared" si="131"/>
        <v>4.5</v>
      </c>
      <c r="Q319" s="415">
        <f t="shared" si="131"/>
        <v>4.5</v>
      </c>
      <c r="R319" s="415">
        <f t="shared" si="131"/>
        <v>4.5</v>
      </c>
      <c r="S319" s="415">
        <f t="shared" si="131"/>
        <v>4</v>
      </c>
      <c r="T319" s="415">
        <f t="shared" si="131"/>
        <v>4.5</v>
      </c>
      <c r="U319" s="415">
        <f t="shared" si="131"/>
        <v>4.5</v>
      </c>
      <c r="V319" s="415">
        <f t="shared" si="131"/>
        <v>4.5</v>
      </c>
      <c r="W319" s="415">
        <f t="shared" si="131"/>
        <v>5</v>
      </c>
      <c r="X319" s="417">
        <f t="shared" si="131"/>
        <v>5</v>
      </c>
      <c r="Y319" s="348"/>
      <c r="Z319" s="227" t="s">
        <v>26</v>
      </c>
      <c r="AA319" s="227">
        <f>AA318-AA304</f>
        <v>4.9799999999999898</v>
      </c>
      <c r="AB319" s="461"/>
    </row>
    <row r="320" spans="1:28" x14ac:dyDescent="0.2">
      <c r="J320" s="237" t="s">
        <v>79</v>
      </c>
      <c r="W320" s="237">
        <v>113.5</v>
      </c>
    </row>
    <row r="321" spans="1:24" s="466" customFormat="1" x14ac:dyDescent="0.2"/>
    <row r="322" spans="1:24" x14ac:dyDescent="0.2">
      <c r="B322" s="237">
        <v>113</v>
      </c>
      <c r="C322" s="237">
        <v>112.5</v>
      </c>
      <c r="D322" s="237">
        <v>112</v>
      </c>
      <c r="E322" s="237">
        <v>112</v>
      </c>
      <c r="F322" s="237">
        <v>111</v>
      </c>
      <c r="G322" s="237">
        <v>110</v>
      </c>
      <c r="H322" s="237">
        <v>116</v>
      </c>
      <c r="I322" s="334">
        <v>113</v>
      </c>
      <c r="J322" s="237">
        <v>114.5</v>
      </c>
      <c r="K322" s="237">
        <v>116.5</v>
      </c>
      <c r="L322" s="237">
        <v>113.5</v>
      </c>
      <c r="M322" s="237">
        <v>112</v>
      </c>
      <c r="N322" s="237">
        <v>113</v>
      </c>
      <c r="O322" s="237">
        <v>113.5</v>
      </c>
      <c r="P322" s="237">
        <v>112.5</v>
      </c>
      <c r="Q322" s="237">
        <v>113.5</v>
      </c>
      <c r="R322" s="237">
        <v>112</v>
      </c>
      <c r="S322" s="237">
        <v>111.5</v>
      </c>
    </row>
    <row r="323" spans="1:24" s="466" customFormat="1" ht="13.5" thickBot="1" x14ac:dyDescent="0.25">
      <c r="B323" s="239">
        <v>2738.8677130044844</v>
      </c>
      <c r="C323" s="239">
        <v>2738.8677130044844</v>
      </c>
      <c r="D323" s="239">
        <v>2738.8677130044844</v>
      </c>
      <c r="E323" s="239">
        <v>2738.8677130044844</v>
      </c>
      <c r="F323" s="239">
        <v>2738.8677130044844</v>
      </c>
      <c r="G323" s="239">
        <v>2738.8677130044844</v>
      </c>
      <c r="H323" s="239">
        <v>2738.8677130044844</v>
      </c>
      <c r="I323" s="239">
        <v>2738.8677130044844</v>
      </c>
      <c r="J323" s="239">
        <v>2738.8677130044844</v>
      </c>
      <c r="K323" s="239">
        <v>2738.8677130044844</v>
      </c>
      <c r="L323" s="239">
        <v>2738.8677130044844</v>
      </c>
      <c r="M323" s="239">
        <v>2738.8677130044844</v>
      </c>
      <c r="N323" s="239">
        <v>2738.8677130044844</v>
      </c>
      <c r="O323" s="239">
        <v>2738.8677130044844</v>
      </c>
      <c r="P323" s="239">
        <v>2738.8677130044844</v>
      </c>
      <c r="Q323" s="239">
        <v>2738.8677130044844</v>
      </c>
      <c r="R323" s="239">
        <v>2738.8677130044844</v>
      </c>
      <c r="S323" s="239">
        <v>2738.8677130044844</v>
      </c>
      <c r="T323" s="239">
        <v>2738.8677130044844</v>
      </c>
    </row>
    <row r="324" spans="1:24" s="466" customFormat="1" ht="13.5" thickBot="1" x14ac:dyDescent="0.25">
      <c r="A324" s="468" t="s">
        <v>120</v>
      </c>
      <c r="B324" s="528" t="s">
        <v>53</v>
      </c>
      <c r="C324" s="529"/>
      <c r="D324" s="529"/>
      <c r="E324" s="529"/>
      <c r="F324" s="529"/>
      <c r="G324" s="530"/>
      <c r="H324" s="528" t="s">
        <v>72</v>
      </c>
      <c r="I324" s="529"/>
      <c r="J324" s="529"/>
      <c r="K324" s="529"/>
      <c r="L324" s="529"/>
      <c r="M324" s="530"/>
      <c r="N324" s="528" t="s">
        <v>63</v>
      </c>
      <c r="O324" s="529"/>
      <c r="P324" s="529"/>
      <c r="Q324" s="529"/>
      <c r="R324" s="529"/>
      <c r="S324" s="530"/>
      <c r="T324" s="338" t="s">
        <v>55</v>
      </c>
    </row>
    <row r="325" spans="1:24" s="466" customFormat="1" x14ac:dyDescent="0.2">
      <c r="A325" s="469" t="s">
        <v>54</v>
      </c>
      <c r="B325" s="448">
        <v>1</v>
      </c>
      <c r="C325" s="449">
        <v>2</v>
      </c>
      <c r="D325" s="449">
        <v>3</v>
      </c>
      <c r="E325" s="449">
        <v>4</v>
      </c>
      <c r="F325" s="449">
        <v>5</v>
      </c>
      <c r="G325" s="450">
        <v>6</v>
      </c>
      <c r="H325" s="448">
        <v>7</v>
      </c>
      <c r="I325" s="449">
        <v>8</v>
      </c>
      <c r="J325" s="449">
        <v>9</v>
      </c>
      <c r="K325" s="449">
        <v>10</v>
      </c>
      <c r="L325" s="449">
        <v>11</v>
      </c>
      <c r="M325" s="451">
        <v>12</v>
      </c>
      <c r="N325" s="448">
        <v>13</v>
      </c>
      <c r="O325" s="449">
        <v>14</v>
      </c>
      <c r="P325" s="449">
        <v>15</v>
      </c>
      <c r="Q325" s="449">
        <v>16</v>
      </c>
      <c r="R325" s="449">
        <v>17</v>
      </c>
      <c r="S325" s="451">
        <v>18</v>
      </c>
      <c r="T325" s="459">
        <v>917</v>
      </c>
    </row>
    <row r="326" spans="1:24" s="466" customFormat="1" x14ac:dyDescent="0.2">
      <c r="A326" s="470" t="s">
        <v>3</v>
      </c>
      <c r="B326" s="473">
        <v>2870</v>
      </c>
      <c r="C326" s="254">
        <v>2870</v>
      </c>
      <c r="D326" s="254">
        <v>2870</v>
      </c>
      <c r="E326" s="254">
        <v>2870</v>
      </c>
      <c r="F326" s="254">
        <v>2870</v>
      </c>
      <c r="G326" s="404">
        <v>2870</v>
      </c>
      <c r="H326" s="253">
        <v>2870</v>
      </c>
      <c r="I326" s="254">
        <v>2870</v>
      </c>
      <c r="J326" s="254">
        <v>2870</v>
      </c>
      <c r="K326" s="254">
        <v>2870</v>
      </c>
      <c r="L326" s="254">
        <v>2870</v>
      </c>
      <c r="M326" s="255">
        <v>2870</v>
      </c>
      <c r="N326" s="253">
        <v>2870</v>
      </c>
      <c r="O326" s="254">
        <v>2870</v>
      </c>
      <c r="P326" s="254">
        <v>2870</v>
      </c>
      <c r="Q326" s="254">
        <v>2870</v>
      </c>
      <c r="R326" s="254">
        <v>2870</v>
      </c>
      <c r="S326" s="255">
        <v>2870</v>
      </c>
      <c r="T326" s="341">
        <v>2870</v>
      </c>
    </row>
    <row r="327" spans="1:24" s="466" customFormat="1" x14ac:dyDescent="0.2">
      <c r="A327" s="471" t="s">
        <v>6</v>
      </c>
      <c r="B327" s="256">
        <v>2881.40625</v>
      </c>
      <c r="C327" s="257">
        <v>2888.0952380952381</v>
      </c>
      <c r="D327" s="257">
        <v>2952.7419354838707</v>
      </c>
      <c r="E327" s="257">
        <v>2769.4444444444443</v>
      </c>
      <c r="F327" s="257">
        <v>2970.3225806451615</v>
      </c>
      <c r="G327" s="296">
        <v>2964.5901639344261</v>
      </c>
      <c r="H327" s="256">
        <v>2773.4482758620688</v>
      </c>
      <c r="I327" s="257">
        <v>2881.7857142857142</v>
      </c>
      <c r="J327" s="257">
        <v>2827.4576271186443</v>
      </c>
      <c r="K327" s="257">
        <v>2719.3333333333335</v>
      </c>
      <c r="L327" s="257">
        <v>2906.5517241379312</v>
      </c>
      <c r="M327" s="258">
        <v>3034.1379310344828</v>
      </c>
      <c r="N327" s="256">
        <v>2911.2068965517242</v>
      </c>
      <c r="O327" s="257">
        <v>2929.4736842105262</v>
      </c>
      <c r="P327" s="257">
        <v>2916.0344827586205</v>
      </c>
      <c r="Q327" s="257">
        <v>2787.3333333333335</v>
      </c>
      <c r="R327" s="257">
        <v>2963.3333333333335</v>
      </c>
      <c r="S327" s="258">
        <v>2991.5517241379312</v>
      </c>
      <c r="T327" s="342">
        <v>2911.1241970021415</v>
      </c>
    </row>
    <row r="328" spans="1:24" s="466" customFormat="1" x14ac:dyDescent="0.2">
      <c r="A328" s="469" t="s">
        <v>7</v>
      </c>
      <c r="B328" s="260">
        <v>89.0625</v>
      </c>
      <c r="C328" s="261">
        <v>82.539682539682545</v>
      </c>
      <c r="D328" s="261">
        <v>82.258064516129039</v>
      </c>
      <c r="E328" s="261">
        <v>83.333333333333329</v>
      </c>
      <c r="F328" s="261">
        <v>85.483870967741936</v>
      </c>
      <c r="G328" s="299">
        <v>95.081967213114751</v>
      </c>
      <c r="H328" s="260">
        <v>93.103448275862064</v>
      </c>
      <c r="I328" s="261">
        <v>91.071428571428569</v>
      </c>
      <c r="J328" s="261">
        <v>98.305084745762713</v>
      </c>
      <c r="K328" s="261">
        <v>86.666666666666671</v>
      </c>
      <c r="L328" s="261">
        <v>89.65517241379311</v>
      </c>
      <c r="M328" s="262">
        <v>81.034482758620683</v>
      </c>
      <c r="N328" s="260">
        <v>91.379310344827587</v>
      </c>
      <c r="O328" s="261">
        <v>84.21052631578948</v>
      </c>
      <c r="P328" s="261">
        <v>86.206896551724142</v>
      </c>
      <c r="Q328" s="261">
        <v>93.333333333333329</v>
      </c>
      <c r="R328" s="261">
        <v>81.481481481481481</v>
      </c>
      <c r="S328" s="262">
        <v>93.103448275862064</v>
      </c>
      <c r="T328" s="343">
        <v>84.368308351177731</v>
      </c>
      <c r="V328" s="227"/>
    </row>
    <row r="329" spans="1:24" s="466" customFormat="1" x14ac:dyDescent="0.2">
      <c r="A329" s="469" t="s">
        <v>8</v>
      </c>
      <c r="B329" s="263">
        <v>6.231526365607034E-2</v>
      </c>
      <c r="C329" s="264">
        <v>8.0932293028541491E-2</v>
      </c>
      <c r="D329" s="264">
        <v>7.9427472887323311E-2</v>
      </c>
      <c r="E329" s="264">
        <v>7.5237444749919405E-2</v>
      </c>
      <c r="F329" s="264">
        <v>6.4379090498603506E-2</v>
      </c>
      <c r="G329" s="302">
        <v>5.4795498400771588E-2</v>
      </c>
      <c r="H329" s="263">
        <v>5.9723242086602089E-2</v>
      </c>
      <c r="I329" s="264">
        <v>6.4882987898544145E-2</v>
      </c>
      <c r="J329" s="264">
        <v>5.3919651836276609E-2</v>
      </c>
      <c r="K329" s="264">
        <v>7.273970113701142E-2</v>
      </c>
      <c r="L329" s="264">
        <v>5.7929508240091743E-2</v>
      </c>
      <c r="M329" s="265">
        <v>7.6593121481706661E-2</v>
      </c>
      <c r="N329" s="263">
        <v>5.755665521490827E-2</v>
      </c>
      <c r="O329" s="264">
        <v>7.2340770802164112E-2</v>
      </c>
      <c r="P329" s="264">
        <v>7.4940503594101801E-2</v>
      </c>
      <c r="Q329" s="264">
        <v>6.4530885504851754E-2</v>
      </c>
      <c r="R329" s="264">
        <v>8.9629485317711421E-2</v>
      </c>
      <c r="S329" s="265">
        <v>5.8129872728262602E-2</v>
      </c>
      <c r="T329" s="344">
        <v>7.2477544691620155E-2</v>
      </c>
      <c r="V329" s="227"/>
    </row>
    <row r="330" spans="1:24" s="466" customFormat="1" x14ac:dyDescent="0.2">
      <c r="A330" s="471" t="s">
        <v>1</v>
      </c>
      <c r="B330" s="266">
        <f>B327/H326*100-100</f>
        <v>0.39743031358885617</v>
      </c>
      <c r="C330" s="267">
        <f t="shared" ref="C330:E330" si="132">C327/C326*100-100</f>
        <v>0.63049610087936969</v>
      </c>
      <c r="D330" s="267">
        <f t="shared" si="132"/>
        <v>2.8829942677306803</v>
      </c>
      <c r="E330" s="267">
        <f t="shared" si="132"/>
        <v>-3.5036778939218038</v>
      </c>
      <c r="F330" s="267">
        <f>F327/F326*100-100</f>
        <v>3.495560301225126</v>
      </c>
      <c r="G330" s="405">
        <f t="shared" ref="G330:L330" si="133">G327/G326*100-100</f>
        <v>3.2958245273319307</v>
      </c>
      <c r="H330" s="266">
        <f t="shared" si="133"/>
        <v>-3.364171572750223</v>
      </c>
      <c r="I330" s="267">
        <f t="shared" si="133"/>
        <v>0.41065206570432622</v>
      </c>
      <c r="J330" s="267">
        <f t="shared" si="133"/>
        <v>-1.4823126439496832</v>
      </c>
      <c r="K330" s="267">
        <f t="shared" si="133"/>
        <v>-5.2497096399535366</v>
      </c>
      <c r="L330" s="267">
        <f t="shared" si="133"/>
        <v>1.2735792382554365</v>
      </c>
      <c r="M330" s="268">
        <f>M327/M326*100-100</f>
        <v>5.719091673675365</v>
      </c>
      <c r="N330" s="266">
        <f t="shared" ref="N330:T330" si="134">N327/N326*100-100</f>
        <v>1.4357803676559087</v>
      </c>
      <c r="O330" s="267">
        <f t="shared" si="134"/>
        <v>2.0722538052447987</v>
      </c>
      <c r="P330" s="267">
        <f t="shared" si="134"/>
        <v>1.6039889462933843</v>
      </c>
      <c r="Q330" s="267">
        <f t="shared" si="134"/>
        <v>-2.8803716608594527</v>
      </c>
      <c r="R330" s="267">
        <f t="shared" si="134"/>
        <v>3.2520325203252014</v>
      </c>
      <c r="S330" s="268">
        <f t="shared" si="134"/>
        <v>4.2352517121230449</v>
      </c>
      <c r="T330" s="345">
        <f t="shared" si="134"/>
        <v>1.4328988502488471</v>
      </c>
      <c r="V330" s="227"/>
    </row>
    <row r="331" spans="1:24" s="466" customFormat="1" ht="13.5" thickBot="1" x14ac:dyDescent="0.25">
      <c r="A331" s="472" t="s">
        <v>27</v>
      </c>
      <c r="B331" s="474">
        <f>B327-B323</f>
        <v>142.53853699551564</v>
      </c>
      <c r="C331" s="475">
        <f t="shared" ref="C331:T331" si="135">C327-C323</f>
        <v>149.22752509075372</v>
      </c>
      <c r="D331" s="475">
        <f t="shared" si="135"/>
        <v>213.87422247938639</v>
      </c>
      <c r="E331" s="475">
        <f t="shared" si="135"/>
        <v>30.576731439959985</v>
      </c>
      <c r="F331" s="475">
        <f t="shared" si="135"/>
        <v>231.45486764067709</v>
      </c>
      <c r="G331" s="476">
        <f t="shared" si="135"/>
        <v>225.72245092994172</v>
      </c>
      <c r="H331" s="474">
        <f t="shared" si="135"/>
        <v>34.580562857584482</v>
      </c>
      <c r="I331" s="475">
        <f t="shared" si="135"/>
        <v>142.91800128122986</v>
      </c>
      <c r="J331" s="475">
        <f t="shared" si="135"/>
        <v>88.58991411415991</v>
      </c>
      <c r="K331" s="475">
        <f t="shared" si="135"/>
        <v>-19.534379671150873</v>
      </c>
      <c r="L331" s="475">
        <f t="shared" si="135"/>
        <v>167.6840111334468</v>
      </c>
      <c r="M331" s="477">
        <f t="shared" si="135"/>
        <v>295.27021802999843</v>
      </c>
      <c r="N331" s="474">
        <f t="shared" si="135"/>
        <v>172.33918354723983</v>
      </c>
      <c r="O331" s="475">
        <f t="shared" si="135"/>
        <v>190.60597120604189</v>
      </c>
      <c r="P331" s="475">
        <f t="shared" si="135"/>
        <v>177.16676975413611</v>
      </c>
      <c r="Q331" s="475">
        <f t="shared" si="135"/>
        <v>48.465620328849127</v>
      </c>
      <c r="R331" s="475">
        <f t="shared" si="135"/>
        <v>224.46562032884913</v>
      </c>
      <c r="S331" s="477">
        <f t="shared" si="135"/>
        <v>252.6840111334468</v>
      </c>
      <c r="T331" s="478">
        <f t="shared" si="135"/>
        <v>172.25648399765714</v>
      </c>
      <c r="V331" s="227"/>
    </row>
    <row r="332" spans="1:24" s="466" customFormat="1" x14ac:dyDescent="0.2">
      <c r="A332" s="370" t="s">
        <v>51</v>
      </c>
      <c r="B332" s="274">
        <v>770</v>
      </c>
      <c r="C332" s="275">
        <v>772</v>
      </c>
      <c r="D332" s="275">
        <v>772</v>
      </c>
      <c r="E332" s="275">
        <v>200</v>
      </c>
      <c r="F332" s="275">
        <v>772</v>
      </c>
      <c r="G332" s="407">
        <v>772</v>
      </c>
      <c r="H332" s="274">
        <v>771</v>
      </c>
      <c r="I332" s="275">
        <v>772</v>
      </c>
      <c r="J332" s="275">
        <v>772</v>
      </c>
      <c r="K332" s="275">
        <v>200</v>
      </c>
      <c r="L332" s="275">
        <v>772</v>
      </c>
      <c r="M332" s="276">
        <v>772</v>
      </c>
      <c r="N332" s="274">
        <v>771</v>
      </c>
      <c r="O332" s="275">
        <v>772</v>
      </c>
      <c r="P332" s="275">
        <v>772</v>
      </c>
      <c r="Q332" s="275">
        <v>200</v>
      </c>
      <c r="R332" s="275">
        <v>772</v>
      </c>
      <c r="S332" s="276">
        <v>772</v>
      </c>
      <c r="T332" s="347">
        <f>SUM(B332:S332)</f>
        <v>12176</v>
      </c>
      <c r="U332" s="227" t="s">
        <v>56</v>
      </c>
      <c r="V332" s="278">
        <f>Y317-T332</f>
        <v>10</v>
      </c>
      <c r="W332" s="279">
        <f>V332/Y317</f>
        <v>8.2061381913671428E-4</v>
      </c>
      <c r="X332" s="353" t="s">
        <v>121</v>
      </c>
    </row>
    <row r="333" spans="1:24" s="466" customFormat="1" x14ac:dyDescent="0.2">
      <c r="A333" s="371" t="s">
        <v>28</v>
      </c>
      <c r="B333" s="323">
        <v>118</v>
      </c>
      <c r="C333" s="240">
        <v>117.5</v>
      </c>
      <c r="D333" s="240">
        <v>116.5</v>
      </c>
      <c r="E333" s="240">
        <v>117</v>
      </c>
      <c r="F333" s="240">
        <v>115.5</v>
      </c>
      <c r="G333" s="408">
        <v>114.5</v>
      </c>
      <c r="H333" s="242">
        <v>121</v>
      </c>
      <c r="I333" s="240">
        <v>118</v>
      </c>
      <c r="J333" s="240">
        <v>119.5</v>
      </c>
      <c r="K333" s="240">
        <v>121.5</v>
      </c>
      <c r="L333" s="240">
        <v>118</v>
      </c>
      <c r="M333" s="243">
        <v>116.5</v>
      </c>
      <c r="N333" s="242">
        <v>118</v>
      </c>
      <c r="O333" s="240">
        <v>118.5</v>
      </c>
      <c r="P333" s="240">
        <v>117.5</v>
      </c>
      <c r="Q333" s="240">
        <v>118.5</v>
      </c>
      <c r="R333" s="240">
        <v>116.5</v>
      </c>
      <c r="S333" s="243">
        <v>116</v>
      </c>
      <c r="T333" s="339"/>
      <c r="U333" s="227" t="s">
        <v>57</v>
      </c>
      <c r="V333" s="362">
        <v>112.79</v>
      </c>
    </row>
    <row r="334" spans="1:24" s="466" customFormat="1" ht="13.5" thickBot="1" x14ac:dyDescent="0.25">
      <c r="A334" s="372" t="s">
        <v>26</v>
      </c>
      <c r="B334" s="410">
        <f>B333-B322</f>
        <v>5</v>
      </c>
      <c r="C334" s="415">
        <f t="shared" ref="C334:S334" si="136">C333-C322</f>
        <v>5</v>
      </c>
      <c r="D334" s="415">
        <f t="shared" si="136"/>
        <v>4.5</v>
      </c>
      <c r="E334" s="415">
        <f t="shared" si="136"/>
        <v>5</v>
      </c>
      <c r="F334" s="415">
        <f t="shared" si="136"/>
        <v>4.5</v>
      </c>
      <c r="G334" s="416">
        <f t="shared" si="136"/>
        <v>4.5</v>
      </c>
      <c r="H334" s="410">
        <f t="shared" si="136"/>
        <v>5</v>
      </c>
      <c r="I334" s="415">
        <f t="shared" si="136"/>
        <v>5</v>
      </c>
      <c r="J334" s="415">
        <f t="shared" si="136"/>
        <v>5</v>
      </c>
      <c r="K334" s="415">
        <f t="shared" si="136"/>
        <v>5</v>
      </c>
      <c r="L334" s="415">
        <f t="shared" si="136"/>
        <v>4.5</v>
      </c>
      <c r="M334" s="417">
        <f t="shared" si="136"/>
        <v>4.5</v>
      </c>
      <c r="N334" s="410">
        <f t="shared" si="136"/>
        <v>5</v>
      </c>
      <c r="O334" s="415">
        <f t="shared" si="136"/>
        <v>5</v>
      </c>
      <c r="P334" s="415">
        <f t="shared" si="136"/>
        <v>5</v>
      </c>
      <c r="Q334" s="415">
        <f t="shared" si="136"/>
        <v>5</v>
      </c>
      <c r="R334" s="415">
        <f t="shared" si="136"/>
        <v>4.5</v>
      </c>
      <c r="S334" s="417">
        <f t="shared" si="136"/>
        <v>4.5</v>
      </c>
      <c r="T334" s="348"/>
      <c r="U334" s="227" t="s">
        <v>26</v>
      </c>
      <c r="V334" s="227">
        <f>V333-AA318</f>
        <v>4.0500000000000114</v>
      </c>
    </row>
    <row r="335" spans="1:24" x14ac:dyDescent="0.2">
      <c r="B335" s="237">
        <v>118</v>
      </c>
      <c r="C335" s="237">
        <v>117.5</v>
      </c>
      <c r="I335" s="237">
        <v>118</v>
      </c>
      <c r="N335" s="334">
        <v>118</v>
      </c>
      <c r="O335" s="237">
        <v>118.5</v>
      </c>
    </row>
    <row r="336" spans="1:24" s="479" customFormat="1" x14ac:dyDescent="0.2"/>
    <row r="337" spans="1:23" ht="13.5" thickBot="1" x14ac:dyDescent="0.25">
      <c r="C337" s="467"/>
      <c r="D337" s="467"/>
      <c r="E337" s="467"/>
      <c r="F337" s="467"/>
      <c r="G337" s="467"/>
      <c r="H337" s="467"/>
      <c r="I337" s="467"/>
      <c r="J337" s="467"/>
      <c r="K337" s="467"/>
      <c r="L337" s="467"/>
      <c r="M337" s="467"/>
      <c r="N337" s="467"/>
      <c r="O337" s="467"/>
      <c r="P337" s="467"/>
      <c r="Q337" s="467"/>
      <c r="R337" s="467"/>
      <c r="S337" s="467"/>
    </row>
    <row r="338" spans="1:23" ht="13.5" thickBot="1" x14ac:dyDescent="0.25">
      <c r="A338" s="468" t="s">
        <v>126</v>
      </c>
      <c r="B338" s="528" t="s">
        <v>53</v>
      </c>
      <c r="C338" s="529"/>
      <c r="D338" s="529"/>
      <c r="E338" s="529"/>
      <c r="F338" s="529"/>
      <c r="G338" s="530"/>
      <c r="H338" s="528" t="s">
        <v>72</v>
      </c>
      <c r="I338" s="529"/>
      <c r="J338" s="529"/>
      <c r="K338" s="529"/>
      <c r="L338" s="529"/>
      <c r="M338" s="530"/>
      <c r="N338" s="528" t="s">
        <v>63</v>
      </c>
      <c r="O338" s="529"/>
      <c r="P338" s="529"/>
      <c r="Q338" s="529"/>
      <c r="R338" s="529"/>
      <c r="S338" s="530"/>
      <c r="T338" s="338" t="s">
        <v>55</v>
      </c>
      <c r="U338" s="479"/>
      <c r="V338" s="479"/>
      <c r="W338" s="479"/>
    </row>
    <row r="339" spans="1:23" x14ac:dyDescent="0.2">
      <c r="A339" s="469" t="s">
        <v>54</v>
      </c>
      <c r="B339" s="448">
        <v>1</v>
      </c>
      <c r="C339" s="449">
        <v>2</v>
      </c>
      <c r="D339" s="449">
        <v>3</v>
      </c>
      <c r="E339" s="449">
        <v>4</v>
      </c>
      <c r="F339" s="449">
        <v>5</v>
      </c>
      <c r="G339" s="450">
        <v>6</v>
      </c>
      <c r="H339" s="448">
        <v>7</v>
      </c>
      <c r="I339" s="449">
        <v>8</v>
      </c>
      <c r="J339" s="449">
        <v>9</v>
      </c>
      <c r="K339" s="449">
        <v>10</v>
      </c>
      <c r="L339" s="449">
        <v>11</v>
      </c>
      <c r="M339" s="451">
        <v>12</v>
      </c>
      <c r="N339" s="448">
        <v>13</v>
      </c>
      <c r="O339" s="449">
        <v>14</v>
      </c>
      <c r="P339" s="449">
        <v>15</v>
      </c>
      <c r="Q339" s="449">
        <v>16</v>
      </c>
      <c r="R339" s="449">
        <v>17</v>
      </c>
      <c r="S339" s="451">
        <v>18</v>
      </c>
      <c r="T339" s="459">
        <v>882</v>
      </c>
      <c r="U339" s="479"/>
      <c r="V339" s="479"/>
      <c r="W339" s="479"/>
    </row>
    <row r="340" spans="1:23" x14ac:dyDescent="0.2">
      <c r="A340" s="470" t="s">
        <v>3</v>
      </c>
      <c r="B340" s="473">
        <v>3060</v>
      </c>
      <c r="C340" s="254">
        <v>3060</v>
      </c>
      <c r="D340" s="254">
        <v>3060</v>
      </c>
      <c r="E340" s="254">
        <v>3060</v>
      </c>
      <c r="F340" s="254">
        <v>3060</v>
      </c>
      <c r="G340" s="404">
        <v>3060</v>
      </c>
      <c r="H340" s="253">
        <v>3060</v>
      </c>
      <c r="I340" s="254">
        <v>3060</v>
      </c>
      <c r="J340" s="254">
        <v>3060</v>
      </c>
      <c r="K340" s="254">
        <v>3060</v>
      </c>
      <c r="L340" s="254">
        <v>3060</v>
      </c>
      <c r="M340" s="255">
        <v>3060</v>
      </c>
      <c r="N340" s="253">
        <v>3060</v>
      </c>
      <c r="O340" s="254">
        <v>3060</v>
      </c>
      <c r="P340" s="254">
        <v>3060</v>
      </c>
      <c r="Q340" s="254">
        <v>3060</v>
      </c>
      <c r="R340" s="254">
        <v>3060</v>
      </c>
      <c r="S340" s="255">
        <v>3060</v>
      </c>
      <c r="T340" s="341">
        <v>3060</v>
      </c>
      <c r="U340" s="479"/>
      <c r="V340" s="479"/>
      <c r="W340" s="479"/>
    </row>
    <row r="341" spans="1:23" x14ac:dyDescent="0.2">
      <c r="A341" s="471" t="s">
        <v>6</v>
      </c>
      <c r="B341" s="256">
        <v>3114.1269841269841</v>
      </c>
      <c r="C341" s="257">
        <v>3111.6666666666665</v>
      </c>
      <c r="D341" s="257">
        <v>3137.96875</v>
      </c>
      <c r="E341" s="257">
        <v>2986.4285714285716</v>
      </c>
      <c r="F341" s="257">
        <v>3145.7627118644068</v>
      </c>
      <c r="G341" s="296">
        <v>3084.4262295081967</v>
      </c>
      <c r="H341" s="256">
        <v>2996.0344827586205</v>
      </c>
      <c r="I341" s="257">
        <v>3130.566037735849</v>
      </c>
      <c r="J341" s="257">
        <v>3101.9565217391305</v>
      </c>
      <c r="K341" s="257">
        <v>2872.6923076923076</v>
      </c>
      <c r="L341" s="257">
        <v>3203.1372549019607</v>
      </c>
      <c r="M341" s="258">
        <v>3143.2</v>
      </c>
      <c r="N341" s="256">
        <v>3083.9285714285716</v>
      </c>
      <c r="O341" s="257">
        <v>3180.7142857142858</v>
      </c>
      <c r="P341" s="257">
        <v>3107.872340425532</v>
      </c>
      <c r="Q341" s="257">
        <v>3060</v>
      </c>
      <c r="R341" s="257">
        <v>3200</v>
      </c>
      <c r="S341" s="258">
        <v>3241.1363636363635</v>
      </c>
      <c r="T341" s="342">
        <v>3118.3333333333335</v>
      </c>
      <c r="U341" s="479"/>
      <c r="V341" s="479"/>
      <c r="W341" s="479"/>
    </row>
    <row r="342" spans="1:23" x14ac:dyDescent="0.2">
      <c r="A342" s="469" t="s">
        <v>7</v>
      </c>
      <c r="B342" s="260">
        <v>88.888888888888886</v>
      </c>
      <c r="C342" s="261">
        <v>83.333333333333329</v>
      </c>
      <c r="D342" s="261">
        <v>82.8125</v>
      </c>
      <c r="E342" s="261">
        <v>92.857142857142861</v>
      </c>
      <c r="F342" s="261">
        <v>84.745762711864401</v>
      </c>
      <c r="G342" s="299">
        <v>90.163934426229503</v>
      </c>
      <c r="H342" s="260">
        <v>70.689655172413794</v>
      </c>
      <c r="I342" s="261">
        <v>73.584905660377359</v>
      </c>
      <c r="J342" s="261">
        <v>91.304347826086953</v>
      </c>
      <c r="K342" s="261">
        <v>92.307692307692307</v>
      </c>
      <c r="L342" s="261">
        <v>86.274509803921575</v>
      </c>
      <c r="M342" s="262">
        <v>84</v>
      </c>
      <c r="N342" s="260">
        <v>85.714285714285708</v>
      </c>
      <c r="O342" s="261">
        <v>80.357142857142861</v>
      </c>
      <c r="P342" s="261">
        <v>82.978723404255319</v>
      </c>
      <c r="Q342" s="261">
        <v>70</v>
      </c>
      <c r="R342" s="261">
        <v>75.925925925925924</v>
      </c>
      <c r="S342" s="262">
        <v>79.545454545454547</v>
      </c>
      <c r="T342" s="343">
        <v>81.859410430839006</v>
      </c>
      <c r="U342" s="479"/>
      <c r="V342" s="227"/>
      <c r="W342" s="479"/>
    </row>
    <row r="343" spans="1:23" x14ac:dyDescent="0.2">
      <c r="A343" s="469" t="s">
        <v>8</v>
      </c>
      <c r="B343" s="263">
        <v>5.8869096941173947E-2</v>
      </c>
      <c r="C343" s="264">
        <v>7.6490767576997007E-2</v>
      </c>
      <c r="D343" s="264">
        <v>6.7806030391495548E-2</v>
      </c>
      <c r="E343" s="264">
        <v>5.8923581302018066E-2</v>
      </c>
      <c r="F343" s="264">
        <v>6.6830068695884037E-2</v>
      </c>
      <c r="G343" s="302">
        <v>5.550199734297287E-2</v>
      </c>
      <c r="H343" s="263">
        <v>9.2444179230482523E-2</v>
      </c>
      <c r="I343" s="264">
        <v>8.9643692467248792E-2</v>
      </c>
      <c r="J343" s="264">
        <v>6.514342998634412E-2</v>
      </c>
      <c r="K343" s="264">
        <v>6.5078455277904262E-2</v>
      </c>
      <c r="L343" s="264">
        <v>6.1843669167051252E-2</v>
      </c>
      <c r="M343" s="265">
        <v>6.775096426935473E-2</v>
      </c>
      <c r="N343" s="263">
        <v>7.1075685429214455E-2</v>
      </c>
      <c r="O343" s="264">
        <v>7.6934680917429776E-2</v>
      </c>
      <c r="P343" s="264">
        <v>7.809388089147995E-2</v>
      </c>
      <c r="Q343" s="264">
        <v>9.5170446122729097E-2</v>
      </c>
      <c r="R343" s="264">
        <v>9.2628320653226973E-2</v>
      </c>
      <c r="S343" s="265">
        <v>7.3902504839845007E-2</v>
      </c>
      <c r="T343" s="344">
        <v>7.7355604296765176E-2</v>
      </c>
      <c r="U343" s="479"/>
      <c r="V343" s="227"/>
      <c r="W343" s="479"/>
    </row>
    <row r="344" spans="1:23" x14ac:dyDescent="0.2">
      <c r="A344" s="471" t="s">
        <v>1</v>
      </c>
      <c r="B344" s="266">
        <f>B341/H340*100-100</f>
        <v>1.7688556904243029</v>
      </c>
      <c r="C344" s="267">
        <f t="shared" ref="C344:E344" si="137">C341/C340*100-100</f>
        <v>1.6884531590413872</v>
      </c>
      <c r="D344" s="267">
        <f t="shared" si="137"/>
        <v>2.5479983660130756</v>
      </c>
      <c r="E344" s="267">
        <f t="shared" si="137"/>
        <v>-2.4042950513538699</v>
      </c>
      <c r="F344" s="267">
        <f>F341/F340*100-100</f>
        <v>2.8027030021047921</v>
      </c>
      <c r="G344" s="405">
        <f t="shared" ref="G344:L344" si="138">G341/G340*100-100</f>
        <v>0.79824279438551571</v>
      </c>
      <c r="H344" s="266">
        <f t="shared" si="138"/>
        <v>-2.0903763804372488</v>
      </c>
      <c r="I344" s="267">
        <f t="shared" si="138"/>
        <v>2.3060796645702339</v>
      </c>
      <c r="J344" s="267">
        <f t="shared" si="138"/>
        <v>1.3711281614095014</v>
      </c>
      <c r="K344" s="267">
        <f t="shared" si="138"/>
        <v>-6.1211664152840655</v>
      </c>
      <c r="L344" s="267">
        <f t="shared" si="138"/>
        <v>4.6776880686915376</v>
      </c>
      <c r="M344" s="268">
        <f>M341/M340*100-100</f>
        <v>2.7189542483660176</v>
      </c>
      <c r="N344" s="266">
        <f t="shared" ref="N344:T344" si="139">N341/N340*100-100</f>
        <v>0.78197945845003858</v>
      </c>
      <c r="O344" s="267">
        <f t="shared" si="139"/>
        <v>3.9449112978524852</v>
      </c>
      <c r="P344" s="267">
        <f t="shared" si="139"/>
        <v>1.5644555694618276</v>
      </c>
      <c r="Q344" s="267">
        <f t="shared" si="139"/>
        <v>0</v>
      </c>
      <c r="R344" s="267">
        <f t="shared" si="139"/>
        <v>4.5751633986928226</v>
      </c>
      <c r="S344" s="268">
        <f t="shared" si="139"/>
        <v>5.9194890077242945</v>
      </c>
      <c r="T344" s="345">
        <f t="shared" si="139"/>
        <v>1.9063180827886725</v>
      </c>
      <c r="U344" s="479"/>
      <c r="V344" s="227"/>
      <c r="W344" s="479"/>
    </row>
    <row r="345" spans="1:23" ht="13.5" thickBot="1" x14ac:dyDescent="0.25">
      <c r="A345" s="472" t="s">
        <v>27</v>
      </c>
      <c r="B345" s="474">
        <f>B341-B327</f>
        <v>232.7207341269841</v>
      </c>
      <c r="C345" s="475">
        <f t="shared" ref="C345:T345" si="140">C341-C327</f>
        <v>223.57142857142844</v>
      </c>
      <c r="D345" s="475">
        <f t="shared" si="140"/>
        <v>185.22681451612925</v>
      </c>
      <c r="E345" s="475">
        <f t="shared" si="140"/>
        <v>216.98412698412722</v>
      </c>
      <c r="F345" s="475">
        <f t="shared" si="140"/>
        <v>175.44013121924536</v>
      </c>
      <c r="G345" s="476">
        <f t="shared" si="140"/>
        <v>119.83606557377061</v>
      </c>
      <c r="H345" s="474">
        <f t="shared" si="140"/>
        <v>222.58620689655163</v>
      </c>
      <c r="I345" s="475">
        <f t="shared" si="140"/>
        <v>248.7803234501348</v>
      </c>
      <c r="J345" s="475">
        <f t="shared" si="140"/>
        <v>274.49889462048623</v>
      </c>
      <c r="K345" s="475">
        <f t="shared" si="140"/>
        <v>153.35897435897414</v>
      </c>
      <c r="L345" s="475">
        <f t="shared" si="140"/>
        <v>296.5855307640295</v>
      </c>
      <c r="M345" s="477">
        <f t="shared" si="140"/>
        <v>109.06206896551703</v>
      </c>
      <c r="N345" s="474">
        <f t="shared" si="140"/>
        <v>172.72167487684737</v>
      </c>
      <c r="O345" s="475">
        <f t="shared" si="140"/>
        <v>251.24060150375954</v>
      </c>
      <c r="P345" s="475">
        <f t="shared" si="140"/>
        <v>191.83785766691153</v>
      </c>
      <c r="Q345" s="475">
        <f t="shared" si="140"/>
        <v>272.66666666666652</v>
      </c>
      <c r="R345" s="475">
        <f t="shared" si="140"/>
        <v>236.66666666666652</v>
      </c>
      <c r="S345" s="477">
        <f t="shared" si="140"/>
        <v>249.58463949843235</v>
      </c>
      <c r="T345" s="478">
        <f t="shared" si="140"/>
        <v>207.20913633119198</v>
      </c>
      <c r="U345" s="479"/>
      <c r="V345" s="227"/>
      <c r="W345" s="479"/>
    </row>
    <row r="346" spans="1:23" x14ac:dyDescent="0.2">
      <c r="A346" s="370" t="s">
        <v>51</v>
      </c>
      <c r="B346" s="274">
        <v>769</v>
      </c>
      <c r="C346" s="275">
        <v>769</v>
      </c>
      <c r="D346" s="275">
        <v>769</v>
      </c>
      <c r="E346" s="275">
        <v>200</v>
      </c>
      <c r="F346" s="275">
        <v>770</v>
      </c>
      <c r="G346" s="407">
        <v>769</v>
      </c>
      <c r="H346" s="274">
        <v>768</v>
      </c>
      <c r="I346" s="275">
        <v>768</v>
      </c>
      <c r="J346" s="275">
        <v>768</v>
      </c>
      <c r="K346" s="275">
        <v>200</v>
      </c>
      <c r="L346" s="275">
        <v>768</v>
      </c>
      <c r="M346" s="276">
        <v>769</v>
      </c>
      <c r="N346" s="274">
        <v>771</v>
      </c>
      <c r="O346" s="275">
        <v>772</v>
      </c>
      <c r="P346" s="275">
        <v>772</v>
      </c>
      <c r="Q346" s="275">
        <v>200</v>
      </c>
      <c r="R346" s="275">
        <v>772</v>
      </c>
      <c r="S346" s="276">
        <v>772</v>
      </c>
      <c r="T346" s="347">
        <f>SUM(B346:S346)</f>
        <v>12146</v>
      </c>
      <c r="U346" s="227" t="s">
        <v>56</v>
      </c>
      <c r="V346" s="278">
        <f>T332-T346</f>
        <v>30</v>
      </c>
      <c r="W346" s="279">
        <f>V346/T332</f>
        <v>2.4638633377135348E-3</v>
      </c>
    </row>
    <row r="347" spans="1:23" x14ac:dyDescent="0.2">
      <c r="A347" s="371" t="s">
        <v>28</v>
      </c>
      <c r="B347" s="323">
        <v>121.5</v>
      </c>
      <c r="C347" s="240">
        <v>121</v>
      </c>
      <c r="D347" s="240">
        <v>120</v>
      </c>
      <c r="E347" s="240">
        <v>121.5</v>
      </c>
      <c r="F347" s="240">
        <v>119.5</v>
      </c>
      <c r="G347" s="408">
        <v>119</v>
      </c>
      <c r="H347" s="242">
        <v>125</v>
      </c>
      <c r="I347" s="240">
        <v>121.5</v>
      </c>
      <c r="J347" s="240">
        <v>123</v>
      </c>
      <c r="K347" s="240">
        <v>126</v>
      </c>
      <c r="L347" s="240">
        <v>121.5</v>
      </c>
      <c r="M347" s="243">
        <v>121</v>
      </c>
      <c r="N347" s="242">
        <v>122</v>
      </c>
      <c r="O347" s="240">
        <v>122</v>
      </c>
      <c r="P347" s="240">
        <v>121</v>
      </c>
      <c r="Q347" s="240">
        <v>122.5</v>
      </c>
      <c r="R347" s="240">
        <v>120</v>
      </c>
      <c r="S347" s="243">
        <v>119.5</v>
      </c>
      <c r="T347" s="339"/>
      <c r="U347" s="227" t="s">
        <v>57</v>
      </c>
      <c r="V347" s="362">
        <v>117.55</v>
      </c>
      <c r="W347" s="479"/>
    </row>
    <row r="348" spans="1:23" ht="13.5" thickBot="1" x14ac:dyDescent="0.25">
      <c r="A348" s="372" t="s">
        <v>26</v>
      </c>
      <c r="B348" s="410">
        <f>B347-B333</f>
        <v>3.5</v>
      </c>
      <c r="C348" s="415">
        <f t="shared" ref="C348:S348" si="141">C347-C333</f>
        <v>3.5</v>
      </c>
      <c r="D348" s="415">
        <f t="shared" si="141"/>
        <v>3.5</v>
      </c>
      <c r="E348" s="415">
        <f t="shared" si="141"/>
        <v>4.5</v>
      </c>
      <c r="F348" s="415">
        <f t="shared" si="141"/>
        <v>4</v>
      </c>
      <c r="G348" s="416">
        <f t="shared" si="141"/>
        <v>4.5</v>
      </c>
      <c r="H348" s="410">
        <f t="shared" si="141"/>
        <v>4</v>
      </c>
      <c r="I348" s="415">
        <f t="shared" si="141"/>
        <v>3.5</v>
      </c>
      <c r="J348" s="415">
        <f t="shared" si="141"/>
        <v>3.5</v>
      </c>
      <c r="K348" s="415">
        <f t="shared" si="141"/>
        <v>4.5</v>
      </c>
      <c r="L348" s="415">
        <f t="shared" si="141"/>
        <v>3.5</v>
      </c>
      <c r="M348" s="417">
        <f t="shared" si="141"/>
        <v>4.5</v>
      </c>
      <c r="N348" s="410">
        <f t="shared" si="141"/>
        <v>4</v>
      </c>
      <c r="O348" s="415">
        <f t="shared" si="141"/>
        <v>3.5</v>
      </c>
      <c r="P348" s="415">
        <f t="shared" si="141"/>
        <v>3.5</v>
      </c>
      <c r="Q348" s="415">
        <f t="shared" si="141"/>
        <v>4</v>
      </c>
      <c r="R348" s="415">
        <f t="shared" si="141"/>
        <v>3.5</v>
      </c>
      <c r="S348" s="417">
        <f t="shared" si="141"/>
        <v>3.5</v>
      </c>
      <c r="T348" s="348"/>
      <c r="U348" s="227" t="s">
        <v>26</v>
      </c>
      <c r="V348" s="227">
        <f>V347-V333</f>
        <v>4.7599999999999909</v>
      </c>
      <c r="W348" s="479"/>
    </row>
    <row r="351" spans="1:23" s="485" customFormat="1" ht="13.5" thickBot="1" x14ac:dyDescent="0.25">
      <c r="A351" s="485" t="s">
        <v>128</v>
      </c>
      <c r="B351" s="332">
        <v>6.4999999999999997E-3</v>
      </c>
      <c r="C351" s="332">
        <v>7.7999999999999996E-3</v>
      </c>
      <c r="D351" s="332">
        <v>1.5599999999999999E-2</v>
      </c>
      <c r="E351" s="332">
        <v>5.0000000000000001E-3</v>
      </c>
      <c r="F351" s="332">
        <v>2.47E-2</v>
      </c>
      <c r="G351" s="332">
        <v>1.6899999999999998E-2</v>
      </c>
      <c r="H351" s="332">
        <v>2.0899999999999998E-2</v>
      </c>
      <c r="I351" s="332">
        <v>1.2999999999999999E-2</v>
      </c>
      <c r="J351" s="332">
        <v>1.6899999999999998E-2</v>
      </c>
      <c r="K351" s="332">
        <v>5.1000000000000004E-3</v>
      </c>
      <c r="L351" s="332">
        <v>2.4799999999999999E-2</v>
      </c>
      <c r="M351" s="332">
        <v>1.04E-2</v>
      </c>
      <c r="N351" s="332">
        <v>9.1000000000000004E-3</v>
      </c>
      <c r="O351" s="332">
        <v>3.1099999999999999E-2</v>
      </c>
      <c r="P351" s="332">
        <v>2.07E-2</v>
      </c>
      <c r="Q351" s="332">
        <v>0</v>
      </c>
      <c r="R351" s="332">
        <v>2.46E-2</v>
      </c>
      <c r="S351" s="332">
        <v>1.2999999999999999E-2</v>
      </c>
    </row>
    <row r="352" spans="1:23" ht="13.5" thickBot="1" x14ac:dyDescent="0.25">
      <c r="A352" s="468" t="s">
        <v>127</v>
      </c>
      <c r="B352" s="538" t="s">
        <v>53</v>
      </c>
      <c r="C352" s="539"/>
      <c r="D352" s="539"/>
      <c r="E352" s="539"/>
      <c r="F352" s="539"/>
      <c r="G352" s="540"/>
      <c r="H352" s="538" t="s">
        <v>72</v>
      </c>
      <c r="I352" s="539"/>
      <c r="J352" s="539"/>
      <c r="K352" s="539"/>
      <c r="L352" s="539"/>
      <c r="M352" s="540"/>
      <c r="N352" s="538" t="s">
        <v>63</v>
      </c>
      <c r="O352" s="539"/>
      <c r="P352" s="539"/>
      <c r="Q352" s="539"/>
      <c r="R352" s="539"/>
      <c r="S352" s="540"/>
      <c r="T352" s="338" t="s">
        <v>55</v>
      </c>
      <c r="U352" s="481"/>
      <c r="V352" s="481"/>
      <c r="W352" s="481"/>
    </row>
    <row r="353" spans="1:23" x14ac:dyDescent="0.2">
      <c r="A353" s="469" t="s">
        <v>54</v>
      </c>
      <c r="B353" s="490">
        <v>1</v>
      </c>
      <c r="C353" s="329">
        <v>2</v>
      </c>
      <c r="D353" s="329">
        <v>3</v>
      </c>
      <c r="E353" s="329">
        <v>4</v>
      </c>
      <c r="F353" s="329">
        <v>5</v>
      </c>
      <c r="G353" s="483">
        <v>6</v>
      </c>
      <c r="H353" s="490">
        <v>7</v>
      </c>
      <c r="I353" s="329">
        <v>8</v>
      </c>
      <c r="J353" s="329">
        <v>9</v>
      </c>
      <c r="K353" s="329">
        <v>10</v>
      </c>
      <c r="L353" s="329">
        <v>11</v>
      </c>
      <c r="M353" s="483">
        <v>12</v>
      </c>
      <c r="N353" s="490">
        <v>13</v>
      </c>
      <c r="O353" s="329">
        <v>14</v>
      </c>
      <c r="P353" s="329">
        <v>15</v>
      </c>
      <c r="Q353" s="329">
        <v>16</v>
      </c>
      <c r="R353" s="329">
        <v>17</v>
      </c>
      <c r="S353" s="483">
        <v>18</v>
      </c>
      <c r="T353" s="459">
        <v>853</v>
      </c>
      <c r="U353" s="481"/>
      <c r="V353" s="481"/>
      <c r="W353" s="481"/>
    </row>
    <row r="354" spans="1:23" x14ac:dyDescent="0.2">
      <c r="A354" s="470" t="s">
        <v>3</v>
      </c>
      <c r="B354" s="473">
        <v>3250</v>
      </c>
      <c r="C354" s="254">
        <v>3250</v>
      </c>
      <c r="D354" s="254">
        <v>3250</v>
      </c>
      <c r="E354" s="254">
        <v>3250</v>
      </c>
      <c r="F354" s="254">
        <v>3250</v>
      </c>
      <c r="G354" s="255">
        <v>3250</v>
      </c>
      <c r="H354" s="253">
        <v>3250</v>
      </c>
      <c r="I354" s="254">
        <v>3250</v>
      </c>
      <c r="J354" s="254">
        <v>3250</v>
      </c>
      <c r="K354" s="254">
        <v>3250</v>
      </c>
      <c r="L354" s="254">
        <v>3250</v>
      </c>
      <c r="M354" s="255">
        <v>3250</v>
      </c>
      <c r="N354" s="253">
        <v>3250</v>
      </c>
      <c r="O354" s="254">
        <v>3250</v>
      </c>
      <c r="P354" s="254">
        <v>3250</v>
      </c>
      <c r="Q354" s="254">
        <v>3250</v>
      </c>
      <c r="R354" s="254">
        <v>3250</v>
      </c>
      <c r="S354" s="255">
        <v>3250</v>
      </c>
      <c r="T354" s="341">
        <v>3250</v>
      </c>
      <c r="U354" s="481"/>
      <c r="V354" s="481"/>
      <c r="W354" s="481"/>
    </row>
    <row r="355" spans="1:23" x14ac:dyDescent="0.2">
      <c r="A355" s="471" t="s">
        <v>6</v>
      </c>
      <c r="B355" s="256">
        <v>3407.6785714285716</v>
      </c>
      <c r="C355" s="257">
        <v>3303.3333333333335</v>
      </c>
      <c r="D355" s="257">
        <v>3327.3214285714284</v>
      </c>
      <c r="E355" s="257">
        <v>3296.9230769230771</v>
      </c>
      <c r="F355" s="257">
        <v>3309.4642857142858</v>
      </c>
      <c r="G355" s="258">
        <v>3365.9649122807018</v>
      </c>
      <c r="H355" s="256">
        <v>3289.4736842105262</v>
      </c>
      <c r="I355" s="257">
        <v>3292.6923076923076</v>
      </c>
      <c r="J355" s="257">
        <v>3317.4358974358975</v>
      </c>
      <c r="K355" s="257">
        <v>3357.7777777777778</v>
      </c>
      <c r="L355" s="257">
        <v>3303.8775510204082</v>
      </c>
      <c r="M355" s="258">
        <v>3369.5652173913045</v>
      </c>
      <c r="N355" s="256">
        <v>3278.2352941176468</v>
      </c>
      <c r="O355" s="257">
        <v>3373.9215686274511</v>
      </c>
      <c r="P355" s="257">
        <v>3320.1923076923076</v>
      </c>
      <c r="Q355" s="257">
        <v>3041.7647058823532</v>
      </c>
      <c r="R355" s="257">
        <v>3375.9649122807018</v>
      </c>
      <c r="S355" s="258">
        <v>3311.0714285714284</v>
      </c>
      <c r="T355" s="342">
        <v>3323.8686987104338</v>
      </c>
      <c r="U355" s="481"/>
      <c r="V355" s="481"/>
      <c r="W355" s="481"/>
    </row>
    <row r="356" spans="1:23" x14ac:dyDescent="0.2">
      <c r="A356" s="469" t="s">
        <v>7</v>
      </c>
      <c r="B356" s="260">
        <v>89.285714285714292</v>
      </c>
      <c r="C356" s="261">
        <v>77.192982456140356</v>
      </c>
      <c r="D356" s="261">
        <v>62.5</v>
      </c>
      <c r="E356" s="261">
        <v>80.769230769230774</v>
      </c>
      <c r="F356" s="261">
        <v>62.5</v>
      </c>
      <c r="G356" s="262">
        <v>75.438596491228068</v>
      </c>
      <c r="H356" s="260">
        <v>89.473684210526315</v>
      </c>
      <c r="I356" s="261">
        <v>88.461538461538467</v>
      </c>
      <c r="J356" s="261">
        <v>87.179487179487182</v>
      </c>
      <c r="K356" s="261">
        <v>83.333333333333329</v>
      </c>
      <c r="L356" s="261">
        <v>91.836734693877546</v>
      </c>
      <c r="M356" s="262">
        <v>76.086956521739125</v>
      </c>
      <c r="N356" s="260">
        <v>84.313725490196077</v>
      </c>
      <c r="O356" s="261">
        <v>74.509803921568633</v>
      </c>
      <c r="P356" s="261">
        <v>73.07692307692308</v>
      </c>
      <c r="Q356" s="261">
        <v>88.235294117647058</v>
      </c>
      <c r="R356" s="261">
        <v>78.94736842105263</v>
      </c>
      <c r="S356" s="262">
        <v>76.785714285714292</v>
      </c>
      <c r="T356" s="343">
        <v>76.787807737397415</v>
      </c>
      <c r="U356" s="481"/>
      <c r="V356" s="227"/>
      <c r="W356" s="481"/>
    </row>
    <row r="357" spans="1:23" x14ac:dyDescent="0.2">
      <c r="A357" s="469" t="s">
        <v>8</v>
      </c>
      <c r="B357" s="263">
        <v>7.7555638879925393E-2</v>
      </c>
      <c r="C357" s="264">
        <v>8.5038082922722413E-2</v>
      </c>
      <c r="D357" s="264">
        <v>9.2321932969850126E-2</v>
      </c>
      <c r="E357" s="264">
        <v>6.9333470553989376E-2</v>
      </c>
      <c r="F357" s="264">
        <v>9.1148500583084949E-2</v>
      </c>
      <c r="G357" s="265">
        <v>8.567600284606347E-2</v>
      </c>
      <c r="H357" s="263">
        <v>6.138761655795668E-2</v>
      </c>
      <c r="I357" s="264">
        <v>6.6692701259685905E-2</v>
      </c>
      <c r="J357" s="264">
        <v>6.556268072031618E-2</v>
      </c>
      <c r="K357" s="264">
        <v>8.0180540098110667E-2</v>
      </c>
      <c r="L357" s="264">
        <v>5.9675837180308361E-2</v>
      </c>
      <c r="M357" s="265">
        <v>8.709056130767874E-2</v>
      </c>
      <c r="N357" s="263">
        <v>7.2304106005381369E-2</v>
      </c>
      <c r="O357" s="264">
        <v>7.8362927464367085E-2</v>
      </c>
      <c r="P357" s="264">
        <v>8.4145028526120463E-2</v>
      </c>
      <c r="Q357" s="264">
        <v>9.0696680961914231E-2</v>
      </c>
      <c r="R357" s="264">
        <v>7.8332621547624909E-2</v>
      </c>
      <c r="S357" s="265">
        <v>7.4698927158885722E-2</v>
      </c>
      <c r="T357" s="344">
        <v>8.0115199922798142E-2</v>
      </c>
      <c r="U357" s="481"/>
      <c r="V357" s="227"/>
      <c r="W357" s="481"/>
    </row>
    <row r="358" spans="1:23" x14ac:dyDescent="0.2">
      <c r="A358" s="471" t="s">
        <v>1</v>
      </c>
      <c r="B358" s="266">
        <f>B355/H354*100-100</f>
        <v>4.8516483516483504</v>
      </c>
      <c r="C358" s="267">
        <f t="shared" ref="C358:E358" si="142">C355/C354*100-100</f>
        <v>1.6410256410256352</v>
      </c>
      <c r="D358" s="267">
        <f t="shared" si="142"/>
        <v>2.3791208791208618</v>
      </c>
      <c r="E358" s="267">
        <f t="shared" si="142"/>
        <v>1.4437869822485254</v>
      </c>
      <c r="F358" s="267">
        <f>F355/F354*100-100</f>
        <v>1.8296703296703356</v>
      </c>
      <c r="G358" s="268">
        <f t="shared" ref="G358:L358" si="143">G355/G354*100-100</f>
        <v>3.5681511470985185</v>
      </c>
      <c r="H358" s="266">
        <f t="shared" si="143"/>
        <v>1.214574898785429</v>
      </c>
      <c r="I358" s="267">
        <f t="shared" si="143"/>
        <v>1.3136094674556205</v>
      </c>
      <c r="J358" s="267">
        <f t="shared" si="143"/>
        <v>2.0749506903352994</v>
      </c>
      <c r="K358" s="267">
        <f t="shared" si="143"/>
        <v>3.3162393162393187</v>
      </c>
      <c r="L358" s="267">
        <f t="shared" si="143"/>
        <v>1.6577708006279437</v>
      </c>
      <c r="M358" s="268">
        <f>M355/M354*100-100</f>
        <v>3.6789297658862807</v>
      </c>
      <c r="N358" s="266">
        <f t="shared" ref="N358:T358" si="144">N355/N354*100-100</f>
        <v>0.86877828054296913</v>
      </c>
      <c r="O358" s="267">
        <f t="shared" si="144"/>
        <v>3.812971342383122</v>
      </c>
      <c r="P358" s="267">
        <f t="shared" si="144"/>
        <v>2.1597633136094743</v>
      </c>
      <c r="Q358" s="267">
        <f t="shared" si="144"/>
        <v>-6.4072398190045163</v>
      </c>
      <c r="R358" s="267">
        <f t="shared" si="144"/>
        <v>3.8758434547908109</v>
      </c>
      <c r="S358" s="268">
        <f t="shared" si="144"/>
        <v>1.879120879120876</v>
      </c>
      <c r="T358" s="345">
        <f t="shared" si="144"/>
        <v>2.2728830372441138</v>
      </c>
      <c r="U358" s="481"/>
      <c r="V358" s="227"/>
      <c r="W358" s="481"/>
    </row>
    <row r="359" spans="1:23" ht="13.5" thickBot="1" x14ac:dyDescent="0.25">
      <c r="A359" s="472" t="s">
        <v>27</v>
      </c>
      <c r="B359" s="410">
        <f>B355-B341</f>
        <v>293.55158730158746</v>
      </c>
      <c r="C359" s="415">
        <f t="shared" ref="C359:S359" si="145">C355-C341</f>
        <v>191.66666666666697</v>
      </c>
      <c r="D359" s="415">
        <f t="shared" si="145"/>
        <v>189.35267857142844</v>
      </c>
      <c r="E359" s="415">
        <f t="shared" si="145"/>
        <v>310.49450549450557</v>
      </c>
      <c r="F359" s="415">
        <f t="shared" si="145"/>
        <v>163.70157384987897</v>
      </c>
      <c r="G359" s="417">
        <f t="shared" si="145"/>
        <v>281.53868277250513</v>
      </c>
      <c r="H359" s="410">
        <f t="shared" si="145"/>
        <v>293.43920145190577</v>
      </c>
      <c r="I359" s="415">
        <f t="shared" si="145"/>
        <v>162.1262699564586</v>
      </c>
      <c r="J359" s="415">
        <f t="shared" si="145"/>
        <v>215.47937569676697</v>
      </c>
      <c r="K359" s="415">
        <f t="shared" si="145"/>
        <v>485.08547008547021</v>
      </c>
      <c r="L359" s="415">
        <f t="shared" si="145"/>
        <v>100.74029611844753</v>
      </c>
      <c r="M359" s="417">
        <f t="shared" si="145"/>
        <v>226.36521739130467</v>
      </c>
      <c r="N359" s="410">
        <f t="shared" si="145"/>
        <v>194.30672268907529</v>
      </c>
      <c r="O359" s="415">
        <f t="shared" si="145"/>
        <v>193.20728291316527</v>
      </c>
      <c r="P359" s="415">
        <f t="shared" si="145"/>
        <v>212.31996726677562</v>
      </c>
      <c r="Q359" s="415">
        <f t="shared" si="145"/>
        <v>-18.235294117646845</v>
      </c>
      <c r="R359" s="415">
        <f t="shared" si="145"/>
        <v>175.96491228070181</v>
      </c>
      <c r="S359" s="417">
        <f t="shared" si="145"/>
        <v>69.935064935064929</v>
      </c>
      <c r="T359" s="478">
        <f t="shared" ref="T359" si="146">T355-T340</f>
        <v>263.86869871043382</v>
      </c>
      <c r="U359" s="481"/>
      <c r="V359" s="227"/>
      <c r="W359" s="481"/>
    </row>
    <row r="360" spans="1:23" x14ac:dyDescent="0.2">
      <c r="A360" s="370" t="s">
        <v>51</v>
      </c>
      <c r="B360" s="486">
        <v>769</v>
      </c>
      <c r="C360" s="487">
        <v>767</v>
      </c>
      <c r="D360" s="487">
        <v>768</v>
      </c>
      <c r="E360" s="487">
        <v>199</v>
      </c>
      <c r="F360" s="487">
        <v>768</v>
      </c>
      <c r="G360" s="488">
        <v>768</v>
      </c>
      <c r="H360" s="486">
        <v>765</v>
      </c>
      <c r="I360" s="487">
        <v>768</v>
      </c>
      <c r="J360" s="487">
        <v>768</v>
      </c>
      <c r="K360" s="487">
        <v>199</v>
      </c>
      <c r="L360" s="487">
        <v>767</v>
      </c>
      <c r="M360" s="489">
        <v>769</v>
      </c>
      <c r="N360" s="486">
        <v>771</v>
      </c>
      <c r="O360" s="487">
        <v>772</v>
      </c>
      <c r="P360" s="487">
        <v>772</v>
      </c>
      <c r="Q360" s="487">
        <v>200</v>
      </c>
      <c r="R360" s="487">
        <v>771</v>
      </c>
      <c r="S360" s="489">
        <v>772</v>
      </c>
      <c r="T360" s="347">
        <f>SUM(B360:S360)</f>
        <v>12133</v>
      </c>
      <c r="U360" s="227" t="s">
        <v>56</v>
      </c>
      <c r="V360" s="278">
        <f>T346-T360</f>
        <v>13</v>
      </c>
      <c r="W360" s="279">
        <f>V360/T346</f>
        <v>1.0703112135682529E-3</v>
      </c>
    </row>
    <row r="361" spans="1:23" x14ac:dyDescent="0.2">
      <c r="A361" s="371" t="s">
        <v>28</v>
      </c>
      <c r="B361" s="323">
        <v>124.5</v>
      </c>
      <c r="C361" s="240">
        <v>124</v>
      </c>
      <c r="D361" s="240">
        <v>123</v>
      </c>
      <c r="E361" s="240">
        <v>123.5</v>
      </c>
      <c r="F361" s="240">
        <v>122.5</v>
      </c>
      <c r="G361" s="408">
        <v>122</v>
      </c>
      <c r="H361" s="242">
        <v>127.5</v>
      </c>
      <c r="I361" s="240">
        <v>124.5</v>
      </c>
      <c r="J361" s="240">
        <v>125.5</v>
      </c>
      <c r="K361" s="240">
        <v>128.5</v>
      </c>
      <c r="L361" s="240">
        <v>124</v>
      </c>
      <c r="M361" s="243">
        <v>123</v>
      </c>
      <c r="N361" s="242">
        <v>125</v>
      </c>
      <c r="O361" s="240">
        <v>124.5</v>
      </c>
      <c r="P361" s="240">
        <v>124.5</v>
      </c>
      <c r="Q361" s="240">
        <v>125.5</v>
      </c>
      <c r="R361" s="240">
        <v>122</v>
      </c>
      <c r="S361" s="243">
        <v>122.5</v>
      </c>
      <c r="T361" s="339"/>
      <c r="U361" s="227" t="s">
        <v>57</v>
      </c>
      <c r="V361" s="362">
        <v>121.43</v>
      </c>
      <c r="W361" s="481"/>
    </row>
    <row r="362" spans="1:23" ht="13.5" thickBot="1" x14ac:dyDescent="0.25">
      <c r="A362" s="372" t="s">
        <v>26</v>
      </c>
      <c r="B362" s="410">
        <f>B361-B347</f>
        <v>3</v>
      </c>
      <c r="C362" s="415">
        <f t="shared" ref="C362:S362" si="147">C361-C347</f>
        <v>3</v>
      </c>
      <c r="D362" s="415">
        <f t="shared" si="147"/>
        <v>3</v>
      </c>
      <c r="E362" s="415">
        <f t="shared" si="147"/>
        <v>2</v>
      </c>
      <c r="F362" s="415">
        <f t="shared" si="147"/>
        <v>3</v>
      </c>
      <c r="G362" s="416">
        <f t="shared" si="147"/>
        <v>3</v>
      </c>
      <c r="H362" s="410">
        <f t="shared" si="147"/>
        <v>2.5</v>
      </c>
      <c r="I362" s="415">
        <f t="shared" si="147"/>
        <v>3</v>
      </c>
      <c r="J362" s="415">
        <f t="shared" si="147"/>
        <v>2.5</v>
      </c>
      <c r="K362" s="415">
        <f t="shared" si="147"/>
        <v>2.5</v>
      </c>
      <c r="L362" s="415">
        <f t="shared" si="147"/>
        <v>2.5</v>
      </c>
      <c r="M362" s="417">
        <f t="shared" si="147"/>
        <v>2</v>
      </c>
      <c r="N362" s="410">
        <f t="shared" si="147"/>
        <v>3</v>
      </c>
      <c r="O362" s="415">
        <f t="shared" si="147"/>
        <v>2.5</v>
      </c>
      <c r="P362" s="415">
        <f t="shared" si="147"/>
        <v>3.5</v>
      </c>
      <c r="Q362" s="415">
        <f t="shared" si="147"/>
        <v>3</v>
      </c>
      <c r="R362" s="415">
        <f t="shared" si="147"/>
        <v>2</v>
      </c>
      <c r="S362" s="417">
        <f t="shared" si="147"/>
        <v>3</v>
      </c>
      <c r="T362" s="348"/>
      <c r="U362" s="227" t="s">
        <v>26</v>
      </c>
      <c r="V362" s="227">
        <f>V361-V347</f>
        <v>3.8800000000000097</v>
      </c>
      <c r="W362" s="481"/>
    </row>
    <row r="363" spans="1:23" x14ac:dyDescent="0.2">
      <c r="F363" s="237">
        <v>122.5</v>
      </c>
      <c r="G363" s="237">
        <v>122</v>
      </c>
      <c r="H363" s="237">
        <v>127.5</v>
      </c>
      <c r="K363" s="237">
        <v>128.5</v>
      </c>
      <c r="N363" s="334">
        <v>125</v>
      </c>
      <c r="S363" s="237">
        <v>122.5</v>
      </c>
    </row>
    <row r="364" spans="1:23" ht="13.5" thickBot="1" x14ac:dyDescent="0.25"/>
    <row r="365" spans="1:23" ht="13.5" thickBot="1" x14ac:dyDescent="0.25">
      <c r="A365" s="468" t="s">
        <v>129</v>
      </c>
      <c r="B365" s="528" t="s">
        <v>53</v>
      </c>
      <c r="C365" s="529"/>
      <c r="D365" s="529"/>
      <c r="E365" s="529"/>
      <c r="F365" s="529"/>
      <c r="G365" s="530"/>
      <c r="H365" s="528" t="s">
        <v>72</v>
      </c>
      <c r="I365" s="529"/>
      <c r="J365" s="529"/>
      <c r="K365" s="529"/>
      <c r="L365" s="529"/>
      <c r="M365" s="530"/>
      <c r="N365" s="528" t="s">
        <v>63</v>
      </c>
      <c r="O365" s="529"/>
      <c r="P365" s="529"/>
      <c r="Q365" s="529"/>
      <c r="R365" s="529"/>
      <c r="S365" s="530"/>
      <c r="T365" s="338" t="s">
        <v>55</v>
      </c>
      <c r="U365" s="503"/>
      <c r="V365" s="503"/>
      <c r="W365" s="503"/>
    </row>
    <row r="366" spans="1:23" x14ac:dyDescent="0.2">
      <c r="A366" s="469" t="s">
        <v>54</v>
      </c>
      <c r="B366" s="448">
        <v>1</v>
      </c>
      <c r="C366" s="449">
        <v>2</v>
      </c>
      <c r="D366" s="449">
        <v>3</v>
      </c>
      <c r="E366" s="449">
        <v>4</v>
      </c>
      <c r="F366" s="449">
        <v>5</v>
      </c>
      <c r="G366" s="450">
        <v>6</v>
      </c>
      <c r="H366" s="448">
        <v>7</v>
      </c>
      <c r="I366" s="449">
        <v>8</v>
      </c>
      <c r="J366" s="449">
        <v>9</v>
      </c>
      <c r="K366" s="449">
        <v>10</v>
      </c>
      <c r="L366" s="449">
        <v>11</v>
      </c>
      <c r="M366" s="451">
        <v>12</v>
      </c>
      <c r="N366" s="448">
        <v>13</v>
      </c>
      <c r="O366" s="449">
        <v>14</v>
      </c>
      <c r="P366" s="449">
        <v>15</v>
      </c>
      <c r="Q366" s="449">
        <v>16</v>
      </c>
      <c r="R366" s="449">
        <v>17</v>
      </c>
      <c r="S366" s="451">
        <v>18</v>
      </c>
      <c r="T366" s="459">
        <v>831</v>
      </c>
      <c r="U366" s="503"/>
      <c r="V366" s="503"/>
      <c r="W366" s="503"/>
    </row>
    <row r="367" spans="1:23" x14ac:dyDescent="0.2">
      <c r="A367" s="470" t="s">
        <v>3</v>
      </c>
      <c r="B367" s="473">
        <v>3415</v>
      </c>
      <c r="C367" s="254">
        <v>3415</v>
      </c>
      <c r="D367" s="254">
        <v>3415</v>
      </c>
      <c r="E367" s="254">
        <v>3415</v>
      </c>
      <c r="F367" s="254">
        <v>3415</v>
      </c>
      <c r="G367" s="404">
        <v>3415</v>
      </c>
      <c r="H367" s="253">
        <v>3415</v>
      </c>
      <c r="I367" s="254">
        <v>3415</v>
      </c>
      <c r="J367" s="254">
        <v>3415</v>
      </c>
      <c r="K367" s="254">
        <v>3415</v>
      </c>
      <c r="L367" s="254">
        <v>3415</v>
      </c>
      <c r="M367" s="255">
        <v>3415</v>
      </c>
      <c r="N367" s="253">
        <v>3415</v>
      </c>
      <c r="O367" s="254">
        <v>3415</v>
      </c>
      <c r="P367" s="254">
        <v>3415</v>
      </c>
      <c r="Q367" s="254">
        <v>3415</v>
      </c>
      <c r="R367" s="254">
        <v>3415</v>
      </c>
      <c r="S367" s="255">
        <v>3415</v>
      </c>
      <c r="T367" s="341">
        <v>3415</v>
      </c>
      <c r="U367" s="503"/>
      <c r="V367" s="503"/>
      <c r="W367" s="503"/>
    </row>
    <row r="368" spans="1:23" x14ac:dyDescent="0.2">
      <c r="A368" s="471" t="s">
        <v>6</v>
      </c>
      <c r="B368" s="256">
        <v>3456.0784313725489</v>
      </c>
      <c r="C368" s="257">
        <v>3515.217391304348</v>
      </c>
      <c r="D368" s="257">
        <v>3518.3673469387754</v>
      </c>
      <c r="E368" s="257">
        <v>3392.1428571428573</v>
      </c>
      <c r="F368" s="257">
        <v>3571</v>
      </c>
      <c r="G368" s="296">
        <v>3486.6</v>
      </c>
      <c r="H368" s="256">
        <v>3403.2692307692309</v>
      </c>
      <c r="I368" s="257">
        <v>3453.8888888888887</v>
      </c>
      <c r="J368" s="257">
        <v>3462.8333333333335</v>
      </c>
      <c r="K368" s="257">
        <v>3590.6666666666665</v>
      </c>
      <c r="L368" s="257">
        <v>3545.090909090909</v>
      </c>
      <c r="M368" s="258">
        <v>3613.8</v>
      </c>
      <c r="N368" s="256">
        <v>3615.9701492537315</v>
      </c>
      <c r="O368" s="257">
        <v>3533.75</v>
      </c>
      <c r="P368" s="257">
        <v>3564.4897959183672</v>
      </c>
      <c r="Q368" s="257">
        <v>3464.375</v>
      </c>
      <c r="R368" s="257">
        <v>3469.2</v>
      </c>
      <c r="S368" s="258">
        <v>3550.8510638297871</v>
      </c>
      <c r="T368" s="342">
        <v>3516.3778580024068</v>
      </c>
      <c r="U368" s="503"/>
      <c r="V368" s="503"/>
      <c r="W368" s="503"/>
    </row>
    <row r="369" spans="1:23" x14ac:dyDescent="0.2">
      <c r="A369" s="469" t="s">
        <v>7</v>
      </c>
      <c r="B369" s="260">
        <v>74.509803921568633</v>
      </c>
      <c r="C369" s="261">
        <v>69.565217391304344</v>
      </c>
      <c r="D369" s="261">
        <v>75.510204081632651</v>
      </c>
      <c r="E369" s="261">
        <v>71.428571428571431</v>
      </c>
      <c r="F369" s="261">
        <v>82</v>
      </c>
      <c r="G369" s="299">
        <v>72</v>
      </c>
      <c r="H369" s="260">
        <v>76.92307692307692</v>
      </c>
      <c r="I369" s="261">
        <v>85.18518518518519</v>
      </c>
      <c r="J369" s="261">
        <v>73.333333333333329</v>
      </c>
      <c r="K369" s="261">
        <v>73.333333333333329</v>
      </c>
      <c r="L369" s="261">
        <v>83.63636363636364</v>
      </c>
      <c r="M369" s="262">
        <v>78</v>
      </c>
      <c r="N369" s="260">
        <v>89.552238805970148</v>
      </c>
      <c r="O369" s="261">
        <v>89.285714285714292</v>
      </c>
      <c r="P369" s="261">
        <v>77.551020408163268</v>
      </c>
      <c r="Q369" s="261">
        <v>87.5</v>
      </c>
      <c r="R369" s="261">
        <v>66</v>
      </c>
      <c r="S369" s="262">
        <v>82.978723404255319</v>
      </c>
      <c r="T369" s="343">
        <v>78.219013237063777</v>
      </c>
      <c r="U369" s="503"/>
      <c r="V369" s="227"/>
      <c r="W369" s="503"/>
    </row>
    <row r="370" spans="1:23" x14ac:dyDescent="0.2">
      <c r="A370" s="469" t="s">
        <v>8</v>
      </c>
      <c r="B370" s="263">
        <v>8.9630357075722769E-2</v>
      </c>
      <c r="C370" s="264">
        <v>0.10034809718063455</v>
      </c>
      <c r="D370" s="264">
        <v>8.2173886535835253E-2</v>
      </c>
      <c r="E370" s="264">
        <v>8.8826126744061748E-2</v>
      </c>
      <c r="F370" s="264">
        <v>6.5439844956476839E-2</v>
      </c>
      <c r="G370" s="302">
        <v>8.407391739304812E-2</v>
      </c>
      <c r="H370" s="263">
        <v>7.4750958820961694E-2</v>
      </c>
      <c r="I370" s="264">
        <v>7.4068431978972268E-2</v>
      </c>
      <c r="J370" s="264">
        <v>8.7663095157942045E-2</v>
      </c>
      <c r="K370" s="264">
        <v>7.4545521597031025E-2</v>
      </c>
      <c r="L370" s="264">
        <v>7.0193876350163956E-2</v>
      </c>
      <c r="M370" s="265">
        <v>8.4058034572015161E-2</v>
      </c>
      <c r="N370" s="263">
        <v>5.6433994693808963E-2</v>
      </c>
      <c r="O370" s="264">
        <v>6.5311614860809719E-2</v>
      </c>
      <c r="P370" s="264">
        <v>7.8783463664985842E-2</v>
      </c>
      <c r="Q370" s="264">
        <v>7.3194638693455022E-2</v>
      </c>
      <c r="R370" s="264">
        <v>8.9160134468253202E-2</v>
      </c>
      <c r="S370" s="265">
        <v>6.5553529371496028E-2</v>
      </c>
      <c r="T370" s="344">
        <v>8.0012190252403845E-2</v>
      </c>
      <c r="U370" s="503"/>
      <c r="V370" s="227"/>
      <c r="W370" s="503"/>
    </row>
    <row r="371" spans="1:23" x14ac:dyDescent="0.2">
      <c r="A371" s="471" t="s">
        <v>1</v>
      </c>
      <c r="B371" s="266">
        <f>B368/H367*100-100</f>
        <v>1.2028823242327604</v>
      </c>
      <c r="C371" s="267">
        <f t="shared" ref="C371:E371" si="148">C368/C367*100-100</f>
        <v>2.9346234642561626</v>
      </c>
      <c r="D371" s="267">
        <f t="shared" si="148"/>
        <v>3.0268622822481746</v>
      </c>
      <c r="E371" s="267">
        <f t="shared" si="148"/>
        <v>-0.66931604266888201</v>
      </c>
      <c r="F371" s="267">
        <f>F368/F367*100-100</f>
        <v>4.5680819912152373</v>
      </c>
      <c r="G371" s="405">
        <f t="shared" ref="G371:L371" si="149">G368/G367*100-100</f>
        <v>2.0966325036603166</v>
      </c>
      <c r="H371" s="266">
        <f t="shared" si="149"/>
        <v>-0.34350715170626245</v>
      </c>
      <c r="I371" s="267">
        <f t="shared" si="149"/>
        <v>1.1387668781519267</v>
      </c>
      <c r="J371" s="267">
        <f t="shared" si="149"/>
        <v>1.4006832601268968</v>
      </c>
      <c r="K371" s="267">
        <f t="shared" si="149"/>
        <v>5.1439726695949162</v>
      </c>
      <c r="L371" s="267">
        <f t="shared" si="149"/>
        <v>3.80939704512177</v>
      </c>
      <c r="M371" s="268">
        <f>M368/M367*100-100</f>
        <v>5.8213762811127481</v>
      </c>
      <c r="N371" s="266">
        <f t="shared" ref="N371:T371" si="150">N368/N367*100-100</f>
        <v>5.8849238434474813</v>
      </c>
      <c r="O371" s="267">
        <f t="shared" si="150"/>
        <v>3.477306002928259</v>
      </c>
      <c r="P371" s="267">
        <f t="shared" si="150"/>
        <v>4.3774464397764916</v>
      </c>
      <c r="Q371" s="267">
        <f t="shared" si="150"/>
        <v>1.4458272327964892</v>
      </c>
      <c r="R371" s="267">
        <f t="shared" si="150"/>
        <v>1.5871156661786188</v>
      </c>
      <c r="S371" s="268">
        <f t="shared" si="150"/>
        <v>3.9780692190274323</v>
      </c>
      <c r="T371" s="345">
        <f t="shared" si="150"/>
        <v>2.968604919543381</v>
      </c>
      <c r="U371" s="503"/>
      <c r="V371" s="227"/>
      <c r="W371" s="503"/>
    </row>
    <row r="372" spans="1:23" ht="13.5" thickBot="1" x14ac:dyDescent="0.25">
      <c r="A372" s="472" t="s">
        <v>27</v>
      </c>
      <c r="B372" s="474">
        <f t="shared" ref="B372:T372" si="151">B368-B355</f>
        <v>48.39985994397739</v>
      </c>
      <c r="C372" s="475">
        <f t="shared" si="151"/>
        <v>211.8840579710145</v>
      </c>
      <c r="D372" s="475">
        <f t="shared" si="151"/>
        <v>191.04591836734699</v>
      </c>
      <c r="E372" s="475">
        <f t="shared" si="151"/>
        <v>95.219780219780205</v>
      </c>
      <c r="F372" s="475">
        <f t="shared" si="151"/>
        <v>261.53571428571422</v>
      </c>
      <c r="G372" s="476">
        <f t="shared" si="151"/>
        <v>120.6350877192981</v>
      </c>
      <c r="H372" s="474">
        <f t="shared" si="151"/>
        <v>113.7955465587047</v>
      </c>
      <c r="I372" s="475">
        <f t="shared" si="151"/>
        <v>161.19658119658106</v>
      </c>
      <c r="J372" s="475">
        <f t="shared" si="151"/>
        <v>145.39743589743603</v>
      </c>
      <c r="K372" s="475">
        <f t="shared" si="151"/>
        <v>232.88888888888869</v>
      </c>
      <c r="L372" s="475">
        <f t="shared" si="151"/>
        <v>241.21335807050082</v>
      </c>
      <c r="M372" s="477">
        <f t="shared" si="151"/>
        <v>244.2347826086957</v>
      </c>
      <c r="N372" s="474">
        <f t="shared" si="151"/>
        <v>337.73485513608466</v>
      </c>
      <c r="O372" s="475">
        <f t="shared" si="151"/>
        <v>159.82843137254895</v>
      </c>
      <c r="P372" s="475">
        <f t="shared" si="151"/>
        <v>244.29748822605961</v>
      </c>
      <c r="Q372" s="475">
        <f t="shared" si="151"/>
        <v>422.61029411764684</v>
      </c>
      <c r="R372" s="475">
        <f t="shared" si="151"/>
        <v>93.235087719298008</v>
      </c>
      <c r="S372" s="477">
        <f t="shared" si="151"/>
        <v>239.77963525835867</v>
      </c>
      <c r="T372" s="478">
        <f t="shared" si="151"/>
        <v>192.50915929197299</v>
      </c>
      <c r="U372" s="503"/>
      <c r="V372" s="227"/>
      <c r="W372" s="503"/>
    </row>
    <row r="373" spans="1:23" x14ac:dyDescent="0.2">
      <c r="A373" s="370" t="s">
        <v>51</v>
      </c>
      <c r="B373" s="274">
        <v>769</v>
      </c>
      <c r="C373" s="275">
        <v>767</v>
      </c>
      <c r="D373" s="275">
        <v>766</v>
      </c>
      <c r="E373" s="275">
        <v>196</v>
      </c>
      <c r="F373" s="275">
        <v>767</v>
      </c>
      <c r="G373" s="407">
        <v>768</v>
      </c>
      <c r="H373" s="274">
        <v>765</v>
      </c>
      <c r="I373" s="275">
        <v>767</v>
      </c>
      <c r="J373" s="275">
        <v>764</v>
      </c>
      <c r="K373" s="275">
        <v>198</v>
      </c>
      <c r="L373" s="275">
        <v>767</v>
      </c>
      <c r="M373" s="276">
        <v>769</v>
      </c>
      <c r="N373" s="274">
        <v>771</v>
      </c>
      <c r="O373" s="275">
        <v>772</v>
      </c>
      <c r="P373" s="275">
        <v>771</v>
      </c>
      <c r="Q373" s="275">
        <v>197</v>
      </c>
      <c r="R373" s="275">
        <v>771</v>
      </c>
      <c r="S373" s="276">
        <v>772</v>
      </c>
      <c r="T373" s="347">
        <f>SUM(B373:S373)</f>
        <v>12117</v>
      </c>
      <c r="U373" s="227" t="s">
        <v>56</v>
      </c>
      <c r="V373" s="278">
        <f>T360-T373</f>
        <v>16</v>
      </c>
      <c r="W373" s="279">
        <f>V373/T360</f>
        <v>1.3187175471853622E-3</v>
      </c>
    </row>
    <row r="374" spans="1:23" x14ac:dyDescent="0.2">
      <c r="A374" s="371" t="s">
        <v>28</v>
      </c>
      <c r="B374" s="323"/>
      <c r="C374" s="240"/>
      <c r="D374" s="240"/>
      <c r="E374" s="240"/>
      <c r="F374" s="240"/>
      <c r="G374" s="408"/>
      <c r="H374" s="242"/>
      <c r="I374" s="240"/>
      <c r="J374" s="240"/>
      <c r="K374" s="240"/>
      <c r="L374" s="240"/>
      <c r="M374" s="243"/>
      <c r="N374" s="242"/>
      <c r="O374" s="240"/>
      <c r="P374" s="240"/>
      <c r="Q374" s="240"/>
      <c r="R374" s="240"/>
      <c r="S374" s="243"/>
      <c r="T374" s="339"/>
      <c r="U374" s="227" t="s">
        <v>57</v>
      </c>
      <c r="V374" s="362">
        <v>125.13</v>
      </c>
      <c r="W374" s="503"/>
    </row>
    <row r="375" spans="1:23" ht="13.5" thickBot="1" x14ac:dyDescent="0.25">
      <c r="A375" s="372" t="s">
        <v>26</v>
      </c>
      <c r="B375" s="410">
        <f t="shared" ref="B375:S375" si="152">B374-B361</f>
        <v>-124.5</v>
      </c>
      <c r="C375" s="415">
        <f t="shared" si="152"/>
        <v>-124</v>
      </c>
      <c r="D375" s="415">
        <f t="shared" si="152"/>
        <v>-123</v>
      </c>
      <c r="E375" s="415">
        <f t="shared" si="152"/>
        <v>-123.5</v>
      </c>
      <c r="F375" s="415">
        <f t="shared" si="152"/>
        <v>-122.5</v>
      </c>
      <c r="G375" s="416">
        <f t="shared" si="152"/>
        <v>-122</v>
      </c>
      <c r="H375" s="410">
        <f t="shared" si="152"/>
        <v>-127.5</v>
      </c>
      <c r="I375" s="415">
        <f t="shared" si="152"/>
        <v>-124.5</v>
      </c>
      <c r="J375" s="415">
        <f t="shared" si="152"/>
        <v>-125.5</v>
      </c>
      <c r="K375" s="415">
        <f t="shared" si="152"/>
        <v>-128.5</v>
      </c>
      <c r="L375" s="415">
        <f t="shared" si="152"/>
        <v>-124</v>
      </c>
      <c r="M375" s="417">
        <f t="shared" si="152"/>
        <v>-123</v>
      </c>
      <c r="N375" s="410">
        <f t="shared" si="152"/>
        <v>-125</v>
      </c>
      <c r="O375" s="415">
        <f t="shared" si="152"/>
        <v>-124.5</v>
      </c>
      <c r="P375" s="415">
        <f t="shared" si="152"/>
        <v>-124.5</v>
      </c>
      <c r="Q375" s="415">
        <f t="shared" si="152"/>
        <v>-125.5</v>
      </c>
      <c r="R375" s="415">
        <f t="shared" si="152"/>
        <v>-122</v>
      </c>
      <c r="S375" s="417">
        <f t="shared" si="152"/>
        <v>-122.5</v>
      </c>
      <c r="T375" s="348"/>
      <c r="U375" s="227" t="s">
        <v>26</v>
      </c>
      <c r="V375" s="227">
        <f>V374-V361</f>
        <v>3.6999999999999886</v>
      </c>
      <c r="W375" s="503"/>
    </row>
    <row r="377" spans="1:23" ht="13.5" thickBot="1" x14ac:dyDescent="0.25"/>
    <row r="378" spans="1:23" s="504" customFormat="1" ht="13.5" thickBot="1" x14ac:dyDescent="0.25">
      <c r="A378" s="468" t="s">
        <v>131</v>
      </c>
      <c r="B378" s="528" t="s">
        <v>53</v>
      </c>
      <c r="C378" s="529"/>
      <c r="D378" s="529"/>
      <c r="E378" s="529"/>
      <c r="F378" s="529"/>
      <c r="G378" s="530"/>
      <c r="H378" s="528" t="s">
        <v>72</v>
      </c>
      <c r="I378" s="529"/>
      <c r="J378" s="529"/>
      <c r="K378" s="529"/>
      <c r="L378" s="529"/>
      <c r="M378" s="530"/>
      <c r="N378" s="528" t="s">
        <v>63</v>
      </c>
      <c r="O378" s="529"/>
      <c r="P378" s="529"/>
      <c r="Q378" s="529"/>
      <c r="R378" s="529"/>
      <c r="S378" s="530"/>
      <c r="T378" s="338" t="s">
        <v>55</v>
      </c>
    </row>
    <row r="379" spans="1:23" s="504" customFormat="1" x14ac:dyDescent="0.2">
      <c r="A379" s="469" t="s">
        <v>54</v>
      </c>
      <c r="B379" s="448">
        <v>1</v>
      </c>
      <c r="C379" s="449">
        <v>2</v>
      </c>
      <c r="D379" s="449">
        <v>3</v>
      </c>
      <c r="E379" s="449">
        <v>4</v>
      </c>
      <c r="F379" s="449">
        <v>5</v>
      </c>
      <c r="G379" s="450">
        <v>6</v>
      </c>
      <c r="H379" s="448">
        <v>7</v>
      </c>
      <c r="I379" s="449">
        <v>8</v>
      </c>
      <c r="J379" s="449">
        <v>9</v>
      </c>
      <c r="K379" s="449">
        <v>10</v>
      </c>
      <c r="L379" s="449">
        <v>11</v>
      </c>
      <c r="M379" s="451">
        <v>12</v>
      </c>
      <c r="N379" s="448">
        <v>13</v>
      </c>
      <c r="O379" s="449">
        <v>14</v>
      </c>
      <c r="P379" s="449">
        <v>15</v>
      </c>
      <c r="Q379" s="449">
        <v>16</v>
      </c>
      <c r="R379" s="449">
        <v>17</v>
      </c>
      <c r="S379" s="451">
        <v>18</v>
      </c>
      <c r="T379" s="459">
        <v>980</v>
      </c>
    </row>
    <row r="380" spans="1:23" s="504" customFormat="1" x14ac:dyDescent="0.2">
      <c r="A380" s="470" t="s">
        <v>3</v>
      </c>
      <c r="B380" s="473">
        <v>3550</v>
      </c>
      <c r="C380" s="254">
        <v>3550</v>
      </c>
      <c r="D380" s="254">
        <v>3550</v>
      </c>
      <c r="E380" s="254">
        <v>3550</v>
      </c>
      <c r="F380" s="254">
        <v>3550</v>
      </c>
      <c r="G380" s="404">
        <v>3550</v>
      </c>
      <c r="H380" s="253">
        <v>3550</v>
      </c>
      <c r="I380" s="254">
        <v>3550</v>
      </c>
      <c r="J380" s="254">
        <v>3550</v>
      </c>
      <c r="K380" s="254">
        <v>3550</v>
      </c>
      <c r="L380" s="254">
        <v>3550</v>
      </c>
      <c r="M380" s="255">
        <v>3550</v>
      </c>
      <c r="N380" s="253">
        <v>3550</v>
      </c>
      <c r="O380" s="254">
        <v>3550</v>
      </c>
      <c r="P380" s="254">
        <v>3550</v>
      </c>
      <c r="Q380" s="254">
        <v>3550</v>
      </c>
      <c r="R380" s="254">
        <v>3550</v>
      </c>
      <c r="S380" s="255">
        <v>3550</v>
      </c>
      <c r="T380" s="341">
        <v>3550</v>
      </c>
    </row>
    <row r="381" spans="1:23" s="504" customFormat="1" x14ac:dyDescent="0.2">
      <c r="A381" s="471" t="s">
        <v>6</v>
      </c>
      <c r="B381" s="256">
        <v>3617.3333333333335</v>
      </c>
      <c r="C381" s="257">
        <v>3568.032786885246</v>
      </c>
      <c r="D381" s="257">
        <v>3544.8333333333335</v>
      </c>
      <c r="E381" s="257">
        <v>3424</v>
      </c>
      <c r="F381" s="257">
        <v>3576.1290322580644</v>
      </c>
      <c r="G381" s="296">
        <v>3654.1935483870966</v>
      </c>
      <c r="H381" s="256">
        <v>3533.7096774193546</v>
      </c>
      <c r="I381" s="257">
        <v>3581.25</v>
      </c>
      <c r="J381" s="257">
        <v>3441.1764705882351</v>
      </c>
      <c r="K381" s="257">
        <v>3570</v>
      </c>
      <c r="L381" s="257">
        <v>3654.3103448275861</v>
      </c>
      <c r="M381" s="258">
        <v>3680</v>
      </c>
      <c r="N381" s="256">
        <v>3566.5079365079364</v>
      </c>
      <c r="O381" s="257">
        <v>3598.8135593220341</v>
      </c>
      <c r="P381" s="257">
        <v>3619.5</v>
      </c>
      <c r="Q381" s="257">
        <v>3413.5294117647059</v>
      </c>
      <c r="R381" s="257">
        <v>3504.2857142857142</v>
      </c>
      <c r="S381" s="258">
        <v>3659.344262295082</v>
      </c>
      <c r="T381" s="342">
        <v>3578.3571428571427</v>
      </c>
    </row>
    <row r="382" spans="1:23" s="504" customFormat="1" x14ac:dyDescent="0.2">
      <c r="A382" s="469" t="s">
        <v>7</v>
      </c>
      <c r="B382" s="260">
        <v>91.666666666666671</v>
      </c>
      <c r="C382" s="261">
        <v>78.688524590163937</v>
      </c>
      <c r="D382" s="261">
        <v>76.666666666666671</v>
      </c>
      <c r="E382" s="261">
        <v>95</v>
      </c>
      <c r="F382" s="261">
        <v>79.032258064516128</v>
      </c>
      <c r="G382" s="299">
        <v>80.645161290322577</v>
      </c>
      <c r="H382" s="260">
        <v>80.645161290322577</v>
      </c>
      <c r="I382" s="261">
        <v>87.5</v>
      </c>
      <c r="J382" s="261">
        <v>79.411764705882348</v>
      </c>
      <c r="K382" s="261">
        <v>80</v>
      </c>
      <c r="L382" s="261">
        <v>74.137931034482762</v>
      </c>
      <c r="M382" s="262">
        <v>75</v>
      </c>
      <c r="N382" s="260">
        <v>82.539682539682545</v>
      </c>
      <c r="O382" s="261">
        <v>79.66101694915254</v>
      </c>
      <c r="P382" s="261">
        <v>88.333333333333329</v>
      </c>
      <c r="Q382" s="261">
        <v>82.352941176470594</v>
      </c>
      <c r="R382" s="261">
        <v>76.19047619047619</v>
      </c>
      <c r="S382" s="262">
        <v>72.131147540983605</v>
      </c>
      <c r="T382" s="343">
        <v>80.714285714285708</v>
      </c>
      <c r="V382" s="227"/>
    </row>
    <row r="383" spans="1:23" s="504" customFormat="1" x14ac:dyDescent="0.2">
      <c r="A383" s="469" t="s">
        <v>8</v>
      </c>
      <c r="B383" s="263">
        <v>6.0757237958869517E-2</v>
      </c>
      <c r="C383" s="264">
        <v>7.2865432530149238E-2</v>
      </c>
      <c r="D383" s="264">
        <v>8.2967495248758058E-2</v>
      </c>
      <c r="E383" s="264">
        <v>6.873811325789006E-2</v>
      </c>
      <c r="F383" s="264">
        <v>8.5038371075973548E-2</v>
      </c>
      <c r="G383" s="302">
        <v>7.0351377054831438E-2</v>
      </c>
      <c r="H383" s="263">
        <v>6.9496887273699015E-2</v>
      </c>
      <c r="I383" s="264">
        <v>6.7292368137552738E-2</v>
      </c>
      <c r="J383" s="264">
        <v>7.7569364799951163E-2</v>
      </c>
      <c r="K383" s="264">
        <v>7.6260472049235334E-2</v>
      </c>
      <c r="L383" s="264">
        <v>9.0338784116229642E-2</v>
      </c>
      <c r="M383" s="265">
        <v>9.4722299986232328E-2</v>
      </c>
      <c r="N383" s="263">
        <v>7.4421994236390357E-2</v>
      </c>
      <c r="O383" s="264">
        <v>7.5723704144018564E-2</v>
      </c>
      <c r="P383" s="264">
        <v>7.222773544588286E-2</v>
      </c>
      <c r="Q383" s="264">
        <v>7.0279311957337345E-2</v>
      </c>
      <c r="R383" s="264">
        <v>7.8336590233201941E-2</v>
      </c>
      <c r="S383" s="265">
        <v>8.1353607207923048E-2</v>
      </c>
      <c r="T383" s="344">
        <v>7.9494637269317395E-2</v>
      </c>
      <c r="V383" s="227"/>
    </row>
    <row r="384" spans="1:23" s="504" customFormat="1" x14ac:dyDescent="0.2">
      <c r="A384" s="471" t="s">
        <v>1</v>
      </c>
      <c r="B384" s="266">
        <f>B381/H380*100-100</f>
        <v>1.8967136150234865</v>
      </c>
      <c r="C384" s="267">
        <f t="shared" ref="C384:E384" si="153">C381/C380*100-100</f>
        <v>0.50796582775340937</v>
      </c>
      <c r="D384" s="267">
        <f t="shared" si="153"/>
        <v>-0.14553990610328071</v>
      </c>
      <c r="E384" s="267">
        <f t="shared" si="153"/>
        <v>-3.5492957746478879</v>
      </c>
      <c r="F384" s="267">
        <f>F381/F380*100-100</f>
        <v>0.73602907769195269</v>
      </c>
      <c r="G384" s="405">
        <f t="shared" ref="G384:L384" si="154">G381/G380*100-100</f>
        <v>2.9350295320308817</v>
      </c>
      <c r="H384" s="266">
        <f t="shared" si="154"/>
        <v>-0.45888232621535963</v>
      </c>
      <c r="I384" s="267">
        <f t="shared" si="154"/>
        <v>0.88028169014084767</v>
      </c>
      <c r="J384" s="267">
        <f t="shared" si="154"/>
        <v>-3.0654515327257741</v>
      </c>
      <c r="K384" s="267">
        <f t="shared" si="154"/>
        <v>0.56338028169014365</v>
      </c>
      <c r="L384" s="267">
        <f t="shared" si="154"/>
        <v>2.9383195726080658</v>
      </c>
      <c r="M384" s="268">
        <f>M381/M380*100-100</f>
        <v>3.6619718309859053</v>
      </c>
      <c r="N384" s="266">
        <f t="shared" ref="N384:T384" si="155">N381/N380*100-100</f>
        <v>0.46501229599820704</v>
      </c>
      <c r="O384" s="267">
        <f t="shared" si="155"/>
        <v>1.3750298400573087</v>
      </c>
      <c r="P384" s="267">
        <f t="shared" si="155"/>
        <v>1.9577464788732328</v>
      </c>
      <c r="Q384" s="267">
        <f t="shared" si="155"/>
        <v>-3.8442419221209576</v>
      </c>
      <c r="R384" s="267">
        <f t="shared" si="155"/>
        <v>-1.2877263581489018</v>
      </c>
      <c r="S384" s="268">
        <f t="shared" si="155"/>
        <v>3.0801200646501883</v>
      </c>
      <c r="T384" s="345">
        <f t="shared" si="155"/>
        <v>0.79879275653922832</v>
      </c>
      <c r="V384" s="227"/>
    </row>
    <row r="385" spans="1:23" s="504" customFormat="1" ht="13.5" thickBot="1" x14ac:dyDescent="0.25">
      <c r="A385" s="472" t="s">
        <v>27</v>
      </c>
      <c r="B385" s="474">
        <f t="shared" ref="B385:T385" si="156">B381-B368</f>
        <v>161.25490196078454</v>
      </c>
      <c r="C385" s="475">
        <f t="shared" si="156"/>
        <v>52.815395580897984</v>
      </c>
      <c r="D385" s="475">
        <f t="shared" si="156"/>
        <v>26.465986394558058</v>
      </c>
      <c r="E385" s="475">
        <f t="shared" si="156"/>
        <v>31.857142857142662</v>
      </c>
      <c r="F385" s="475">
        <f t="shared" si="156"/>
        <v>5.1290322580643988</v>
      </c>
      <c r="G385" s="476">
        <f t="shared" si="156"/>
        <v>167.59354838709669</v>
      </c>
      <c r="H385" s="474">
        <f t="shared" si="156"/>
        <v>130.4404466501237</v>
      </c>
      <c r="I385" s="475">
        <f t="shared" si="156"/>
        <v>127.36111111111131</v>
      </c>
      <c r="J385" s="475">
        <f t="shared" si="156"/>
        <v>-21.656862745098351</v>
      </c>
      <c r="K385" s="475">
        <f t="shared" si="156"/>
        <v>-20.666666666666515</v>
      </c>
      <c r="L385" s="475">
        <f t="shared" si="156"/>
        <v>109.21943573667704</v>
      </c>
      <c r="M385" s="477">
        <f t="shared" si="156"/>
        <v>66.199999999999818</v>
      </c>
      <c r="N385" s="474">
        <f t="shared" si="156"/>
        <v>-49.462212745795114</v>
      </c>
      <c r="O385" s="475">
        <f t="shared" si="156"/>
        <v>65.063559322034052</v>
      </c>
      <c r="P385" s="475">
        <f t="shared" si="156"/>
        <v>55.010204081632764</v>
      </c>
      <c r="Q385" s="475">
        <f t="shared" si="156"/>
        <v>-50.845588235294144</v>
      </c>
      <c r="R385" s="475">
        <f t="shared" si="156"/>
        <v>35.085714285714403</v>
      </c>
      <c r="S385" s="477">
        <f t="shared" si="156"/>
        <v>108.49319846529488</v>
      </c>
      <c r="T385" s="478">
        <f t="shared" si="156"/>
        <v>61.979284854735852</v>
      </c>
      <c r="V385" s="227"/>
    </row>
    <row r="386" spans="1:23" s="504" customFormat="1" x14ac:dyDescent="0.2">
      <c r="A386" s="370" t="s">
        <v>51</v>
      </c>
      <c r="B386" s="274">
        <v>765</v>
      </c>
      <c r="C386" s="275">
        <v>762</v>
      </c>
      <c r="D386" s="275">
        <v>756</v>
      </c>
      <c r="E386" s="275">
        <v>194</v>
      </c>
      <c r="F386" s="275">
        <v>763</v>
      </c>
      <c r="G386" s="407">
        <v>763</v>
      </c>
      <c r="H386" s="274">
        <v>762</v>
      </c>
      <c r="I386" s="275">
        <v>759</v>
      </c>
      <c r="J386" s="275">
        <v>745</v>
      </c>
      <c r="K386" s="275">
        <v>194</v>
      </c>
      <c r="L386" s="275">
        <v>762</v>
      </c>
      <c r="M386" s="276">
        <v>759</v>
      </c>
      <c r="N386" s="274">
        <v>762</v>
      </c>
      <c r="O386" s="275">
        <v>769</v>
      </c>
      <c r="P386" s="275">
        <v>768</v>
      </c>
      <c r="Q386" s="275">
        <v>191</v>
      </c>
      <c r="R386" s="275">
        <v>764</v>
      </c>
      <c r="S386" s="276">
        <v>758</v>
      </c>
      <c r="T386" s="347">
        <f>SUM(B386:S386)</f>
        <v>11996</v>
      </c>
      <c r="U386" s="227" t="s">
        <v>56</v>
      </c>
      <c r="V386" s="278">
        <f>T373-T386</f>
        <v>121</v>
      </c>
      <c r="W386" s="279">
        <f>V386/T373</f>
        <v>9.9859701246183055E-3</v>
      </c>
    </row>
    <row r="387" spans="1:23" s="504" customFormat="1" x14ac:dyDescent="0.2">
      <c r="A387" s="371" t="s">
        <v>28</v>
      </c>
      <c r="B387" s="323"/>
      <c r="C387" s="240"/>
      <c r="D387" s="240"/>
      <c r="E387" s="240"/>
      <c r="F387" s="240"/>
      <c r="G387" s="408"/>
      <c r="H387" s="242"/>
      <c r="I387" s="240"/>
      <c r="J387" s="240"/>
      <c r="K387" s="240"/>
      <c r="L387" s="240"/>
      <c r="M387" s="243"/>
      <c r="N387" s="242"/>
      <c r="O387" s="240"/>
      <c r="P387" s="240"/>
      <c r="Q387" s="240"/>
      <c r="R387" s="240"/>
      <c r="S387" s="243"/>
      <c r="T387" s="339"/>
      <c r="U387" s="227" t="s">
        <v>57</v>
      </c>
      <c r="V387" s="362">
        <v>135.25</v>
      </c>
    </row>
    <row r="388" spans="1:23" s="504" customFormat="1" ht="13.5" thickBot="1" x14ac:dyDescent="0.25">
      <c r="A388" s="372" t="s">
        <v>26</v>
      </c>
      <c r="B388" s="410">
        <f t="shared" ref="B388:S388" si="157">B387-B374</f>
        <v>0</v>
      </c>
      <c r="C388" s="415">
        <f t="shared" si="157"/>
        <v>0</v>
      </c>
      <c r="D388" s="415">
        <f t="shared" si="157"/>
        <v>0</v>
      </c>
      <c r="E388" s="415">
        <f t="shared" si="157"/>
        <v>0</v>
      </c>
      <c r="F388" s="415">
        <f t="shared" si="157"/>
        <v>0</v>
      </c>
      <c r="G388" s="416">
        <f t="shared" si="157"/>
        <v>0</v>
      </c>
      <c r="H388" s="410">
        <f t="shared" si="157"/>
        <v>0</v>
      </c>
      <c r="I388" s="415">
        <f t="shared" si="157"/>
        <v>0</v>
      </c>
      <c r="J388" s="415">
        <f t="shared" si="157"/>
        <v>0</v>
      </c>
      <c r="K388" s="415">
        <f t="shared" si="157"/>
        <v>0</v>
      </c>
      <c r="L388" s="415">
        <f t="shared" si="157"/>
        <v>0</v>
      </c>
      <c r="M388" s="417">
        <f t="shared" si="157"/>
        <v>0</v>
      </c>
      <c r="N388" s="410">
        <f t="shared" si="157"/>
        <v>0</v>
      </c>
      <c r="O388" s="415">
        <f t="shared" si="157"/>
        <v>0</v>
      </c>
      <c r="P388" s="415">
        <f t="shared" si="157"/>
        <v>0</v>
      </c>
      <c r="Q388" s="415">
        <f t="shared" si="157"/>
        <v>0</v>
      </c>
      <c r="R388" s="415">
        <f t="shared" si="157"/>
        <v>0</v>
      </c>
      <c r="S388" s="417">
        <f t="shared" si="157"/>
        <v>0</v>
      </c>
      <c r="T388" s="348"/>
      <c r="U388" s="227" t="s">
        <v>26</v>
      </c>
      <c r="V388" s="227">
        <f>V387-V374</f>
        <v>10.120000000000005</v>
      </c>
    </row>
    <row r="390" spans="1:23" ht="13.5" thickBot="1" x14ac:dyDescent="0.25"/>
    <row r="391" spans="1:23" ht="13.5" thickBot="1" x14ac:dyDescent="0.25">
      <c r="A391" s="468" t="s">
        <v>132</v>
      </c>
      <c r="B391" s="528" t="s">
        <v>53</v>
      </c>
      <c r="C391" s="529"/>
      <c r="D391" s="529"/>
      <c r="E391" s="529"/>
      <c r="F391" s="529"/>
      <c r="G391" s="530"/>
      <c r="H391" s="528" t="s">
        <v>72</v>
      </c>
      <c r="I391" s="529"/>
      <c r="J391" s="529"/>
      <c r="K391" s="529"/>
      <c r="L391" s="529"/>
      <c r="M391" s="530"/>
      <c r="N391" s="528" t="s">
        <v>63</v>
      </c>
      <c r="O391" s="529"/>
      <c r="P391" s="529"/>
      <c r="Q391" s="529"/>
      <c r="R391" s="529"/>
      <c r="S391" s="530"/>
      <c r="T391" s="338" t="s">
        <v>55</v>
      </c>
      <c r="U391" s="505"/>
      <c r="V391" s="505"/>
      <c r="W391" s="505"/>
    </row>
    <row r="392" spans="1:23" x14ac:dyDescent="0.2">
      <c r="A392" s="469" t="s">
        <v>54</v>
      </c>
      <c r="B392" s="448">
        <v>1</v>
      </c>
      <c r="C392" s="449">
        <v>2</v>
      </c>
      <c r="D392" s="449">
        <v>3</v>
      </c>
      <c r="E392" s="449">
        <v>4</v>
      </c>
      <c r="F392" s="449">
        <v>5</v>
      </c>
      <c r="G392" s="450">
        <v>6</v>
      </c>
      <c r="H392" s="448">
        <v>7</v>
      </c>
      <c r="I392" s="449">
        <v>8</v>
      </c>
      <c r="J392" s="449">
        <v>9</v>
      </c>
      <c r="K392" s="449">
        <v>10</v>
      </c>
      <c r="L392" s="449">
        <v>11</v>
      </c>
      <c r="M392" s="451">
        <v>12</v>
      </c>
      <c r="N392" s="448">
        <v>13</v>
      </c>
      <c r="O392" s="449">
        <v>14</v>
      </c>
      <c r="P392" s="449">
        <v>15</v>
      </c>
      <c r="Q392" s="449">
        <v>16</v>
      </c>
      <c r="R392" s="449">
        <v>17</v>
      </c>
      <c r="S392" s="451">
        <v>18</v>
      </c>
      <c r="T392" s="459">
        <v>831</v>
      </c>
      <c r="U392" s="505"/>
      <c r="V392" s="505"/>
      <c r="W392" s="505"/>
    </row>
    <row r="393" spans="1:23" x14ac:dyDescent="0.2">
      <c r="A393" s="470" t="s">
        <v>3</v>
      </c>
      <c r="B393" s="473">
        <v>3665</v>
      </c>
      <c r="C393" s="254">
        <v>3665</v>
      </c>
      <c r="D393" s="254">
        <v>3665</v>
      </c>
      <c r="E393" s="254">
        <v>3665</v>
      </c>
      <c r="F393" s="254">
        <v>3665</v>
      </c>
      <c r="G393" s="404">
        <v>3665</v>
      </c>
      <c r="H393" s="253">
        <v>3665</v>
      </c>
      <c r="I393" s="254">
        <v>3665</v>
      </c>
      <c r="J393" s="254">
        <v>3665</v>
      </c>
      <c r="K393" s="254">
        <v>3665</v>
      </c>
      <c r="L393" s="254">
        <v>3665</v>
      </c>
      <c r="M393" s="255">
        <v>3665</v>
      </c>
      <c r="N393" s="253">
        <v>3665</v>
      </c>
      <c r="O393" s="254">
        <v>3665</v>
      </c>
      <c r="P393" s="254">
        <v>3665</v>
      </c>
      <c r="Q393" s="254">
        <v>3665</v>
      </c>
      <c r="R393" s="254">
        <v>3665</v>
      </c>
      <c r="S393" s="255">
        <v>3665</v>
      </c>
      <c r="T393" s="341">
        <v>3665</v>
      </c>
      <c r="U393" s="505"/>
      <c r="V393" s="505"/>
      <c r="W393" s="505"/>
    </row>
    <row r="394" spans="1:23" x14ac:dyDescent="0.2">
      <c r="A394" s="471" t="s">
        <v>6</v>
      </c>
      <c r="B394" s="256">
        <v>3824.909090909091</v>
      </c>
      <c r="C394" s="257">
        <v>3681.5384615384614</v>
      </c>
      <c r="D394" s="257">
        <v>3651.9298245614036</v>
      </c>
      <c r="E394" s="257">
        <v>3750</v>
      </c>
      <c r="F394" s="257">
        <v>3699.0384615384614</v>
      </c>
      <c r="G394" s="296">
        <v>3730.181818181818</v>
      </c>
      <c r="H394" s="256">
        <v>3717.5471698113206</v>
      </c>
      <c r="I394" s="257">
        <v>3773.2692307692309</v>
      </c>
      <c r="J394" s="257">
        <v>3758.867924528302</v>
      </c>
      <c r="K394" s="257">
        <v>3897.3333333333335</v>
      </c>
      <c r="L394" s="257">
        <v>3885.75</v>
      </c>
      <c r="M394" s="258">
        <v>3817.8947368421054</v>
      </c>
      <c r="N394" s="256">
        <v>3744.1666666666665</v>
      </c>
      <c r="O394" s="257">
        <v>3701.8367346938776</v>
      </c>
      <c r="P394" s="257">
        <v>3724.1509433962265</v>
      </c>
      <c r="Q394" s="257">
        <v>3767.8947368421054</v>
      </c>
      <c r="R394" s="257">
        <v>3587.5510204081634</v>
      </c>
      <c r="S394" s="258">
        <v>3698.9285714285716</v>
      </c>
      <c r="T394" s="342">
        <v>3735.8122743682311</v>
      </c>
      <c r="U394" s="505"/>
      <c r="V394" s="505"/>
      <c r="W394" s="505"/>
    </row>
    <row r="395" spans="1:23" x14ac:dyDescent="0.2">
      <c r="A395" s="469" t="s">
        <v>7</v>
      </c>
      <c r="B395" s="260">
        <v>76.36363636363636</v>
      </c>
      <c r="C395" s="261">
        <v>80.769230769230774</v>
      </c>
      <c r="D395" s="261">
        <v>89.473684210526315</v>
      </c>
      <c r="E395" s="261">
        <v>87.5</v>
      </c>
      <c r="F395" s="261">
        <v>82.692307692307693</v>
      </c>
      <c r="G395" s="299">
        <v>80</v>
      </c>
      <c r="H395" s="260">
        <v>90.566037735849051</v>
      </c>
      <c r="I395" s="261">
        <v>82.692307692307693</v>
      </c>
      <c r="J395" s="261">
        <v>88.679245283018872</v>
      </c>
      <c r="K395" s="261">
        <v>53.333333333333336</v>
      </c>
      <c r="L395" s="261">
        <v>90</v>
      </c>
      <c r="M395" s="262">
        <v>80.701754385964918</v>
      </c>
      <c r="N395" s="260">
        <v>81.25</v>
      </c>
      <c r="O395" s="261">
        <v>73.469387755102048</v>
      </c>
      <c r="P395" s="261">
        <v>77.35849056603773</v>
      </c>
      <c r="Q395" s="261">
        <v>84.21052631578948</v>
      </c>
      <c r="R395" s="261">
        <v>61.224489795918366</v>
      </c>
      <c r="S395" s="262">
        <v>78.571428571428569</v>
      </c>
      <c r="T395" s="343">
        <v>80.866425992779781</v>
      </c>
      <c r="U395" s="505"/>
      <c r="V395" s="227"/>
      <c r="W395" s="505"/>
    </row>
    <row r="396" spans="1:23" x14ac:dyDescent="0.2">
      <c r="A396" s="469" t="s">
        <v>8</v>
      </c>
      <c r="B396" s="263">
        <v>8.063008977569526E-2</v>
      </c>
      <c r="C396" s="264">
        <v>7.1769325335656789E-2</v>
      </c>
      <c r="D396" s="264">
        <v>6.4619455329226957E-2</v>
      </c>
      <c r="E396" s="264">
        <v>7.2455350235698796E-2</v>
      </c>
      <c r="F396" s="264">
        <v>7.095574159096027E-2</v>
      </c>
      <c r="G396" s="302">
        <v>7.3886922889675272E-2</v>
      </c>
      <c r="H396" s="263">
        <v>6.0060213394658023E-2</v>
      </c>
      <c r="I396" s="264">
        <v>7.3809655540321734E-2</v>
      </c>
      <c r="J396" s="264">
        <v>6.3936084040118482E-2</v>
      </c>
      <c r="K396" s="264">
        <v>0.11249838667589432</v>
      </c>
      <c r="L396" s="264">
        <v>6.4291014434765328E-2</v>
      </c>
      <c r="M396" s="265">
        <v>7.5492771885851809E-2</v>
      </c>
      <c r="N396" s="263">
        <v>7.573837552249027E-2</v>
      </c>
      <c r="O396" s="264">
        <v>7.5129763427930041E-2</v>
      </c>
      <c r="P396" s="264">
        <v>7.5746340495192535E-2</v>
      </c>
      <c r="Q396" s="264">
        <v>6.7100540846181764E-2</v>
      </c>
      <c r="R396" s="264">
        <v>9.8969969346730607E-2</v>
      </c>
      <c r="S396" s="265">
        <v>7.5772867325527307E-2</v>
      </c>
      <c r="T396" s="344">
        <v>7.6901497768691734E-2</v>
      </c>
      <c r="U396" s="505"/>
      <c r="V396" s="227"/>
      <c r="W396" s="505"/>
    </row>
    <row r="397" spans="1:23" x14ac:dyDescent="0.2">
      <c r="A397" s="471" t="s">
        <v>1</v>
      </c>
      <c r="B397" s="266">
        <f>B394/H393*100-100</f>
        <v>4.3631402703708346</v>
      </c>
      <c r="C397" s="267">
        <f t="shared" ref="C397:E397" si="158">C394/C393*100-100</f>
        <v>0.45125406653374966</v>
      </c>
      <c r="D397" s="267">
        <f t="shared" si="158"/>
        <v>-0.35662143079390773</v>
      </c>
      <c r="E397" s="267">
        <f t="shared" si="158"/>
        <v>2.3192360163710788</v>
      </c>
      <c r="F397" s="267">
        <f>F394/F393*100-100</f>
        <v>0.92874383461011689</v>
      </c>
      <c r="G397" s="405">
        <f t="shared" ref="G397:L397" si="159">G394/G393*100-100</f>
        <v>1.7784943569391061</v>
      </c>
      <c r="H397" s="266">
        <f t="shared" si="159"/>
        <v>1.4337563386444856</v>
      </c>
      <c r="I397" s="267">
        <f t="shared" si="159"/>
        <v>2.9541399937034356</v>
      </c>
      <c r="J397" s="267">
        <f t="shared" si="159"/>
        <v>2.5611984864475374</v>
      </c>
      <c r="K397" s="267">
        <f t="shared" si="159"/>
        <v>6.3392451114142858</v>
      </c>
      <c r="L397" s="267">
        <f t="shared" si="159"/>
        <v>6.023192360163705</v>
      </c>
      <c r="M397" s="268">
        <f>M394/M393*100-100</f>
        <v>4.171752710562231</v>
      </c>
      <c r="N397" s="266">
        <f t="shared" ref="N397:T397" si="160">N394/N393*100-100</f>
        <v>2.1600727603455994</v>
      </c>
      <c r="O397" s="267">
        <f t="shared" si="160"/>
        <v>1.0050950803240966</v>
      </c>
      <c r="P397" s="267">
        <f t="shared" si="160"/>
        <v>1.6139411567865238</v>
      </c>
      <c r="Q397" s="267">
        <f t="shared" si="160"/>
        <v>2.8074962303439293</v>
      </c>
      <c r="R397" s="267">
        <f t="shared" si="160"/>
        <v>-2.1132054458891361</v>
      </c>
      <c r="S397" s="268">
        <f t="shared" si="160"/>
        <v>0.92574546871955476</v>
      </c>
      <c r="T397" s="345">
        <f t="shared" si="160"/>
        <v>1.9321220837170898</v>
      </c>
      <c r="U397" s="505"/>
      <c r="V397" s="227"/>
      <c r="W397" s="505"/>
    </row>
    <row r="398" spans="1:23" ht="13.5" thickBot="1" x14ac:dyDescent="0.25">
      <c r="A398" s="472" t="s">
        <v>27</v>
      </c>
      <c r="B398" s="474">
        <f t="shared" ref="B398:T398" si="161">B394-B381</f>
        <v>207.57575757575751</v>
      </c>
      <c r="C398" s="475">
        <f t="shared" si="161"/>
        <v>113.50567465321546</v>
      </c>
      <c r="D398" s="475">
        <f t="shared" si="161"/>
        <v>107.09649122807014</v>
      </c>
      <c r="E398" s="475">
        <f t="shared" si="161"/>
        <v>326</v>
      </c>
      <c r="F398" s="475">
        <f t="shared" si="161"/>
        <v>122.90942928039703</v>
      </c>
      <c r="G398" s="476">
        <f t="shared" si="161"/>
        <v>75.988269794721418</v>
      </c>
      <c r="H398" s="474">
        <f t="shared" si="161"/>
        <v>183.83749239196595</v>
      </c>
      <c r="I398" s="475">
        <f t="shared" si="161"/>
        <v>192.01923076923094</v>
      </c>
      <c r="J398" s="475">
        <f t="shared" si="161"/>
        <v>317.69145394006682</v>
      </c>
      <c r="K398" s="475">
        <f t="shared" si="161"/>
        <v>327.33333333333348</v>
      </c>
      <c r="L398" s="475">
        <f t="shared" si="161"/>
        <v>231.43965517241395</v>
      </c>
      <c r="M398" s="477">
        <f t="shared" si="161"/>
        <v>137.89473684210543</v>
      </c>
      <c r="N398" s="474">
        <f t="shared" si="161"/>
        <v>177.65873015873012</v>
      </c>
      <c r="O398" s="475">
        <f t="shared" si="161"/>
        <v>103.02317537184354</v>
      </c>
      <c r="P398" s="475">
        <f t="shared" si="161"/>
        <v>104.65094339622647</v>
      </c>
      <c r="Q398" s="475">
        <f t="shared" si="161"/>
        <v>354.36532507739958</v>
      </c>
      <c r="R398" s="475">
        <f t="shared" si="161"/>
        <v>83.265306122449147</v>
      </c>
      <c r="S398" s="477">
        <f t="shared" si="161"/>
        <v>39.584309133489569</v>
      </c>
      <c r="T398" s="478">
        <f t="shared" si="161"/>
        <v>157.45513151108844</v>
      </c>
      <c r="U398" s="505"/>
      <c r="V398" s="227"/>
      <c r="W398" s="505"/>
    </row>
    <row r="399" spans="1:23" x14ac:dyDescent="0.2">
      <c r="A399" s="370" t="s">
        <v>51</v>
      </c>
      <c r="B399" s="274">
        <v>763</v>
      </c>
      <c r="C399" s="275">
        <v>760</v>
      </c>
      <c r="D399" s="275">
        <v>755</v>
      </c>
      <c r="E399" s="275">
        <v>190</v>
      </c>
      <c r="F399" s="275">
        <v>763</v>
      </c>
      <c r="G399" s="407">
        <v>762</v>
      </c>
      <c r="H399" s="274">
        <v>758</v>
      </c>
      <c r="I399" s="275">
        <v>759</v>
      </c>
      <c r="J399" s="275">
        <v>742</v>
      </c>
      <c r="K399" s="275">
        <v>191</v>
      </c>
      <c r="L399" s="275">
        <v>757</v>
      </c>
      <c r="M399" s="276">
        <v>758</v>
      </c>
      <c r="N399" s="274">
        <v>761</v>
      </c>
      <c r="O399" s="275">
        <v>769</v>
      </c>
      <c r="P399" s="275">
        <v>765</v>
      </c>
      <c r="Q399" s="275">
        <v>182</v>
      </c>
      <c r="R399" s="275">
        <v>763</v>
      </c>
      <c r="S399" s="276">
        <v>757</v>
      </c>
      <c r="T399" s="347">
        <f>SUM(B399:S399)</f>
        <v>11955</v>
      </c>
      <c r="U399" s="227" t="s">
        <v>56</v>
      </c>
      <c r="V399" s="278">
        <f>T386-T399</f>
        <v>41</v>
      </c>
      <c r="W399" s="279">
        <f>V399/T386</f>
        <v>3.4178059353117706E-3</v>
      </c>
    </row>
    <row r="400" spans="1:23" x14ac:dyDescent="0.2">
      <c r="A400" s="371" t="s">
        <v>28</v>
      </c>
      <c r="B400" s="323"/>
      <c r="C400" s="240"/>
      <c r="D400" s="240"/>
      <c r="E400" s="240"/>
      <c r="F400" s="240"/>
      <c r="G400" s="408"/>
      <c r="H400" s="242"/>
      <c r="I400" s="240"/>
      <c r="J400" s="240"/>
      <c r="K400" s="240"/>
      <c r="L400" s="240"/>
      <c r="M400" s="243"/>
      <c r="N400" s="242"/>
      <c r="O400" s="240"/>
      <c r="P400" s="240"/>
      <c r="Q400" s="240"/>
      <c r="R400" s="240"/>
      <c r="S400" s="243"/>
      <c r="T400" s="339"/>
      <c r="U400" s="227" t="s">
        <v>57</v>
      </c>
      <c r="V400" s="362">
        <v>144.97999999999999</v>
      </c>
      <c r="W400" s="505"/>
    </row>
    <row r="401" spans="1:23" ht="13.5" thickBot="1" x14ac:dyDescent="0.25">
      <c r="A401" s="372" t="s">
        <v>26</v>
      </c>
      <c r="B401" s="410">
        <f t="shared" ref="B401:S401" si="162">B400-B387</f>
        <v>0</v>
      </c>
      <c r="C401" s="415">
        <f t="shared" si="162"/>
        <v>0</v>
      </c>
      <c r="D401" s="415">
        <f t="shared" si="162"/>
        <v>0</v>
      </c>
      <c r="E401" s="415">
        <f t="shared" si="162"/>
        <v>0</v>
      </c>
      <c r="F401" s="415">
        <f t="shared" si="162"/>
        <v>0</v>
      </c>
      <c r="G401" s="416">
        <f t="shared" si="162"/>
        <v>0</v>
      </c>
      <c r="H401" s="410">
        <f t="shared" si="162"/>
        <v>0</v>
      </c>
      <c r="I401" s="415">
        <f t="shared" si="162"/>
        <v>0</v>
      </c>
      <c r="J401" s="415">
        <f t="shared" si="162"/>
        <v>0</v>
      </c>
      <c r="K401" s="415">
        <f t="shared" si="162"/>
        <v>0</v>
      </c>
      <c r="L401" s="415">
        <f t="shared" si="162"/>
        <v>0</v>
      </c>
      <c r="M401" s="417">
        <f t="shared" si="162"/>
        <v>0</v>
      </c>
      <c r="N401" s="410">
        <f t="shared" si="162"/>
        <v>0</v>
      </c>
      <c r="O401" s="415">
        <f t="shared" si="162"/>
        <v>0</v>
      </c>
      <c r="P401" s="415">
        <f t="shared" si="162"/>
        <v>0</v>
      </c>
      <c r="Q401" s="415">
        <f t="shared" si="162"/>
        <v>0</v>
      </c>
      <c r="R401" s="415">
        <f t="shared" si="162"/>
        <v>0</v>
      </c>
      <c r="S401" s="417">
        <f t="shared" si="162"/>
        <v>0</v>
      </c>
      <c r="T401" s="348"/>
      <c r="U401" s="227" t="s">
        <v>26</v>
      </c>
      <c r="V401" s="227">
        <f>V400-V387</f>
        <v>9.7299999999999898</v>
      </c>
      <c r="W401" s="505"/>
    </row>
    <row r="403" spans="1:23" ht="13.5" thickBot="1" x14ac:dyDescent="0.25"/>
    <row r="404" spans="1:23" ht="13.5" thickBot="1" x14ac:dyDescent="0.25">
      <c r="A404" s="468" t="s">
        <v>134</v>
      </c>
      <c r="B404" s="528" t="s">
        <v>53</v>
      </c>
      <c r="C404" s="529"/>
      <c r="D404" s="529"/>
      <c r="E404" s="529"/>
      <c r="F404" s="529"/>
      <c r="G404" s="530"/>
      <c r="H404" s="528" t="s">
        <v>72</v>
      </c>
      <c r="I404" s="529"/>
      <c r="J404" s="529"/>
      <c r="K404" s="529"/>
      <c r="L404" s="529"/>
      <c r="M404" s="530"/>
      <c r="N404" s="528" t="s">
        <v>63</v>
      </c>
      <c r="O404" s="529"/>
      <c r="P404" s="529"/>
      <c r="Q404" s="529"/>
      <c r="R404" s="529"/>
      <c r="S404" s="530"/>
      <c r="T404" s="338" t="s">
        <v>55</v>
      </c>
      <c r="U404" s="513"/>
      <c r="V404" s="513"/>
      <c r="W404" s="513"/>
    </row>
    <row r="405" spans="1:23" x14ac:dyDescent="0.2">
      <c r="A405" s="469" t="s">
        <v>54</v>
      </c>
      <c r="B405" s="448">
        <v>1</v>
      </c>
      <c r="C405" s="449">
        <v>2</v>
      </c>
      <c r="D405" s="449">
        <v>3</v>
      </c>
      <c r="E405" s="449">
        <v>4</v>
      </c>
      <c r="F405" s="449">
        <v>5</v>
      </c>
      <c r="G405" s="450">
        <v>6</v>
      </c>
      <c r="H405" s="448">
        <v>7</v>
      </c>
      <c r="I405" s="449">
        <v>8</v>
      </c>
      <c r="J405" s="449">
        <v>9</v>
      </c>
      <c r="K405" s="449">
        <v>10</v>
      </c>
      <c r="L405" s="449">
        <v>11</v>
      </c>
      <c r="M405" s="451">
        <v>12</v>
      </c>
      <c r="N405" s="448">
        <v>13</v>
      </c>
      <c r="O405" s="449">
        <v>14</v>
      </c>
      <c r="P405" s="449">
        <v>15</v>
      </c>
      <c r="Q405" s="449">
        <v>16</v>
      </c>
      <c r="R405" s="449">
        <v>17</v>
      </c>
      <c r="S405" s="451">
        <v>18</v>
      </c>
      <c r="T405" s="459">
        <v>854</v>
      </c>
      <c r="U405" s="513"/>
      <c r="V405" s="513"/>
      <c r="W405" s="513"/>
    </row>
    <row r="406" spans="1:23" x14ac:dyDescent="0.2">
      <c r="A406" s="470" t="s">
        <v>3</v>
      </c>
      <c r="B406" s="473">
        <v>3750</v>
      </c>
      <c r="C406" s="254">
        <v>3750</v>
      </c>
      <c r="D406" s="254">
        <v>3750</v>
      </c>
      <c r="E406" s="254">
        <v>3750</v>
      </c>
      <c r="F406" s="254">
        <v>3750</v>
      </c>
      <c r="G406" s="404">
        <v>3750</v>
      </c>
      <c r="H406" s="253">
        <v>3750</v>
      </c>
      <c r="I406" s="254">
        <v>3750</v>
      </c>
      <c r="J406" s="254">
        <v>3750</v>
      </c>
      <c r="K406" s="254">
        <v>3750</v>
      </c>
      <c r="L406" s="254">
        <v>3750</v>
      </c>
      <c r="M406" s="255">
        <v>3750</v>
      </c>
      <c r="N406" s="253">
        <v>3750</v>
      </c>
      <c r="O406" s="254">
        <v>3750</v>
      </c>
      <c r="P406" s="254">
        <v>3750</v>
      </c>
      <c r="Q406" s="254">
        <v>3750</v>
      </c>
      <c r="R406" s="254">
        <v>3750</v>
      </c>
      <c r="S406" s="255">
        <v>3750</v>
      </c>
      <c r="T406" s="341">
        <v>3750</v>
      </c>
      <c r="U406" s="513"/>
      <c r="V406" s="513"/>
      <c r="W406" s="513"/>
    </row>
    <row r="407" spans="1:23" x14ac:dyDescent="0.2">
      <c r="A407" s="471" t="s">
        <v>6</v>
      </c>
      <c r="B407" s="256">
        <v>3810.1851851851852</v>
      </c>
      <c r="C407" s="257">
        <v>3860.3921568627452</v>
      </c>
      <c r="D407" s="257">
        <v>3937.7083333333335</v>
      </c>
      <c r="E407" s="257">
        <v>3477.6470588235293</v>
      </c>
      <c r="F407" s="257">
        <v>3701.0204081632655</v>
      </c>
      <c r="G407" s="296">
        <v>3730</v>
      </c>
      <c r="H407" s="256">
        <v>3860.5882352941176</v>
      </c>
      <c r="I407" s="257">
        <v>3766.2264150943397</v>
      </c>
      <c r="J407" s="257">
        <v>3781.4285714285716</v>
      </c>
      <c r="K407" s="257">
        <v>3840.6666666666665</v>
      </c>
      <c r="L407" s="257">
        <v>3915.7407407407409</v>
      </c>
      <c r="M407" s="258">
        <v>3980.408163265306</v>
      </c>
      <c r="N407" s="256">
        <v>3733.2758620689656</v>
      </c>
      <c r="O407" s="257">
        <v>3861.6129032258063</v>
      </c>
      <c r="P407" s="257">
        <v>3730.5</v>
      </c>
      <c r="Q407" s="257">
        <v>3591.4285714285716</v>
      </c>
      <c r="R407" s="257">
        <v>3734.9152542372881</v>
      </c>
      <c r="S407" s="258">
        <v>3724.6666666666665</v>
      </c>
      <c r="T407" s="342">
        <v>3796.8266978922716</v>
      </c>
      <c r="U407" s="513"/>
      <c r="V407" s="513"/>
      <c r="W407" s="513"/>
    </row>
    <row r="408" spans="1:23" x14ac:dyDescent="0.2">
      <c r="A408" s="469" t="s">
        <v>7</v>
      </c>
      <c r="B408" s="260">
        <v>83.333333333333329</v>
      </c>
      <c r="C408" s="261">
        <v>64.705882352941174</v>
      </c>
      <c r="D408" s="261">
        <v>85.416666666666671</v>
      </c>
      <c r="E408" s="261">
        <v>82.352941176470594</v>
      </c>
      <c r="F408" s="261">
        <v>73.469387755102048</v>
      </c>
      <c r="G408" s="509">
        <v>68.181818181818187</v>
      </c>
      <c r="H408" s="260">
        <v>68.627450980392155</v>
      </c>
      <c r="I408" s="261">
        <v>83.018867924528308</v>
      </c>
      <c r="J408" s="261">
        <v>76.785714285714292</v>
      </c>
      <c r="K408" s="261">
        <v>66.666666666666671</v>
      </c>
      <c r="L408" s="261">
        <v>96.296296296296291</v>
      </c>
      <c r="M408" s="262">
        <v>79.591836734693871</v>
      </c>
      <c r="N408" s="260">
        <v>79.310344827586206</v>
      </c>
      <c r="O408" s="261">
        <v>88.709677419354833</v>
      </c>
      <c r="P408" s="261">
        <v>90</v>
      </c>
      <c r="Q408" s="261">
        <v>42.857142857142854</v>
      </c>
      <c r="R408" s="261">
        <v>81.355932203389827</v>
      </c>
      <c r="S408" s="262">
        <v>81.666666666666671</v>
      </c>
      <c r="T408" s="343">
        <v>78.220140515222482</v>
      </c>
      <c r="U408" s="513"/>
      <c r="V408" s="227"/>
      <c r="W408" s="513"/>
    </row>
    <row r="409" spans="1:23" x14ac:dyDescent="0.2">
      <c r="A409" s="469" t="s">
        <v>8</v>
      </c>
      <c r="B409" s="263">
        <v>7.7529003144588909E-2</v>
      </c>
      <c r="C409" s="264">
        <v>8.7723627403902465E-2</v>
      </c>
      <c r="D409" s="264">
        <v>6.8826440003015951E-2</v>
      </c>
      <c r="E409" s="264">
        <v>8.3395719837545998E-2</v>
      </c>
      <c r="F409" s="264">
        <v>8.573974909466682E-2</v>
      </c>
      <c r="G409" s="302">
        <v>8.6948382069686803E-2</v>
      </c>
      <c r="H409" s="263">
        <v>8.711938447260141E-2</v>
      </c>
      <c r="I409" s="264">
        <v>8.778727960716233E-2</v>
      </c>
      <c r="J409" s="264">
        <v>8.3407367422012282E-2</v>
      </c>
      <c r="K409" s="264">
        <v>8.9316478480895634E-2</v>
      </c>
      <c r="L409" s="264">
        <v>5.7137585358264117E-2</v>
      </c>
      <c r="M409" s="265">
        <v>7.9635470878789485E-2</v>
      </c>
      <c r="N409" s="263">
        <v>7.5194524018329822E-2</v>
      </c>
      <c r="O409" s="264">
        <v>6.3571776761279106E-2</v>
      </c>
      <c r="P409" s="264">
        <v>7.1394125265365982E-2</v>
      </c>
      <c r="Q409" s="264">
        <v>0.10518731888533149</v>
      </c>
      <c r="R409" s="264">
        <v>7.3500684137660879E-2</v>
      </c>
      <c r="S409" s="265">
        <v>8.0322268694673155E-2</v>
      </c>
      <c r="T409" s="344">
        <v>8.2665528148048908E-2</v>
      </c>
      <c r="U409" s="513"/>
      <c r="V409" s="227"/>
      <c r="W409" s="513"/>
    </row>
    <row r="410" spans="1:23" x14ac:dyDescent="0.2">
      <c r="A410" s="471" t="s">
        <v>1</v>
      </c>
      <c r="B410" s="266">
        <f>B407/H406*100-100</f>
        <v>1.6049382716049507</v>
      </c>
      <c r="C410" s="267">
        <f t="shared" ref="C410:E410" si="163">C407/C406*100-100</f>
        <v>2.9437908496732064</v>
      </c>
      <c r="D410" s="267">
        <f t="shared" si="163"/>
        <v>5.0055555555555458</v>
      </c>
      <c r="E410" s="267">
        <f t="shared" si="163"/>
        <v>-7.2627450980392183</v>
      </c>
      <c r="F410" s="267">
        <f>F407/F406*100-100</f>
        <v>-1.3061224489795791</v>
      </c>
      <c r="G410" s="405">
        <f t="shared" ref="G410:L410" si="164">G407/G406*100-100</f>
        <v>-0.53333333333333144</v>
      </c>
      <c r="H410" s="266">
        <f t="shared" si="164"/>
        <v>2.9490196078431268</v>
      </c>
      <c r="I410" s="267">
        <f t="shared" si="164"/>
        <v>0.43270440251572495</v>
      </c>
      <c r="J410" s="267">
        <f t="shared" si="164"/>
        <v>0.83809523809523512</v>
      </c>
      <c r="K410" s="267">
        <f t="shared" si="164"/>
        <v>2.4177777777777578</v>
      </c>
      <c r="L410" s="267">
        <f t="shared" si="164"/>
        <v>4.4197530864197461</v>
      </c>
      <c r="M410" s="268">
        <f>M407/M406*100-100</f>
        <v>6.1442176870748284</v>
      </c>
      <c r="N410" s="266">
        <f t="shared" ref="N410:T410" si="165">N407/N406*100-100</f>
        <v>-0.44597701149425006</v>
      </c>
      <c r="O410" s="267">
        <f t="shared" si="165"/>
        <v>2.9763440860214985</v>
      </c>
      <c r="P410" s="267">
        <f t="shared" si="165"/>
        <v>-0.51999999999999602</v>
      </c>
      <c r="Q410" s="267">
        <f t="shared" si="165"/>
        <v>-4.2285714285714278</v>
      </c>
      <c r="R410" s="267">
        <f t="shared" si="165"/>
        <v>-0.40225988700565551</v>
      </c>
      <c r="S410" s="268">
        <f t="shared" si="165"/>
        <v>-0.67555555555556168</v>
      </c>
      <c r="T410" s="345">
        <f t="shared" si="165"/>
        <v>1.2487119437939072</v>
      </c>
      <c r="U410" s="513"/>
      <c r="V410" s="227"/>
      <c r="W410" s="513"/>
    </row>
    <row r="411" spans="1:23" ht="13.5" thickBot="1" x14ac:dyDescent="0.25">
      <c r="A411" s="472" t="s">
        <v>27</v>
      </c>
      <c r="B411" s="474">
        <f t="shared" ref="B411:T411" si="166">B407-B394</f>
        <v>-14.723905723905773</v>
      </c>
      <c r="C411" s="475">
        <f t="shared" si="166"/>
        <v>178.85369532428376</v>
      </c>
      <c r="D411" s="475">
        <f t="shared" si="166"/>
        <v>285.77850877192986</v>
      </c>
      <c r="E411" s="475">
        <f t="shared" si="166"/>
        <v>-272.35294117647072</v>
      </c>
      <c r="F411" s="475">
        <f t="shared" si="166"/>
        <v>1.9819466248040953</v>
      </c>
      <c r="G411" s="476">
        <f t="shared" si="166"/>
        <v>-0.18181818181801646</v>
      </c>
      <c r="H411" s="474">
        <f t="shared" si="166"/>
        <v>143.04106548279697</v>
      </c>
      <c r="I411" s="475">
        <f t="shared" si="166"/>
        <v>-7.0428156748912443</v>
      </c>
      <c r="J411" s="475">
        <f t="shared" si="166"/>
        <v>22.560646900269603</v>
      </c>
      <c r="K411" s="475">
        <f t="shared" si="166"/>
        <v>-56.66666666666697</v>
      </c>
      <c r="L411" s="475">
        <f t="shared" si="166"/>
        <v>29.990740740740875</v>
      </c>
      <c r="M411" s="477">
        <f t="shared" si="166"/>
        <v>162.5134264232006</v>
      </c>
      <c r="N411" s="474">
        <f t="shared" si="166"/>
        <v>-10.890804597700935</v>
      </c>
      <c r="O411" s="475">
        <f t="shared" si="166"/>
        <v>159.77616853192876</v>
      </c>
      <c r="P411" s="475">
        <f t="shared" si="166"/>
        <v>6.3490566037735334</v>
      </c>
      <c r="Q411" s="475">
        <f t="shared" si="166"/>
        <v>-176.46616541353387</v>
      </c>
      <c r="R411" s="475">
        <f t="shared" si="166"/>
        <v>147.36423382912471</v>
      </c>
      <c r="S411" s="477">
        <f t="shared" si="166"/>
        <v>25.738095238094957</v>
      </c>
      <c r="T411" s="478">
        <f t="shared" si="166"/>
        <v>61.014423524040467</v>
      </c>
      <c r="U411" s="513"/>
      <c r="V411" s="227"/>
      <c r="W411" s="513"/>
    </row>
    <row r="412" spans="1:23" x14ac:dyDescent="0.2">
      <c r="A412" s="370" t="s">
        <v>51</v>
      </c>
      <c r="B412" s="274">
        <v>762</v>
      </c>
      <c r="C412" s="275">
        <v>757</v>
      </c>
      <c r="D412" s="275">
        <v>755</v>
      </c>
      <c r="E412" s="275">
        <v>187</v>
      </c>
      <c r="F412" s="275">
        <v>762</v>
      </c>
      <c r="G412" s="407">
        <v>758</v>
      </c>
      <c r="H412" s="274">
        <v>756</v>
      </c>
      <c r="I412" s="275">
        <v>755</v>
      </c>
      <c r="J412" s="275">
        <v>742</v>
      </c>
      <c r="K412" s="275">
        <v>182</v>
      </c>
      <c r="L412" s="275">
        <v>757</v>
      </c>
      <c r="M412" s="276">
        <v>758</v>
      </c>
      <c r="N412" s="274">
        <v>760</v>
      </c>
      <c r="O412" s="275">
        <v>768</v>
      </c>
      <c r="P412" s="275">
        <v>762</v>
      </c>
      <c r="Q412" s="275">
        <v>178</v>
      </c>
      <c r="R412" s="275">
        <v>762</v>
      </c>
      <c r="S412" s="276">
        <v>755</v>
      </c>
      <c r="T412" s="347">
        <f>SUM(B412:S412)</f>
        <v>11916</v>
      </c>
      <c r="U412" s="227" t="s">
        <v>56</v>
      </c>
      <c r="V412" s="278">
        <f>T399-T412</f>
        <v>39</v>
      </c>
      <c r="W412" s="279">
        <f>V412/T399</f>
        <v>3.2622333751568381E-3</v>
      </c>
    </row>
    <row r="413" spans="1:23" x14ac:dyDescent="0.2">
      <c r="A413" s="371" t="s">
        <v>28</v>
      </c>
      <c r="B413" s="323"/>
      <c r="C413" s="240"/>
      <c r="D413" s="240"/>
      <c r="E413" s="240"/>
      <c r="F413" s="240"/>
      <c r="G413" s="408"/>
      <c r="H413" s="242"/>
      <c r="I413" s="240"/>
      <c r="J413" s="240"/>
      <c r="K413" s="240"/>
      <c r="L413" s="240"/>
      <c r="M413" s="243"/>
      <c r="N413" s="242"/>
      <c r="O413" s="240"/>
      <c r="P413" s="240"/>
      <c r="Q413" s="240"/>
      <c r="R413" s="240"/>
      <c r="S413" s="243"/>
      <c r="T413" s="339"/>
      <c r="U413" s="227" t="s">
        <v>57</v>
      </c>
      <c r="V413" s="362">
        <v>157.37</v>
      </c>
      <c r="W413" s="513"/>
    </row>
    <row r="414" spans="1:23" ht="13.5" thickBot="1" x14ac:dyDescent="0.25">
      <c r="A414" s="372" t="s">
        <v>26</v>
      </c>
      <c r="B414" s="410">
        <f t="shared" ref="B414:S414" si="167">B413-B400</f>
        <v>0</v>
      </c>
      <c r="C414" s="415">
        <f t="shared" si="167"/>
        <v>0</v>
      </c>
      <c r="D414" s="415">
        <f t="shared" si="167"/>
        <v>0</v>
      </c>
      <c r="E414" s="415">
        <f t="shared" si="167"/>
        <v>0</v>
      </c>
      <c r="F414" s="415">
        <f t="shared" si="167"/>
        <v>0</v>
      </c>
      <c r="G414" s="416">
        <f t="shared" si="167"/>
        <v>0</v>
      </c>
      <c r="H414" s="410">
        <f t="shared" si="167"/>
        <v>0</v>
      </c>
      <c r="I414" s="415">
        <f t="shared" si="167"/>
        <v>0</v>
      </c>
      <c r="J414" s="415">
        <f t="shared" si="167"/>
        <v>0</v>
      </c>
      <c r="K414" s="415">
        <f t="shared" si="167"/>
        <v>0</v>
      </c>
      <c r="L414" s="415">
        <f t="shared" si="167"/>
        <v>0</v>
      </c>
      <c r="M414" s="417">
        <f t="shared" si="167"/>
        <v>0</v>
      </c>
      <c r="N414" s="410">
        <f t="shared" si="167"/>
        <v>0</v>
      </c>
      <c r="O414" s="415">
        <f t="shared" si="167"/>
        <v>0</v>
      </c>
      <c r="P414" s="415">
        <f t="shared" si="167"/>
        <v>0</v>
      </c>
      <c r="Q414" s="415">
        <f t="shared" si="167"/>
        <v>0</v>
      </c>
      <c r="R414" s="415">
        <f t="shared" si="167"/>
        <v>0</v>
      </c>
      <c r="S414" s="417">
        <f t="shared" si="167"/>
        <v>0</v>
      </c>
      <c r="T414" s="348"/>
      <c r="U414" s="227" t="s">
        <v>26</v>
      </c>
      <c r="V414" s="227">
        <f>V413-V400</f>
        <v>12.390000000000015</v>
      </c>
      <c r="W414" s="513"/>
    </row>
    <row r="416" spans="1:23" ht="13.5" thickBot="1" x14ac:dyDescent="0.25"/>
    <row r="417" spans="1:23" ht="13.5" thickBot="1" x14ac:dyDescent="0.25">
      <c r="A417" s="468" t="s">
        <v>136</v>
      </c>
      <c r="B417" s="528" t="s">
        <v>53</v>
      </c>
      <c r="C417" s="529"/>
      <c r="D417" s="529"/>
      <c r="E417" s="529"/>
      <c r="F417" s="529"/>
      <c r="G417" s="530"/>
      <c r="H417" s="528" t="s">
        <v>72</v>
      </c>
      <c r="I417" s="529"/>
      <c r="J417" s="529"/>
      <c r="K417" s="529"/>
      <c r="L417" s="529"/>
      <c r="M417" s="530"/>
      <c r="N417" s="528" t="s">
        <v>63</v>
      </c>
      <c r="O417" s="529"/>
      <c r="P417" s="529"/>
      <c r="Q417" s="529"/>
      <c r="R417" s="529"/>
      <c r="S417" s="530"/>
      <c r="T417" s="338" t="s">
        <v>55</v>
      </c>
      <c r="U417" s="515"/>
      <c r="V417" s="515"/>
      <c r="W417" s="515"/>
    </row>
    <row r="418" spans="1:23" x14ac:dyDescent="0.2">
      <c r="A418" s="469" t="s">
        <v>54</v>
      </c>
      <c r="B418" s="448">
        <v>1</v>
      </c>
      <c r="C418" s="449">
        <v>2</v>
      </c>
      <c r="D418" s="449">
        <v>3</v>
      </c>
      <c r="E418" s="449">
        <v>4</v>
      </c>
      <c r="F418" s="449">
        <v>5</v>
      </c>
      <c r="G418" s="450">
        <v>6</v>
      </c>
      <c r="H418" s="448">
        <v>7</v>
      </c>
      <c r="I418" s="449">
        <v>8</v>
      </c>
      <c r="J418" s="449">
        <v>9</v>
      </c>
      <c r="K418" s="449">
        <v>10</v>
      </c>
      <c r="L418" s="449">
        <v>11</v>
      </c>
      <c r="M418" s="451">
        <v>12</v>
      </c>
      <c r="N418" s="448">
        <v>13</v>
      </c>
      <c r="O418" s="449">
        <v>14</v>
      </c>
      <c r="P418" s="449">
        <v>15</v>
      </c>
      <c r="Q418" s="449">
        <v>16</v>
      </c>
      <c r="R418" s="449">
        <v>17</v>
      </c>
      <c r="S418" s="451">
        <v>18</v>
      </c>
      <c r="T418" s="459">
        <v>854</v>
      </c>
      <c r="U418" s="515"/>
      <c r="V418" s="515"/>
      <c r="W418" s="515"/>
    </row>
    <row r="419" spans="1:23" x14ac:dyDescent="0.2">
      <c r="A419" s="470" t="s">
        <v>3</v>
      </c>
      <c r="B419" s="473">
        <v>3820</v>
      </c>
      <c r="C419" s="254">
        <v>3820</v>
      </c>
      <c r="D419" s="254">
        <v>3820</v>
      </c>
      <c r="E419" s="254">
        <v>3820</v>
      </c>
      <c r="F419" s="254">
        <v>3820</v>
      </c>
      <c r="G419" s="404">
        <v>3820</v>
      </c>
      <c r="H419" s="253">
        <v>3820</v>
      </c>
      <c r="I419" s="254">
        <v>3820</v>
      </c>
      <c r="J419" s="254">
        <v>3820</v>
      </c>
      <c r="K419" s="254">
        <v>3820</v>
      </c>
      <c r="L419" s="254">
        <v>3820</v>
      </c>
      <c r="M419" s="255">
        <v>3820</v>
      </c>
      <c r="N419" s="253">
        <v>3820</v>
      </c>
      <c r="O419" s="254">
        <v>3820</v>
      </c>
      <c r="P419" s="254">
        <v>3820</v>
      </c>
      <c r="Q419" s="254">
        <v>3820</v>
      </c>
      <c r="R419" s="254">
        <v>3820</v>
      </c>
      <c r="S419" s="255">
        <v>3820</v>
      </c>
      <c r="T419" s="341">
        <v>3820</v>
      </c>
      <c r="U419" s="515"/>
      <c r="V419" s="515"/>
      <c r="W419" s="515"/>
    </row>
    <row r="420" spans="1:23" x14ac:dyDescent="0.2">
      <c r="A420" s="471" t="s">
        <v>6</v>
      </c>
      <c r="B420" s="256">
        <v>3859.8</v>
      </c>
      <c r="C420" s="257">
        <v>3934.6153846153848</v>
      </c>
      <c r="D420" s="257">
        <v>3922.5490196078431</v>
      </c>
      <c r="E420" s="257">
        <v>3866.4705882352941</v>
      </c>
      <c r="F420" s="257">
        <v>3915</v>
      </c>
      <c r="G420" s="296">
        <v>3843</v>
      </c>
      <c r="H420" s="256">
        <v>3962.9411764705883</v>
      </c>
      <c r="I420" s="257">
        <v>3876.0784313725489</v>
      </c>
      <c r="J420" s="257">
        <v>3931.2727272727275</v>
      </c>
      <c r="K420" s="257">
        <v>4099.0476190476193</v>
      </c>
      <c r="L420" s="257">
        <v>4077.2916666666665</v>
      </c>
      <c r="M420" s="258">
        <v>4041.8</v>
      </c>
      <c r="N420" s="256">
        <v>3915.0943396226417</v>
      </c>
      <c r="O420" s="257">
        <v>3925.4166666666665</v>
      </c>
      <c r="P420" s="257">
        <v>4015.2830188679245</v>
      </c>
      <c r="Q420" s="257">
        <v>3862.5</v>
      </c>
      <c r="R420" s="257">
        <v>4007.9166666666665</v>
      </c>
      <c r="S420" s="258">
        <v>3901.818181818182</v>
      </c>
      <c r="T420" s="342">
        <v>3941.6284680337758</v>
      </c>
      <c r="U420" s="515"/>
      <c r="V420" s="515"/>
      <c r="W420" s="515"/>
    </row>
    <row r="421" spans="1:23" x14ac:dyDescent="0.2">
      <c r="A421" s="469" t="s">
        <v>7</v>
      </c>
      <c r="B421" s="260">
        <v>82</v>
      </c>
      <c r="C421" s="261">
        <v>76.92307692307692</v>
      </c>
      <c r="D421" s="261">
        <v>78.431372549019613</v>
      </c>
      <c r="E421" s="261">
        <v>70.588235294117652</v>
      </c>
      <c r="F421" s="261">
        <v>80.357142857142861</v>
      </c>
      <c r="G421" s="509">
        <v>82</v>
      </c>
      <c r="H421" s="260">
        <v>78.431372549019613</v>
      </c>
      <c r="I421" s="261">
        <v>86.274509803921575</v>
      </c>
      <c r="J421" s="261">
        <v>89.090909090909093</v>
      </c>
      <c r="K421" s="261">
        <v>80.952380952380949</v>
      </c>
      <c r="L421" s="261">
        <v>81.25</v>
      </c>
      <c r="M421" s="262">
        <v>84</v>
      </c>
      <c r="N421" s="260">
        <v>75.471698113207552</v>
      </c>
      <c r="O421" s="261">
        <v>81.25</v>
      </c>
      <c r="P421" s="261">
        <v>81.132075471698116</v>
      </c>
      <c r="Q421" s="261">
        <v>65</v>
      </c>
      <c r="R421" s="261">
        <v>79.166666666666671</v>
      </c>
      <c r="S421" s="262">
        <v>81.818181818181813</v>
      </c>
      <c r="T421" s="343">
        <v>78.890229191797346</v>
      </c>
      <c r="U421" s="515"/>
      <c r="V421" s="227"/>
      <c r="W421" s="515"/>
    </row>
    <row r="422" spans="1:23" x14ac:dyDescent="0.2">
      <c r="A422" s="469" t="s">
        <v>8</v>
      </c>
      <c r="B422" s="263">
        <v>7.467189947552838E-2</v>
      </c>
      <c r="C422" s="264">
        <v>8.539662398221716E-2</v>
      </c>
      <c r="D422" s="264">
        <v>8.2040442845003031E-2</v>
      </c>
      <c r="E422" s="264">
        <v>9.7807041215000501E-2</v>
      </c>
      <c r="F422" s="264">
        <v>8.6347672362234534E-2</v>
      </c>
      <c r="G422" s="302">
        <v>7.9744680293308695E-2</v>
      </c>
      <c r="H422" s="263">
        <v>7.4078045150338834E-2</v>
      </c>
      <c r="I422" s="264">
        <v>7.1904906677870736E-2</v>
      </c>
      <c r="J422" s="264">
        <v>7.0713273205943006E-2</v>
      </c>
      <c r="K422" s="264">
        <v>8.385309636962919E-2</v>
      </c>
      <c r="L422" s="264">
        <v>7.5191783981363669E-2</v>
      </c>
      <c r="M422" s="265">
        <v>8.4152497477590099E-2</v>
      </c>
      <c r="N422" s="263">
        <v>8.8842507536111587E-2</v>
      </c>
      <c r="O422" s="264">
        <v>7.6368302094213858E-2</v>
      </c>
      <c r="P422" s="264">
        <v>8.1059187988693548E-2</v>
      </c>
      <c r="Q422" s="264">
        <v>0.11044089398493107</v>
      </c>
      <c r="R422" s="264">
        <v>8.3635696541150106E-2</v>
      </c>
      <c r="S422" s="265">
        <v>7.5672433235252204E-2</v>
      </c>
      <c r="T422" s="344">
        <v>8.278860972609281E-2</v>
      </c>
      <c r="U422" s="515"/>
      <c r="V422" s="227"/>
      <c r="W422" s="515"/>
    </row>
    <row r="423" spans="1:23" x14ac:dyDescent="0.2">
      <c r="A423" s="471" t="s">
        <v>1</v>
      </c>
      <c r="B423" s="266">
        <f>B420/H419*100-100</f>
        <v>1.0418848167539352</v>
      </c>
      <c r="C423" s="267">
        <f t="shared" ref="C423:E423" si="168">C420/C419*100-100</f>
        <v>3.0004027386226255</v>
      </c>
      <c r="D423" s="267">
        <f t="shared" si="168"/>
        <v>2.6845293091058267</v>
      </c>
      <c r="E423" s="267">
        <f t="shared" si="168"/>
        <v>1.2165075454265519</v>
      </c>
      <c r="F423" s="267">
        <f>F420/F419*100-100</f>
        <v>2.4869109947643864</v>
      </c>
      <c r="G423" s="405">
        <f t="shared" ref="G423:L423" si="169">G420/G419*100-100</f>
        <v>0.60209424083770102</v>
      </c>
      <c r="H423" s="266">
        <f t="shared" si="169"/>
        <v>3.7419156144133012</v>
      </c>
      <c r="I423" s="267">
        <f t="shared" si="169"/>
        <v>1.4680217636792889</v>
      </c>
      <c r="J423" s="267">
        <f t="shared" si="169"/>
        <v>2.9128986197049187</v>
      </c>
      <c r="K423" s="267">
        <f t="shared" si="169"/>
        <v>7.3049114933931776</v>
      </c>
      <c r="L423" s="267">
        <f t="shared" si="169"/>
        <v>6.7353839441535825</v>
      </c>
      <c r="M423" s="268">
        <f>M420/M419*100-100</f>
        <v>5.8062827225130889</v>
      </c>
      <c r="N423" s="266">
        <f t="shared" ref="N423:T423" si="170">N420/N419*100-100</f>
        <v>2.489380618393767</v>
      </c>
      <c r="O423" s="267">
        <f t="shared" si="170"/>
        <v>2.7595986038394358</v>
      </c>
      <c r="P423" s="267">
        <f t="shared" si="170"/>
        <v>5.1121209127728946</v>
      </c>
      <c r="Q423" s="267">
        <f t="shared" si="170"/>
        <v>1.1125654450261777</v>
      </c>
      <c r="R423" s="267">
        <f t="shared" si="170"/>
        <v>4.9192844677137941</v>
      </c>
      <c r="S423" s="268">
        <f t="shared" si="170"/>
        <v>2.1418372203712437</v>
      </c>
      <c r="T423" s="345">
        <f t="shared" si="170"/>
        <v>3.1839913097847017</v>
      </c>
      <c r="U423" s="515"/>
      <c r="V423" s="227"/>
      <c r="W423" s="515"/>
    </row>
    <row r="424" spans="1:23" ht="13.5" thickBot="1" x14ac:dyDescent="0.25">
      <c r="A424" s="472" t="s">
        <v>27</v>
      </c>
      <c r="B424" s="474">
        <f t="shared" ref="B424:T424" si="171">B420-B407</f>
        <v>49.614814814814963</v>
      </c>
      <c r="C424" s="475">
        <f t="shared" si="171"/>
        <v>74.223227752639559</v>
      </c>
      <c r="D424" s="475">
        <f t="shared" si="171"/>
        <v>-15.159313725490392</v>
      </c>
      <c r="E424" s="475">
        <f t="shared" si="171"/>
        <v>388.82352941176487</v>
      </c>
      <c r="F424" s="475">
        <f t="shared" si="171"/>
        <v>213.97959183673447</v>
      </c>
      <c r="G424" s="476">
        <f t="shared" si="171"/>
        <v>113</v>
      </c>
      <c r="H424" s="474">
        <f t="shared" si="171"/>
        <v>102.35294117647072</v>
      </c>
      <c r="I424" s="475">
        <f t="shared" si="171"/>
        <v>109.85201627820925</v>
      </c>
      <c r="J424" s="475">
        <f t="shared" si="171"/>
        <v>149.84415584415592</v>
      </c>
      <c r="K424" s="475">
        <f t="shared" si="171"/>
        <v>258.38095238095275</v>
      </c>
      <c r="L424" s="475">
        <f t="shared" si="171"/>
        <v>161.55092592592564</v>
      </c>
      <c r="M424" s="477">
        <f t="shared" si="171"/>
        <v>61.391836734694152</v>
      </c>
      <c r="N424" s="474">
        <f t="shared" si="171"/>
        <v>181.81847755367608</v>
      </c>
      <c r="O424" s="475">
        <f t="shared" si="171"/>
        <v>63.803763440860166</v>
      </c>
      <c r="P424" s="475">
        <f t="shared" si="171"/>
        <v>284.78301886792451</v>
      </c>
      <c r="Q424" s="475">
        <f t="shared" si="171"/>
        <v>271.07142857142844</v>
      </c>
      <c r="R424" s="475">
        <f t="shared" si="171"/>
        <v>273.00141242937843</v>
      </c>
      <c r="S424" s="477">
        <f t="shared" si="171"/>
        <v>177.15151515151547</v>
      </c>
      <c r="T424" s="478">
        <f t="shared" si="171"/>
        <v>144.80177014150422</v>
      </c>
      <c r="U424" s="515"/>
      <c r="V424" s="227"/>
      <c r="W424" s="515"/>
    </row>
    <row r="425" spans="1:23" x14ac:dyDescent="0.2">
      <c r="A425" s="370" t="s">
        <v>51</v>
      </c>
      <c r="B425" s="274">
        <v>760</v>
      </c>
      <c r="C425" s="275">
        <v>755</v>
      </c>
      <c r="D425" s="275">
        <v>754</v>
      </c>
      <c r="E425" s="275">
        <v>185</v>
      </c>
      <c r="F425" s="275">
        <v>762</v>
      </c>
      <c r="G425" s="407">
        <v>757</v>
      </c>
      <c r="H425" s="274">
        <v>755</v>
      </c>
      <c r="I425" s="275">
        <v>753</v>
      </c>
      <c r="J425" s="275">
        <v>742</v>
      </c>
      <c r="K425" s="275">
        <v>179</v>
      </c>
      <c r="L425" s="275">
        <v>757</v>
      </c>
      <c r="M425" s="276">
        <v>758</v>
      </c>
      <c r="N425" s="274">
        <v>759</v>
      </c>
      <c r="O425" s="275">
        <v>767</v>
      </c>
      <c r="P425" s="275">
        <v>761</v>
      </c>
      <c r="Q425" s="275">
        <v>177</v>
      </c>
      <c r="R425" s="275">
        <v>759</v>
      </c>
      <c r="S425" s="276">
        <v>753</v>
      </c>
      <c r="T425" s="347">
        <f>SUM(B425:S425)</f>
        <v>11893</v>
      </c>
      <c r="U425" s="227" t="s">
        <v>56</v>
      </c>
      <c r="V425" s="278">
        <f>T412-T425</f>
        <v>23</v>
      </c>
      <c r="W425" s="279">
        <f>V425/T412</f>
        <v>1.9301779120510238E-3</v>
      </c>
    </row>
    <row r="426" spans="1:23" x14ac:dyDescent="0.2">
      <c r="A426" s="371" t="s">
        <v>28</v>
      </c>
      <c r="B426" s="323"/>
      <c r="C426" s="240"/>
      <c r="D426" s="240"/>
      <c r="E426" s="240"/>
      <c r="F426" s="240"/>
      <c r="G426" s="408"/>
      <c r="H426" s="242"/>
      <c r="I426" s="240"/>
      <c r="J426" s="240"/>
      <c r="K426" s="240"/>
      <c r="L426" s="240"/>
      <c r="M426" s="243"/>
      <c r="N426" s="242"/>
      <c r="O426" s="240"/>
      <c r="P426" s="240"/>
      <c r="Q426" s="240"/>
      <c r="R426" s="240"/>
      <c r="S426" s="243"/>
      <c r="T426" s="339"/>
      <c r="U426" s="227" t="s">
        <v>57</v>
      </c>
      <c r="V426" s="362">
        <v>162.19</v>
      </c>
      <c r="W426" s="515"/>
    </row>
    <row r="427" spans="1:23" ht="13.5" thickBot="1" x14ac:dyDescent="0.25">
      <c r="A427" s="372" t="s">
        <v>26</v>
      </c>
      <c r="B427" s="410">
        <f t="shared" ref="B427:S427" si="172">B426-B413</f>
        <v>0</v>
      </c>
      <c r="C427" s="415">
        <f t="shared" si="172"/>
        <v>0</v>
      </c>
      <c r="D427" s="415">
        <f t="shared" si="172"/>
        <v>0</v>
      </c>
      <c r="E427" s="415">
        <f t="shared" si="172"/>
        <v>0</v>
      </c>
      <c r="F427" s="415">
        <f t="shared" si="172"/>
        <v>0</v>
      </c>
      <c r="G427" s="416">
        <f t="shared" si="172"/>
        <v>0</v>
      </c>
      <c r="H427" s="410">
        <f t="shared" si="172"/>
        <v>0</v>
      </c>
      <c r="I427" s="415">
        <f t="shared" si="172"/>
        <v>0</v>
      </c>
      <c r="J427" s="415">
        <f t="shared" si="172"/>
        <v>0</v>
      </c>
      <c r="K427" s="415">
        <f t="shared" si="172"/>
        <v>0</v>
      </c>
      <c r="L427" s="415">
        <f t="shared" si="172"/>
        <v>0</v>
      </c>
      <c r="M427" s="417">
        <f t="shared" si="172"/>
        <v>0</v>
      </c>
      <c r="N427" s="410">
        <f t="shared" si="172"/>
        <v>0</v>
      </c>
      <c r="O427" s="415">
        <f t="shared" si="172"/>
        <v>0</v>
      </c>
      <c r="P427" s="415">
        <f t="shared" si="172"/>
        <v>0</v>
      </c>
      <c r="Q427" s="415">
        <f t="shared" si="172"/>
        <v>0</v>
      </c>
      <c r="R427" s="415">
        <f t="shared" si="172"/>
        <v>0</v>
      </c>
      <c r="S427" s="417">
        <f t="shared" si="172"/>
        <v>0</v>
      </c>
      <c r="T427" s="348"/>
      <c r="U427" s="227" t="s">
        <v>26</v>
      </c>
      <c r="V427" s="227">
        <f>V426-V413</f>
        <v>4.8199999999999932</v>
      </c>
      <c r="W427" s="515"/>
    </row>
    <row r="429" spans="1:23" ht="13.5" thickBot="1" x14ac:dyDescent="0.25"/>
    <row r="430" spans="1:23" ht="13.5" thickBot="1" x14ac:dyDescent="0.25">
      <c r="A430" s="468" t="s">
        <v>137</v>
      </c>
      <c r="B430" s="528" t="s">
        <v>53</v>
      </c>
      <c r="C430" s="529"/>
      <c r="D430" s="529"/>
      <c r="E430" s="529"/>
      <c r="F430" s="529"/>
      <c r="G430" s="530"/>
      <c r="H430" s="528" t="s">
        <v>72</v>
      </c>
      <c r="I430" s="529"/>
      <c r="J430" s="529"/>
      <c r="K430" s="529"/>
      <c r="L430" s="529"/>
      <c r="M430" s="530"/>
      <c r="N430" s="528" t="s">
        <v>63</v>
      </c>
      <c r="O430" s="529"/>
      <c r="P430" s="529"/>
      <c r="Q430" s="529"/>
      <c r="R430" s="529"/>
      <c r="S430" s="530"/>
      <c r="T430" s="338" t="s">
        <v>55</v>
      </c>
      <c r="U430" s="516"/>
      <c r="V430" s="516"/>
      <c r="W430" s="516"/>
    </row>
    <row r="431" spans="1:23" x14ac:dyDescent="0.2">
      <c r="A431" s="469" t="s">
        <v>54</v>
      </c>
      <c r="B431" s="448">
        <v>1</v>
      </c>
      <c r="C431" s="449">
        <v>2</v>
      </c>
      <c r="D431" s="449">
        <v>3</v>
      </c>
      <c r="E431" s="449">
        <v>4</v>
      </c>
      <c r="F431" s="449">
        <v>5</v>
      </c>
      <c r="G431" s="450">
        <v>6</v>
      </c>
      <c r="H431" s="448">
        <v>7</v>
      </c>
      <c r="I431" s="449">
        <v>8</v>
      </c>
      <c r="J431" s="449">
        <v>9</v>
      </c>
      <c r="K431" s="449">
        <v>10</v>
      </c>
      <c r="L431" s="449">
        <v>11</v>
      </c>
      <c r="M431" s="451">
        <v>12</v>
      </c>
      <c r="N431" s="448">
        <v>13</v>
      </c>
      <c r="O431" s="449">
        <v>14</v>
      </c>
      <c r="P431" s="449">
        <v>15</v>
      </c>
      <c r="Q431" s="449">
        <v>16</v>
      </c>
      <c r="R431" s="449">
        <v>17</v>
      </c>
      <c r="S431" s="451">
        <v>18</v>
      </c>
      <c r="T431" s="459">
        <v>720</v>
      </c>
      <c r="U431" s="516"/>
      <c r="V431" s="516"/>
      <c r="W431" s="516"/>
    </row>
    <row r="432" spans="1:23" x14ac:dyDescent="0.2">
      <c r="A432" s="470" t="s">
        <v>3</v>
      </c>
      <c r="B432" s="473">
        <v>3870</v>
      </c>
      <c r="C432" s="254">
        <v>3870</v>
      </c>
      <c r="D432" s="254">
        <v>3870</v>
      </c>
      <c r="E432" s="254">
        <v>3870</v>
      </c>
      <c r="F432" s="254">
        <v>3870</v>
      </c>
      <c r="G432" s="404">
        <v>3870</v>
      </c>
      <c r="H432" s="253">
        <v>3870</v>
      </c>
      <c r="I432" s="254">
        <v>3870</v>
      </c>
      <c r="J432" s="254">
        <v>3870</v>
      </c>
      <c r="K432" s="254">
        <v>3870</v>
      </c>
      <c r="L432" s="254">
        <v>3870</v>
      </c>
      <c r="M432" s="255">
        <v>3870</v>
      </c>
      <c r="N432" s="253">
        <v>3870</v>
      </c>
      <c r="O432" s="254">
        <v>3870</v>
      </c>
      <c r="P432" s="254">
        <v>3870</v>
      </c>
      <c r="Q432" s="254">
        <v>3870</v>
      </c>
      <c r="R432" s="254">
        <v>3870</v>
      </c>
      <c r="S432" s="255">
        <v>3870</v>
      </c>
      <c r="T432" s="341">
        <v>3870</v>
      </c>
      <c r="U432" s="516"/>
      <c r="V432" s="516"/>
      <c r="W432" s="516"/>
    </row>
    <row r="433" spans="1:23" x14ac:dyDescent="0.2">
      <c r="A433" s="471" t="s">
        <v>6</v>
      </c>
      <c r="B433" s="256">
        <v>4050.7142857142858</v>
      </c>
      <c r="C433" s="257">
        <v>3971.7021276595747</v>
      </c>
      <c r="D433" s="257">
        <v>4064.4444444444443</v>
      </c>
      <c r="E433" s="257">
        <v>3785</v>
      </c>
      <c r="F433" s="257">
        <v>4010</v>
      </c>
      <c r="G433" s="296">
        <v>4055.3061224489797</v>
      </c>
      <c r="H433" s="256">
        <v>4013.2608695652175</v>
      </c>
      <c r="I433" s="257">
        <v>3910</v>
      </c>
      <c r="J433" s="257">
        <v>4055.6097560975609</v>
      </c>
      <c r="K433" s="257">
        <v>4235.8823529411766</v>
      </c>
      <c r="L433" s="257">
        <v>4096.2222222222226</v>
      </c>
      <c r="M433" s="258">
        <v>4090.2083333333335</v>
      </c>
      <c r="N433" s="256">
        <v>3985.909090909091</v>
      </c>
      <c r="O433" s="257">
        <v>3992.8260869565215</v>
      </c>
      <c r="P433" s="257">
        <v>4039.387755102041</v>
      </c>
      <c r="Q433" s="257">
        <v>4230</v>
      </c>
      <c r="R433" s="257">
        <v>3992</v>
      </c>
      <c r="S433" s="258">
        <v>4165.9574468085102</v>
      </c>
      <c r="T433" s="342">
        <v>4038.2638888888887</v>
      </c>
      <c r="U433" s="516"/>
      <c r="V433" s="516"/>
      <c r="W433" s="516"/>
    </row>
    <row r="434" spans="1:23" x14ac:dyDescent="0.2">
      <c r="A434" s="469" t="s">
        <v>7</v>
      </c>
      <c r="B434" s="260">
        <v>83.333333333333329</v>
      </c>
      <c r="C434" s="261">
        <v>70.212765957446805</v>
      </c>
      <c r="D434" s="261">
        <v>84.444444444444443</v>
      </c>
      <c r="E434" s="261">
        <v>78.571428571428569</v>
      </c>
      <c r="F434" s="261">
        <v>80.555555555555557</v>
      </c>
      <c r="G434" s="509">
        <v>83.673469387755105</v>
      </c>
      <c r="H434" s="260">
        <v>86.956521739130437</v>
      </c>
      <c r="I434" s="261">
        <v>83.720930232558146</v>
      </c>
      <c r="J434" s="261">
        <v>90.243902439024396</v>
      </c>
      <c r="K434" s="261">
        <v>82.352941176470594</v>
      </c>
      <c r="L434" s="261">
        <v>88.888888888888886</v>
      </c>
      <c r="M434" s="262">
        <v>79.166666666666671</v>
      </c>
      <c r="N434" s="260">
        <v>88.63636363636364</v>
      </c>
      <c r="O434" s="261">
        <v>89.130434782608702</v>
      </c>
      <c r="P434" s="261">
        <v>81.632653061224488</v>
      </c>
      <c r="Q434" s="261">
        <v>81.25</v>
      </c>
      <c r="R434" s="261">
        <v>86.666666666666671</v>
      </c>
      <c r="S434" s="262">
        <v>82.978723404255319</v>
      </c>
      <c r="T434" s="343">
        <v>82.222222222222229</v>
      </c>
      <c r="U434" s="516"/>
      <c r="V434" s="227"/>
      <c r="W434" s="516"/>
    </row>
    <row r="435" spans="1:23" x14ac:dyDescent="0.2">
      <c r="A435" s="469" t="s">
        <v>8</v>
      </c>
      <c r="B435" s="263">
        <v>7.5842889425778021E-2</v>
      </c>
      <c r="C435" s="264">
        <v>9.4840495430346491E-2</v>
      </c>
      <c r="D435" s="264">
        <v>7.813565424202408E-2</v>
      </c>
      <c r="E435" s="264">
        <v>9.1132861983256666E-2</v>
      </c>
      <c r="F435" s="264">
        <v>8.181426300069207E-2</v>
      </c>
      <c r="G435" s="302">
        <v>7.9125850028566841E-2</v>
      </c>
      <c r="H435" s="263">
        <v>7.3361666405741946E-2</v>
      </c>
      <c r="I435" s="264">
        <v>7.8515587531961889E-2</v>
      </c>
      <c r="J435" s="264">
        <v>6.9828332192394982E-2</v>
      </c>
      <c r="K435" s="264">
        <v>7.5114463442216936E-2</v>
      </c>
      <c r="L435" s="264">
        <v>6.1590862283772113E-2</v>
      </c>
      <c r="M435" s="265">
        <v>7.0854456646128536E-2</v>
      </c>
      <c r="N435" s="263">
        <v>7.2808028339231765E-2</v>
      </c>
      <c r="O435" s="264">
        <v>6.7459083382552645E-2</v>
      </c>
      <c r="P435" s="264">
        <v>7.4677478746323689E-2</v>
      </c>
      <c r="Q435" s="264">
        <v>6.8680090053588425E-2</v>
      </c>
      <c r="R435" s="264">
        <v>6.3375818384385246E-2</v>
      </c>
      <c r="S435" s="265">
        <v>6.909419656096856E-2</v>
      </c>
      <c r="T435" s="344">
        <v>7.7143462412197092E-2</v>
      </c>
      <c r="U435" s="516"/>
      <c r="V435" s="227"/>
      <c r="W435" s="516"/>
    </row>
    <row r="436" spans="1:23" x14ac:dyDescent="0.2">
      <c r="A436" s="471" t="s">
        <v>1</v>
      </c>
      <c r="B436" s="266">
        <f>B433/H432*100-100</f>
        <v>4.6696197858988597</v>
      </c>
      <c r="C436" s="267">
        <f t="shared" ref="C436:E436" si="173">C433/C432*100-100</f>
        <v>2.6279619550277715</v>
      </c>
      <c r="D436" s="267">
        <f t="shared" si="173"/>
        <v>5.0244042492104484</v>
      </c>
      <c r="E436" s="267">
        <f t="shared" si="173"/>
        <v>-2.1963824289405665</v>
      </c>
      <c r="F436" s="267">
        <f>F433/F432*100-100</f>
        <v>3.6175710594315262</v>
      </c>
      <c r="G436" s="405">
        <f t="shared" ref="G436:L436" si="174">G433/G432*100-100</f>
        <v>4.7882718979064549</v>
      </c>
      <c r="H436" s="266">
        <f t="shared" si="174"/>
        <v>3.7018312549151915</v>
      </c>
      <c r="I436" s="267">
        <f t="shared" si="174"/>
        <v>1.0335917312661564</v>
      </c>
      <c r="J436" s="267">
        <f t="shared" si="174"/>
        <v>4.7961177286191372</v>
      </c>
      <c r="K436" s="267">
        <f t="shared" si="174"/>
        <v>9.4543243654050713</v>
      </c>
      <c r="L436" s="267">
        <f t="shared" si="174"/>
        <v>5.8455354579385812</v>
      </c>
      <c r="M436" s="268">
        <f>M433/M432*100-100</f>
        <v>5.6901378122308444</v>
      </c>
      <c r="N436" s="266">
        <f t="shared" ref="N436:T436" si="175">N433/N432*100-100</f>
        <v>2.9950669485553192</v>
      </c>
      <c r="O436" s="267">
        <f t="shared" si="175"/>
        <v>3.1738006965509555</v>
      </c>
      <c r="P436" s="267">
        <f t="shared" si="175"/>
        <v>4.376944576280124</v>
      </c>
      <c r="Q436" s="267">
        <f t="shared" si="175"/>
        <v>9.3023255813953369</v>
      </c>
      <c r="R436" s="267">
        <f t="shared" si="175"/>
        <v>3.1524547803617509</v>
      </c>
      <c r="S436" s="268">
        <f t="shared" si="175"/>
        <v>7.647479245697923</v>
      </c>
      <c r="T436" s="345">
        <f t="shared" si="175"/>
        <v>4.3479041056560419</v>
      </c>
      <c r="U436" s="516"/>
      <c r="V436" s="227"/>
      <c r="W436" s="516"/>
    </row>
    <row r="437" spans="1:23" ht="13.5" thickBot="1" x14ac:dyDescent="0.25">
      <c r="A437" s="472" t="s">
        <v>27</v>
      </c>
      <c r="B437" s="474">
        <f t="shared" ref="B437:T437" si="176">B433-B420</f>
        <v>190.9142857142856</v>
      </c>
      <c r="C437" s="475">
        <f t="shared" si="176"/>
        <v>37.086743044189916</v>
      </c>
      <c r="D437" s="475">
        <f t="shared" si="176"/>
        <v>141.89542483660125</v>
      </c>
      <c r="E437" s="475">
        <f t="shared" si="176"/>
        <v>-81.470588235294144</v>
      </c>
      <c r="F437" s="475">
        <f t="shared" si="176"/>
        <v>95</v>
      </c>
      <c r="G437" s="476">
        <f t="shared" si="176"/>
        <v>212.30612244897975</v>
      </c>
      <c r="H437" s="474">
        <f t="shared" si="176"/>
        <v>50.319693094629201</v>
      </c>
      <c r="I437" s="475">
        <f t="shared" si="176"/>
        <v>33.921568627451052</v>
      </c>
      <c r="J437" s="475">
        <f t="shared" si="176"/>
        <v>124.3370288248334</v>
      </c>
      <c r="K437" s="475">
        <f t="shared" si="176"/>
        <v>136.83473389355731</v>
      </c>
      <c r="L437" s="475">
        <f t="shared" si="176"/>
        <v>18.930555555556111</v>
      </c>
      <c r="M437" s="477">
        <f t="shared" si="176"/>
        <v>48.408333333333303</v>
      </c>
      <c r="N437" s="474">
        <f t="shared" si="176"/>
        <v>70.814751286449336</v>
      </c>
      <c r="O437" s="475">
        <f t="shared" si="176"/>
        <v>67.409420289855007</v>
      </c>
      <c r="P437" s="475">
        <f t="shared" si="176"/>
        <v>24.104736234116444</v>
      </c>
      <c r="Q437" s="475">
        <f t="shared" si="176"/>
        <v>367.5</v>
      </c>
      <c r="R437" s="475">
        <f t="shared" si="176"/>
        <v>-15.916666666666515</v>
      </c>
      <c r="S437" s="477">
        <f t="shared" si="176"/>
        <v>264.13926499032823</v>
      </c>
      <c r="T437" s="478">
        <f t="shared" si="176"/>
        <v>96.635420855112898</v>
      </c>
      <c r="U437" s="516"/>
      <c r="V437" s="227"/>
      <c r="W437" s="516"/>
    </row>
    <row r="438" spans="1:23" x14ac:dyDescent="0.2">
      <c r="A438" s="370" t="s">
        <v>51</v>
      </c>
      <c r="B438" s="274">
        <v>760</v>
      </c>
      <c r="C438" s="275">
        <v>754</v>
      </c>
      <c r="D438" s="275">
        <v>753</v>
      </c>
      <c r="E438" s="275">
        <v>181</v>
      </c>
      <c r="F438" s="275">
        <v>762</v>
      </c>
      <c r="G438" s="407">
        <v>757</v>
      </c>
      <c r="H438" s="274">
        <v>751</v>
      </c>
      <c r="I438" s="275">
        <v>753</v>
      </c>
      <c r="J438" s="275">
        <v>742</v>
      </c>
      <c r="K438" s="275">
        <v>166</v>
      </c>
      <c r="L438" s="275">
        <v>757</v>
      </c>
      <c r="M438" s="276">
        <v>756</v>
      </c>
      <c r="N438" s="274">
        <v>759</v>
      </c>
      <c r="O438" s="275">
        <v>765</v>
      </c>
      <c r="P438" s="275">
        <v>758</v>
      </c>
      <c r="Q438" s="275">
        <v>171</v>
      </c>
      <c r="R438" s="275">
        <v>758</v>
      </c>
      <c r="S438" s="276">
        <v>753</v>
      </c>
      <c r="T438" s="347">
        <f>SUM(B438:S438)</f>
        <v>11856</v>
      </c>
      <c r="U438" s="227" t="s">
        <v>56</v>
      </c>
      <c r="V438" s="278">
        <f>T425-T438</f>
        <v>37</v>
      </c>
      <c r="W438" s="279">
        <f>V438/T425</f>
        <v>3.1110737408559658E-3</v>
      </c>
    </row>
    <row r="439" spans="1:23" x14ac:dyDescent="0.2">
      <c r="A439" s="371" t="s">
        <v>28</v>
      </c>
      <c r="B439" s="323"/>
      <c r="C439" s="240"/>
      <c r="D439" s="240"/>
      <c r="E439" s="240"/>
      <c r="F439" s="240"/>
      <c r="G439" s="408"/>
      <c r="H439" s="242"/>
      <c r="I439" s="240"/>
      <c r="J439" s="240"/>
      <c r="K439" s="240"/>
      <c r="L439" s="240"/>
      <c r="M439" s="243"/>
      <c r="N439" s="242"/>
      <c r="O439" s="240"/>
      <c r="P439" s="240"/>
      <c r="Q439" s="240"/>
      <c r="R439" s="240"/>
      <c r="S439" s="243"/>
      <c r="T439" s="339"/>
      <c r="U439" s="227" t="s">
        <v>57</v>
      </c>
      <c r="V439" s="362">
        <v>162.36000000000001</v>
      </c>
      <c r="W439" s="516"/>
    </row>
    <row r="440" spans="1:23" ht="13.5" thickBot="1" x14ac:dyDescent="0.25">
      <c r="A440" s="372" t="s">
        <v>26</v>
      </c>
      <c r="B440" s="410">
        <f t="shared" ref="B440:S440" si="177">B439-B426</f>
        <v>0</v>
      </c>
      <c r="C440" s="415">
        <f t="shared" si="177"/>
        <v>0</v>
      </c>
      <c r="D440" s="415">
        <f t="shared" si="177"/>
        <v>0</v>
      </c>
      <c r="E440" s="415">
        <f t="shared" si="177"/>
        <v>0</v>
      </c>
      <c r="F440" s="415">
        <f t="shared" si="177"/>
        <v>0</v>
      </c>
      <c r="G440" s="416">
        <f t="shared" si="177"/>
        <v>0</v>
      </c>
      <c r="H440" s="410">
        <f t="shared" si="177"/>
        <v>0</v>
      </c>
      <c r="I440" s="415">
        <f t="shared" si="177"/>
        <v>0</v>
      </c>
      <c r="J440" s="415">
        <f t="shared" si="177"/>
        <v>0</v>
      </c>
      <c r="K440" s="415">
        <f t="shared" si="177"/>
        <v>0</v>
      </c>
      <c r="L440" s="415">
        <f t="shared" si="177"/>
        <v>0</v>
      </c>
      <c r="M440" s="417">
        <f t="shared" si="177"/>
        <v>0</v>
      </c>
      <c r="N440" s="410">
        <f t="shared" si="177"/>
        <v>0</v>
      </c>
      <c r="O440" s="415">
        <f t="shared" si="177"/>
        <v>0</v>
      </c>
      <c r="P440" s="415">
        <f t="shared" si="177"/>
        <v>0</v>
      </c>
      <c r="Q440" s="415">
        <f t="shared" si="177"/>
        <v>0</v>
      </c>
      <c r="R440" s="415">
        <f t="shared" si="177"/>
        <v>0</v>
      </c>
      <c r="S440" s="417">
        <f t="shared" si="177"/>
        <v>0</v>
      </c>
      <c r="T440" s="348"/>
      <c r="U440" s="227" t="s">
        <v>26</v>
      </c>
      <c r="V440" s="227">
        <f>V439-V426</f>
        <v>0.17000000000001592</v>
      </c>
      <c r="W440" s="516"/>
    </row>
    <row r="442" spans="1:23" ht="13.5" thickBot="1" x14ac:dyDescent="0.25"/>
    <row r="443" spans="1:23" ht="13.5" thickBot="1" x14ac:dyDescent="0.25">
      <c r="A443" s="468" t="s">
        <v>138</v>
      </c>
      <c r="B443" s="528" t="s">
        <v>53</v>
      </c>
      <c r="C443" s="529"/>
      <c r="D443" s="529"/>
      <c r="E443" s="529"/>
      <c r="F443" s="529"/>
      <c r="G443" s="530"/>
      <c r="H443" s="528" t="s">
        <v>72</v>
      </c>
      <c r="I443" s="529"/>
      <c r="J443" s="529"/>
      <c r="K443" s="529"/>
      <c r="L443" s="529"/>
      <c r="M443" s="530"/>
      <c r="N443" s="528" t="s">
        <v>63</v>
      </c>
      <c r="O443" s="529"/>
      <c r="P443" s="529"/>
      <c r="Q443" s="529"/>
      <c r="R443" s="529"/>
      <c r="S443" s="530"/>
      <c r="T443" s="338" t="s">
        <v>55</v>
      </c>
      <c r="U443" s="517"/>
      <c r="V443" s="517"/>
      <c r="W443" s="517"/>
    </row>
    <row r="444" spans="1:23" x14ac:dyDescent="0.2">
      <c r="A444" s="469" t="s">
        <v>54</v>
      </c>
      <c r="B444" s="448">
        <v>1</v>
      </c>
      <c r="C444" s="449">
        <v>2</v>
      </c>
      <c r="D444" s="449">
        <v>3</v>
      </c>
      <c r="E444" s="449">
        <v>4</v>
      </c>
      <c r="F444" s="449">
        <v>5</v>
      </c>
      <c r="G444" s="450">
        <v>6</v>
      </c>
      <c r="H444" s="448">
        <v>7</v>
      </c>
      <c r="I444" s="449">
        <v>8</v>
      </c>
      <c r="J444" s="449">
        <v>9</v>
      </c>
      <c r="K444" s="449">
        <v>10</v>
      </c>
      <c r="L444" s="449">
        <v>11</v>
      </c>
      <c r="M444" s="451">
        <v>12</v>
      </c>
      <c r="N444" s="448">
        <v>13</v>
      </c>
      <c r="O444" s="449">
        <v>14</v>
      </c>
      <c r="P444" s="449">
        <v>15</v>
      </c>
      <c r="Q444" s="449">
        <v>16</v>
      </c>
      <c r="R444" s="449">
        <v>17</v>
      </c>
      <c r="S444" s="451">
        <v>18</v>
      </c>
      <c r="T444" s="459">
        <v>720</v>
      </c>
      <c r="U444" s="517"/>
      <c r="V444" s="517"/>
      <c r="W444" s="517"/>
    </row>
    <row r="445" spans="1:23" x14ac:dyDescent="0.2">
      <c r="A445" s="470" t="s">
        <v>3</v>
      </c>
      <c r="B445" s="473">
        <v>3888</v>
      </c>
      <c r="C445" s="254">
        <v>3888</v>
      </c>
      <c r="D445" s="254">
        <v>3888</v>
      </c>
      <c r="E445" s="254">
        <v>3888</v>
      </c>
      <c r="F445" s="254">
        <v>3888</v>
      </c>
      <c r="G445" s="404">
        <v>3888</v>
      </c>
      <c r="H445" s="253">
        <v>3888</v>
      </c>
      <c r="I445" s="254">
        <v>3888</v>
      </c>
      <c r="J445" s="254">
        <v>3888</v>
      </c>
      <c r="K445" s="254">
        <v>3888</v>
      </c>
      <c r="L445" s="254">
        <v>3888</v>
      </c>
      <c r="M445" s="255">
        <v>3888</v>
      </c>
      <c r="N445" s="253">
        <v>3888</v>
      </c>
      <c r="O445" s="254">
        <v>3888</v>
      </c>
      <c r="P445" s="254">
        <v>3888</v>
      </c>
      <c r="Q445" s="254">
        <v>3888</v>
      </c>
      <c r="R445" s="254">
        <v>3888</v>
      </c>
      <c r="S445" s="255">
        <v>3888</v>
      </c>
      <c r="T445" s="341">
        <v>3888</v>
      </c>
      <c r="U445" s="517"/>
      <c r="V445" s="517"/>
      <c r="W445" s="517"/>
    </row>
    <row r="446" spans="1:23" x14ac:dyDescent="0.2">
      <c r="A446" s="471" t="s">
        <v>6</v>
      </c>
      <c r="B446" s="256">
        <v>4101.25</v>
      </c>
      <c r="C446" s="257">
        <v>4108.4615384615381</v>
      </c>
      <c r="D446" s="257">
        <v>4103.5897435897432</v>
      </c>
      <c r="E446" s="257">
        <v>4022.7777777777778</v>
      </c>
      <c r="F446" s="257">
        <v>4043.6842105263158</v>
      </c>
      <c r="G446" s="296">
        <v>4182.105263157895</v>
      </c>
      <c r="H446" s="256">
        <v>4123.0769230769229</v>
      </c>
      <c r="I446" s="257">
        <v>4158.2142857142853</v>
      </c>
      <c r="J446" s="257">
        <v>4123.7254901960787</v>
      </c>
      <c r="K446" s="257">
        <v>4124.5161290322585</v>
      </c>
      <c r="L446" s="257">
        <v>4232.4444444444443</v>
      </c>
      <c r="M446" s="258">
        <v>4295.2941176470586</v>
      </c>
      <c r="N446" s="256">
        <v>4127.0370370370374</v>
      </c>
      <c r="O446" s="257">
        <v>4213.5714285714284</v>
      </c>
      <c r="P446" s="257">
        <v>4130.3773584905657</v>
      </c>
      <c r="Q446" s="257">
        <v>4073.75</v>
      </c>
      <c r="R446" s="257">
        <v>4113.8</v>
      </c>
      <c r="S446" s="258">
        <v>4133.090909090909</v>
      </c>
      <c r="T446" s="342">
        <v>4142.7468354430375</v>
      </c>
      <c r="U446" s="517"/>
      <c r="V446" s="517"/>
      <c r="W446" s="517"/>
    </row>
    <row r="447" spans="1:23" x14ac:dyDescent="0.2">
      <c r="A447" s="469" t="s">
        <v>7</v>
      </c>
      <c r="B447" s="260">
        <v>70</v>
      </c>
      <c r="C447" s="261">
        <v>87.179487179487182</v>
      </c>
      <c r="D447" s="261">
        <v>79.487179487179489</v>
      </c>
      <c r="E447" s="261">
        <v>88.888888888888886</v>
      </c>
      <c r="F447" s="261">
        <v>81.578947368421055</v>
      </c>
      <c r="G447" s="509">
        <v>78.94736842105263</v>
      </c>
      <c r="H447" s="260">
        <v>84.615384615384613</v>
      </c>
      <c r="I447" s="261">
        <v>85.714285714285708</v>
      </c>
      <c r="J447" s="261">
        <v>76.470588235294116</v>
      </c>
      <c r="K447" s="261">
        <v>93.548387096774192</v>
      </c>
      <c r="L447" s="261">
        <v>84.444444444444443</v>
      </c>
      <c r="M447" s="262">
        <v>76.470588235294116</v>
      </c>
      <c r="N447" s="260">
        <v>90.740740740740748</v>
      </c>
      <c r="O447" s="261">
        <v>82.142857142857139</v>
      </c>
      <c r="P447" s="261">
        <v>88.679245283018872</v>
      </c>
      <c r="Q447" s="261">
        <v>87.5</v>
      </c>
      <c r="R447" s="261">
        <v>74</v>
      </c>
      <c r="S447" s="262">
        <v>72.727272727272734</v>
      </c>
      <c r="T447" s="343">
        <v>81.518987341772146</v>
      </c>
      <c r="U447" s="517"/>
      <c r="V447" s="227"/>
      <c r="W447" s="517"/>
    </row>
    <row r="448" spans="1:23" x14ac:dyDescent="0.2">
      <c r="A448" s="469" t="s">
        <v>8</v>
      </c>
      <c r="B448" s="263">
        <v>9.1206357097777066E-2</v>
      </c>
      <c r="C448" s="264">
        <v>7.3877382633603758E-2</v>
      </c>
      <c r="D448" s="264">
        <v>7.673946692575416E-2</v>
      </c>
      <c r="E448" s="264">
        <v>7.3764433331021576E-2</v>
      </c>
      <c r="F448" s="264">
        <v>7.2187437645541377E-2</v>
      </c>
      <c r="G448" s="302">
        <v>8.0691603699947559E-2</v>
      </c>
      <c r="H448" s="263">
        <v>6.6465059568632121E-2</v>
      </c>
      <c r="I448" s="264">
        <v>7.7927110798400326E-2</v>
      </c>
      <c r="J448" s="264">
        <v>9.3281355793811652E-2</v>
      </c>
      <c r="K448" s="264">
        <v>7.2219972630676935E-2</v>
      </c>
      <c r="L448" s="264">
        <v>6.6494451085025941E-2</v>
      </c>
      <c r="M448" s="265">
        <v>7.8558481193367682E-2</v>
      </c>
      <c r="N448" s="263">
        <v>5.7388307641581211E-2</v>
      </c>
      <c r="O448" s="264">
        <v>7.1904770468757914E-2</v>
      </c>
      <c r="P448" s="264">
        <v>7.3776208676680444E-2</v>
      </c>
      <c r="Q448" s="264">
        <v>7.2118888713659957E-2</v>
      </c>
      <c r="R448" s="264">
        <v>9.0288559974143742E-2</v>
      </c>
      <c r="S448" s="265">
        <v>8.0340902396828826E-2</v>
      </c>
      <c r="T448" s="344">
        <v>7.8112113504686845E-2</v>
      </c>
      <c r="U448" s="517"/>
      <c r="V448" s="227"/>
      <c r="W448" s="517"/>
    </row>
    <row r="449" spans="1:23" x14ac:dyDescent="0.2">
      <c r="A449" s="471" t="s">
        <v>1</v>
      </c>
      <c r="B449" s="266">
        <f>B446/H445*100-100</f>
        <v>5.4848251028806629</v>
      </c>
      <c r="C449" s="267">
        <f t="shared" ref="C449:E449" si="178">C446/C445*100-100</f>
        <v>5.6703070591959346</v>
      </c>
      <c r="D449" s="267">
        <f t="shared" si="178"/>
        <v>5.545003693151827</v>
      </c>
      <c r="E449" s="267">
        <f t="shared" si="178"/>
        <v>3.4665066300868688</v>
      </c>
      <c r="F449" s="267">
        <f>F446/F445*100-100</f>
        <v>4.0042235217673863</v>
      </c>
      <c r="G449" s="405">
        <f t="shared" ref="G449:L449" si="179">G446/G445*100-100</f>
        <v>7.564435780810058</v>
      </c>
      <c r="H449" s="266">
        <f t="shared" si="179"/>
        <v>6.0462171573282717</v>
      </c>
      <c r="I449" s="267">
        <f t="shared" si="179"/>
        <v>6.9499559082892404</v>
      </c>
      <c r="J449" s="267">
        <f t="shared" si="179"/>
        <v>6.0628984103929753</v>
      </c>
      <c r="K449" s="267">
        <f t="shared" si="179"/>
        <v>6.0832337714058298</v>
      </c>
      <c r="L449" s="267">
        <f t="shared" si="179"/>
        <v>8.8591678097850775</v>
      </c>
      <c r="M449" s="268">
        <f>M446/M445*100-100</f>
        <v>10.475671750181533</v>
      </c>
      <c r="N449" s="266">
        <f t="shared" ref="N449:T449" si="180">N446/N445*100-100</f>
        <v>6.1480719402530184</v>
      </c>
      <c r="O449" s="267">
        <f t="shared" si="180"/>
        <v>8.3737507348618436</v>
      </c>
      <c r="P449" s="267">
        <f t="shared" si="180"/>
        <v>6.233985557884921</v>
      </c>
      <c r="Q449" s="267">
        <f t="shared" si="180"/>
        <v>4.7775205761316784</v>
      </c>
      <c r="R449" s="267">
        <f t="shared" si="180"/>
        <v>5.8076131687242878</v>
      </c>
      <c r="S449" s="268">
        <f t="shared" si="180"/>
        <v>6.3037785260007411</v>
      </c>
      <c r="T449" s="345">
        <f t="shared" si="180"/>
        <v>6.5521305412303832</v>
      </c>
      <c r="U449" s="517"/>
      <c r="V449" s="227"/>
      <c r="W449" s="517"/>
    </row>
    <row r="450" spans="1:23" ht="13.5" thickBot="1" x14ac:dyDescent="0.25">
      <c r="A450" s="472" t="s">
        <v>27</v>
      </c>
      <c r="B450" s="474">
        <f t="shared" ref="B450:T450" si="181">B446-B433</f>
        <v>50.535714285714221</v>
      </c>
      <c r="C450" s="475">
        <f t="shared" si="181"/>
        <v>136.75941080196344</v>
      </c>
      <c r="D450" s="475">
        <f t="shared" si="181"/>
        <v>39.14529914529885</v>
      </c>
      <c r="E450" s="475">
        <f t="shared" si="181"/>
        <v>237.77777777777783</v>
      </c>
      <c r="F450" s="475">
        <f t="shared" si="181"/>
        <v>33.684210526315837</v>
      </c>
      <c r="G450" s="476">
        <f t="shared" si="181"/>
        <v>126.79914070891527</v>
      </c>
      <c r="H450" s="474">
        <f t="shared" si="181"/>
        <v>109.81605351170538</v>
      </c>
      <c r="I450" s="475">
        <f t="shared" si="181"/>
        <v>248.21428571428532</v>
      </c>
      <c r="J450" s="475">
        <f t="shared" si="181"/>
        <v>68.115734098517805</v>
      </c>
      <c r="K450" s="475">
        <f t="shared" si="181"/>
        <v>-111.36622390891807</v>
      </c>
      <c r="L450" s="475">
        <f t="shared" si="181"/>
        <v>136.22222222222172</v>
      </c>
      <c r="M450" s="477">
        <f t="shared" si="181"/>
        <v>205.08578431372507</v>
      </c>
      <c r="N450" s="474">
        <f t="shared" si="181"/>
        <v>141.12794612794642</v>
      </c>
      <c r="O450" s="475">
        <f t="shared" si="181"/>
        <v>220.74534161490692</v>
      </c>
      <c r="P450" s="475">
        <f t="shared" si="181"/>
        <v>90.989603388524756</v>
      </c>
      <c r="Q450" s="475">
        <f t="shared" si="181"/>
        <v>-156.25</v>
      </c>
      <c r="R450" s="475">
        <f t="shared" si="181"/>
        <v>121.80000000000018</v>
      </c>
      <c r="S450" s="477">
        <f t="shared" si="181"/>
        <v>-32.866537717601204</v>
      </c>
      <c r="T450" s="478">
        <f t="shared" si="181"/>
        <v>104.48294655414884</v>
      </c>
      <c r="U450" s="517"/>
      <c r="V450" s="227"/>
      <c r="W450" s="517"/>
    </row>
    <row r="451" spans="1:23" x14ac:dyDescent="0.2">
      <c r="A451" s="370" t="s">
        <v>51</v>
      </c>
      <c r="B451" s="274">
        <v>760</v>
      </c>
      <c r="C451" s="275">
        <v>754</v>
      </c>
      <c r="D451" s="275">
        <v>752</v>
      </c>
      <c r="E451" s="275">
        <v>178</v>
      </c>
      <c r="F451" s="275">
        <v>762</v>
      </c>
      <c r="G451" s="407">
        <v>756</v>
      </c>
      <c r="H451" s="274">
        <v>749</v>
      </c>
      <c r="I451" s="275">
        <v>752</v>
      </c>
      <c r="J451" s="275">
        <v>742</v>
      </c>
      <c r="K451" s="275">
        <v>159</v>
      </c>
      <c r="L451" s="275">
        <v>754</v>
      </c>
      <c r="M451" s="276">
        <v>755</v>
      </c>
      <c r="N451" s="274">
        <v>759</v>
      </c>
      <c r="O451" s="275">
        <v>764</v>
      </c>
      <c r="P451" s="275">
        <v>757</v>
      </c>
      <c r="Q451" s="275">
        <v>167</v>
      </c>
      <c r="R451" s="275">
        <v>757</v>
      </c>
      <c r="S451" s="276">
        <v>752</v>
      </c>
      <c r="T451" s="347">
        <f>SUM(B451:S451)</f>
        <v>11829</v>
      </c>
      <c r="U451" s="227" t="s">
        <v>56</v>
      </c>
      <c r="V451" s="278">
        <f>T438-T451</f>
        <v>27</v>
      </c>
      <c r="W451" s="279">
        <f>V451/T438</f>
        <v>2.2773279352226719E-3</v>
      </c>
    </row>
    <row r="452" spans="1:23" x14ac:dyDescent="0.2">
      <c r="A452" s="371" t="s">
        <v>28</v>
      </c>
      <c r="B452" s="323"/>
      <c r="C452" s="240"/>
      <c r="D452" s="240"/>
      <c r="E452" s="240"/>
      <c r="F452" s="240"/>
      <c r="G452" s="408"/>
      <c r="H452" s="242"/>
      <c r="I452" s="240"/>
      <c r="J452" s="240"/>
      <c r="K452" s="240"/>
      <c r="L452" s="240"/>
      <c r="M452" s="243"/>
      <c r="N452" s="242"/>
      <c r="O452" s="240"/>
      <c r="P452" s="240"/>
      <c r="Q452" s="240"/>
      <c r="R452" s="240"/>
      <c r="S452" s="243"/>
      <c r="T452" s="339"/>
      <c r="U452" s="227" t="s">
        <v>57</v>
      </c>
      <c r="V452" s="362">
        <v>162.29</v>
      </c>
      <c r="W452" s="517"/>
    </row>
    <row r="453" spans="1:23" ht="13.5" thickBot="1" x14ac:dyDescent="0.25">
      <c r="A453" s="372" t="s">
        <v>26</v>
      </c>
      <c r="B453" s="410">
        <f t="shared" ref="B453:S453" si="182">B452-B439</f>
        <v>0</v>
      </c>
      <c r="C453" s="415">
        <f t="shared" si="182"/>
        <v>0</v>
      </c>
      <c r="D453" s="415">
        <f t="shared" si="182"/>
        <v>0</v>
      </c>
      <c r="E453" s="415">
        <f t="shared" si="182"/>
        <v>0</v>
      </c>
      <c r="F453" s="415">
        <f t="shared" si="182"/>
        <v>0</v>
      </c>
      <c r="G453" s="416">
        <f t="shared" si="182"/>
        <v>0</v>
      </c>
      <c r="H453" s="410">
        <f t="shared" si="182"/>
        <v>0</v>
      </c>
      <c r="I453" s="415">
        <f t="shared" si="182"/>
        <v>0</v>
      </c>
      <c r="J453" s="415">
        <f t="shared" si="182"/>
        <v>0</v>
      </c>
      <c r="K453" s="415">
        <f t="shared" si="182"/>
        <v>0</v>
      </c>
      <c r="L453" s="415">
        <f t="shared" si="182"/>
        <v>0</v>
      </c>
      <c r="M453" s="417">
        <f t="shared" si="182"/>
        <v>0</v>
      </c>
      <c r="N453" s="410">
        <f t="shared" si="182"/>
        <v>0</v>
      </c>
      <c r="O453" s="415">
        <f t="shared" si="182"/>
        <v>0</v>
      </c>
      <c r="P453" s="415">
        <f t="shared" si="182"/>
        <v>0</v>
      </c>
      <c r="Q453" s="415">
        <f t="shared" si="182"/>
        <v>0</v>
      </c>
      <c r="R453" s="415">
        <f t="shared" si="182"/>
        <v>0</v>
      </c>
      <c r="S453" s="417">
        <f t="shared" si="182"/>
        <v>0</v>
      </c>
      <c r="T453" s="348"/>
      <c r="U453" s="227" t="s">
        <v>26</v>
      </c>
      <c r="V453" s="227">
        <f>V452-V439</f>
        <v>-7.00000000000216E-2</v>
      </c>
      <c r="W453" s="517"/>
    </row>
    <row r="455" spans="1:23" ht="13.5" thickBot="1" x14ac:dyDescent="0.25"/>
    <row r="456" spans="1:23" ht="13.5" thickBot="1" x14ac:dyDescent="0.25">
      <c r="A456" s="468" t="s">
        <v>139</v>
      </c>
      <c r="B456" s="528" t="s">
        <v>53</v>
      </c>
      <c r="C456" s="529"/>
      <c r="D456" s="529"/>
      <c r="E456" s="529"/>
      <c r="F456" s="529"/>
      <c r="G456" s="530"/>
      <c r="H456" s="528" t="s">
        <v>72</v>
      </c>
      <c r="I456" s="529"/>
      <c r="J456" s="529"/>
      <c r="K456" s="529"/>
      <c r="L456" s="529"/>
      <c r="M456" s="530"/>
      <c r="N456" s="528" t="s">
        <v>63</v>
      </c>
      <c r="O456" s="529"/>
      <c r="P456" s="529"/>
      <c r="Q456" s="529"/>
      <c r="R456" s="529"/>
      <c r="S456" s="530"/>
      <c r="T456" s="338" t="s">
        <v>55</v>
      </c>
      <c r="U456" s="518"/>
      <c r="V456" s="518"/>
      <c r="W456" s="518"/>
    </row>
    <row r="457" spans="1:23" x14ac:dyDescent="0.2">
      <c r="A457" s="469" t="s">
        <v>54</v>
      </c>
      <c r="B457" s="448">
        <v>1</v>
      </c>
      <c r="C457" s="449">
        <v>2</v>
      </c>
      <c r="D457" s="449">
        <v>3</v>
      </c>
      <c r="E457" s="449">
        <v>4</v>
      </c>
      <c r="F457" s="449">
        <v>5</v>
      </c>
      <c r="G457" s="450">
        <v>6</v>
      </c>
      <c r="H457" s="448">
        <v>7</v>
      </c>
      <c r="I457" s="449">
        <v>8</v>
      </c>
      <c r="J457" s="449">
        <v>9</v>
      </c>
      <c r="K457" s="449">
        <v>10</v>
      </c>
      <c r="L457" s="449">
        <v>11</v>
      </c>
      <c r="M457" s="451">
        <v>12</v>
      </c>
      <c r="N457" s="448">
        <v>13</v>
      </c>
      <c r="O457" s="449">
        <v>14</v>
      </c>
      <c r="P457" s="449">
        <v>15</v>
      </c>
      <c r="Q457" s="449">
        <v>16</v>
      </c>
      <c r="R457" s="449">
        <v>17</v>
      </c>
      <c r="S457" s="451">
        <v>18</v>
      </c>
      <c r="T457" s="459">
        <v>843</v>
      </c>
      <c r="U457" s="518"/>
      <c r="V457" s="518"/>
      <c r="W457" s="518"/>
    </row>
    <row r="458" spans="1:23" x14ac:dyDescent="0.2">
      <c r="A458" s="470" t="s">
        <v>3</v>
      </c>
      <c r="B458" s="473">
        <v>3906</v>
      </c>
      <c r="C458" s="254">
        <v>3906</v>
      </c>
      <c r="D458" s="254">
        <v>3906</v>
      </c>
      <c r="E458" s="254">
        <v>3906</v>
      </c>
      <c r="F458" s="254">
        <v>3906</v>
      </c>
      <c r="G458" s="404">
        <v>3906</v>
      </c>
      <c r="H458" s="253">
        <v>3906</v>
      </c>
      <c r="I458" s="254">
        <v>3906</v>
      </c>
      <c r="J458" s="254">
        <v>3906</v>
      </c>
      <c r="K458" s="254">
        <v>3906</v>
      </c>
      <c r="L458" s="254">
        <v>3906</v>
      </c>
      <c r="M458" s="255">
        <v>3906</v>
      </c>
      <c r="N458" s="253">
        <v>3906</v>
      </c>
      <c r="O458" s="254">
        <v>3906</v>
      </c>
      <c r="P458" s="254">
        <v>3906</v>
      </c>
      <c r="Q458" s="254">
        <v>3906</v>
      </c>
      <c r="R458" s="254">
        <v>3906</v>
      </c>
      <c r="S458" s="255">
        <v>3906</v>
      </c>
      <c r="T458" s="341">
        <v>3906</v>
      </c>
      <c r="U458" s="518"/>
      <c r="V458" s="518"/>
      <c r="W458" s="518"/>
    </row>
    <row r="459" spans="1:23" x14ac:dyDescent="0.2">
      <c r="A459" s="471" t="s">
        <v>6</v>
      </c>
      <c r="B459" s="256">
        <v>4154.782608695652</v>
      </c>
      <c r="C459" s="257">
        <v>4099.7872340425529</v>
      </c>
      <c r="D459" s="257">
        <v>4200.8928571428569</v>
      </c>
      <c r="E459" s="257">
        <v>3884.705882352941</v>
      </c>
      <c r="F459" s="257">
        <v>4154.6808510638302</v>
      </c>
      <c r="G459" s="296">
        <v>4048.9583333333335</v>
      </c>
      <c r="H459" s="256">
        <v>4177.7777777777774</v>
      </c>
      <c r="I459" s="257">
        <v>4172.6530612244896</v>
      </c>
      <c r="J459" s="257">
        <v>4239.583333333333</v>
      </c>
      <c r="K459" s="257">
        <v>4325.2941176470586</v>
      </c>
      <c r="L459" s="257">
        <v>4124</v>
      </c>
      <c r="M459" s="258">
        <v>4143.333333333333</v>
      </c>
      <c r="N459" s="256">
        <v>4141.40625</v>
      </c>
      <c r="O459" s="257">
        <v>4184.8214285714284</v>
      </c>
      <c r="P459" s="257">
        <v>4057.5471698113206</v>
      </c>
      <c r="Q459" s="257">
        <v>4052.8571428571427</v>
      </c>
      <c r="R459" s="257">
        <v>4171.458333333333</v>
      </c>
      <c r="S459" s="258">
        <v>4232.9629629629626</v>
      </c>
      <c r="T459" s="342">
        <v>4149.9288256227755</v>
      </c>
      <c r="U459" s="518"/>
      <c r="V459" s="518"/>
      <c r="W459" s="518"/>
    </row>
    <row r="460" spans="1:23" x14ac:dyDescent="0.2">
      <c r="A460" s="469" t="s">
        <v>7</v>
      </c>
      <c r="B460" s="260">
        <v>76.811594202898547</v>
      </c>
      <c r="C460" s="261">
        <v>82.978723404255319</v>
      </c>
      <c r="D460" s="261">
        <v>69.642857142857139</v>
      </c>
      <c r="E460" s="261">
        <v>100</v>
      </c>
      <c r="F460" s="261">
        <v>78.723404255319153</v>
      </c>
      <c r="G460" s="509">
        <v>79.166666666666671</v>
      </c>
      <c r="H460" s="260">
        <v>81.481481481481481</v>
      </c>
      <c r="I460" s="261">
        <v>81.632653061224488</v>
      </c>
      <c r="J460" s="261">
        <v>70.833333333333329</v>
      </c>
      <c r="K460" s="261">
        <v>82.352941176470594</v>
      </c>
      <c r="L460" s="261">
        <v>72</v>
      </c>
      <c r="M460" s="262">
        <v>82.222222222222229</v>
      </c>
      <c r="N460" s="260">
        <v>93.75</v>
      </c>
      <c r="O460" s="261">
        <v>85.714285714285708</v>
      </c>
      <c r="P460" s="261">
        <v>94.339622641509436</v>
      </c>
      <c r="Q460" s="261">
        <v>90.476190476190482</v>
      </c>
      <c r="R460" s="261">
        <v>79.166666666666671</v>
      </c>
      <c r="S460" s="262">
        <v>85.18518518518519</v>
      </c>
      <c r="T460" s="343">
        <v>79.596678529062871</v>
      </c>
      <c r="U460" s="518"/>
      <c r="V460" s="227"/>
      <c r="W460" s="518"/>
    </row>
    <row r="461" spans="1:23" x14ac:dyDescent="0.2">
      <c r="A461" s="469" t="s">
        <v>8</v>
      </c>
      <c r="B461" s="263">
        <v>8.4909447893230378E-2</v>
      </c>
      <c r="C461" s="264">
        <v>7.9990305109658613E-2</v>
      </c>
      <c r="D461" s="264">
        <v>8.1525976178647652E-2</v>
      </c>
      <c r="E461" s="264">
        <v>5.1020916343129843E-2</v>
      </c>
      <c r="F461" s="264">
        <v>8.2596795847313373E-2</v>
      </c>
      <c r="G461" s="302">
        <v>8.2232372491351735E-2</v>
      </c>
      <c r="H461" s="263">
        <v>7.3344486922216914E-2</v>
      </c>
      <c r="I461" s="264">
        <v>6.8388735276632251E-2</v>
      </c>
      <c r="J461" s="264">
        <v>8.9763201154542505E-2</v>
      </c>
      <c r="K461" s="264">
        <v>7.136198690579855E-2</v>
      </c>
      <c r="L461" s="264">
        <v>8.5644235930610532E-2</v>
      </c>
      <c r="M461" s="265">
        <v>8.047626297798692E-2</v>
      </c>
      <c r="N461" s="263">
        <v>6.1237797450817977E-2</v>
      </c>
      <c r="O461" s="264">
        <v>6.858515323218986E-2</v>
      </c>
      <c r="P461" s="264">
        <v>6.0747044236639604E-2</v>
      </c>
      <c r="Q461" s="264">
        <v>6.3858508989443771E-2</v>
      </c>
      <c r="R461" s="264">
        <v>7.8940841449797419E-2</v>
      </c>
      <c r="S461" s="265">
        <v>7.9569113968954067E-2</v>
      </c>
      <c r="T461" s="344">
        <v>7.8460514521640989E-2</v>
      </c>
      <c r="U461" s="518"/>
      <c r="V461" s="227"/>
      <c r="W461" s="518"/>
    </row>
    <row r="462" spans="1:23" x14ac:dyDescent="0.2">
      <c r="A462" s="471" t="s">
        <v>1</v>
      </c>
      <c r="B462" s="266">
        <f>B459/H458*100-100</f>
        <v>6.3692424141231925</v>
      </c>
      <c r="C462" s="267">
        <f t="shared" ref="C462:E462" si="183">C459/C458*100-100</f>
        <v>4.9612707128149793</v>
      </c>
      <c r="D462" s="267">
        <f t="shared" si="183"/>
        <v>7.5497403262380089</v>
      </c>
      <c r="E462" s="267">
        <f t="shared" si="183"/>
        <v>-0.54516430228005675</v>
      </c>
      <c r="F462" s="267">
        <f>F459/F458*100-100</f>
        <v>6.3666372520181795</v>
      </c>
      <c r="G462" s="405">
        <f t="shared" ref="G462:L462" si="184">G459/G458*100-100</f>
        <v>3.6599675712579085</v>
      </c>
      <c r="H462" s="266">
        <f t="shared" si="184"/>
        <v>6.9579564203219917</v>
      </c>
      <c r="I462" s="267">
        <f t="shared" si="184"/>
        <v>6.8267552796848321</v>
      </c>
      <c r="J462" s="267">
        <f t="shared" si="184"/>
        <v>8.5402799112476373</v>
      </c>
      <c r="K462" s="267">
        <f t="shared" si="184"/>
        <v>10.734616427216054</v>
      </c>
      <c r="L462" s="267">
        <f t="shared" si="184"/>
        <v>5.5811571940604239</v>
      </c>
      <c r="M462" s="268">
        <f>M459/M458*100-100</f>
        <v>6.0761222051544621</v>
      </c>
      <c r="N462" s="266">
        <f t="shared" ref="N462:T462" si="185">N459/N458*100-100</f>
        <v>6.0267857142857224</v>
      </c>
      <c r="O462" s="267">
        <f t="shared" si="185"/>
        <v>7.1382854216955707</v>
      </c>
      <c r="P462" s="267">
        <f t="shared" si="185"/>
        <v>3.8798558579447189</v>
      </c>
      <c r="Q462" s="267">
        <f t="shared" si="185"/>
        <v>3.759783483285787</v>
      </c>
      <c r="R462" s="267">
        <f t="shared" si="185"/>
        <v>6.7961682881037717</v>
      </c>
      <c r="S462" s="268">
        <f t="shared" si="185"/>
        <v>8.3707875822571083</v>
      </c>
      <c r="T462" s="345">
        <f t="shared" si="185"/>
        <v>6.2449776145103755</v>
      </c>
      <c r="U462" s="518"/>
      <c r="V462" s="227"/>
      <c r="W462" s="518"/>
    </row>
    <row r="463" spans="1:23" ht="13.5" thickBot="1" x14ac:dyDescent="0.25">
      <c r="A463" s="472" t="s">
        <v>27</v>
      </c>
      <c r="B463" s="474">
        <f t="shared" ref="B463:T463" si="186">B459-B446</f>
        <v>53.532608695652016</v>
      </c>
      <c r="C463" s="475">
        <f t="shared" si="186"/>
        <v>-8.6743044189852299</v>
      </c>
      <c r="D463" s="475">
        <f t="shared" si="186"/>
        <v>97.30311355311369</v>
      </c>
      <c r="E463" s="475">
        <f t="shared" si="186"/>
        <v>-138.07189542483684</v>
      </c>
      <c r="F463" s="475">
        <f t="shared" si="186"/>
        <v>110.99664053751439</v>
      </c>
      <c r="G463" s="476">
        <f t="shared" si="186"/>
        <v>-133.14692982456154</v>
      </c>
      <c r="H463" s="474">
        <f t="shared" si="186"/>
        <v>54.700854700854507</v>
      </c>
      <c r="I463" s="475">
        <f t="shared" si="186"/>
        <v>14.438775510204323</v>
      </c>
      <c r="J463" s="475">
        <f t="shared" si="186"/>
        <v>115.85784313725435</v>
      </c>
      <c r="K463" s="475">
        <f t="shared" si="186"/>
        <v>200.77798861480005</v>
      </c>
      <c r="L463" s="475">
        <f t="shared" si="186"/>
        <v>-108.44444444444434</v>
      </c>
      <c r="M463" s="477">
        <f t="shared" si="186"/>
        <v>-151.96078431372553</v>
      </c>
      <c r="N463" s="474">
        <f t="shared" si="186"/>
        <v>14.369212962962592</v>
      </c>
      <c r="O463" s="475">
        <f t="shared" si="186"/>
        <v>-28.75</v>
      </c>
      <c r="P463" s="475">
        <f t="shared" si="186"/>
        <v>-72.830188679245111</v>
      </c>
      <c r="Q463" s="475">
        <f t="shared" si="186"/>
        <v>-20.892857142857338</v>
      </c>
      <c r="R463" s="475">
        <f t="shared" si="186"/>
        <v>57.658333333332848</v>
      </c>
      <c r="S463" s="477">
        <f t="shared" si="186"/>
        <v>99.872053872053584</v>
      </c>
      <c r="T463" s="478">
        <f t="shared" si="186"/>
        <v>7.1819901797380226</v>
      </c>
      <c r="U463" s="518"/>
      <c r="V463" s="227"/>
      <c r="W463" s="518"/>
    </row>
    <row r="464" spans="1:23" x14ac:dyDescent="0.2">
      <c r="A464" s="370" t="s">
        <v>51</v>
      </c>
      <c r="B464" s="274">
        <v>759</v>
      </c>
      <c r="C464" s="275">
        <v>753</v>
      </c>
      <c r="D464" s="275">
        <v>751</v>
      </c>
      <c r="E464" s="275">
        <v>171</v>
      </c>
      <c r="F464" s="275">
        <v>760</v>
      </c>
      <c r="G464" s="407">
        <v>754</v>
      </c>
      <c r="H464" s="274">
        <v>749</v>
      </c>
      <c r="I464" s="275">
        <v>752</v>
      </c>
      <c r="J464" s="275">
        <v>742</v>
      </c>
      <c r="K464" s="275">
        <v>152</v>
      </c>
      <c r="L464" s="275">
        <v>753</v>
      </c>
      <c r="M464" s="276">
        <v>753</v>
      </c>
      <c r="N464" s="274">
        <v>759</v>
      </c>
      <c r="O464" s="275">
        <v>763</v>
      </c>
      <c r="P464" s="275">
        <v>756</v>
      </c>
      <c r="Q464" s="275">
        <v>166</v>
      </c>
      <c r="R464" s="275">
        <v>755</v>
      </c>
      <c r="S464" s="276">
        <v>752</v>
      </c>
      <c r="T464" s="347">
        <f>SUM(B464:S464)</f>
        <v>11800</v>
      </c>
      <c r="U464" s="227" t="s">
        <v>56</v>
      </c>
      <c r="V464" s="278">
        <f>T451-T464</f>
        <v>29</v>
      </c>
      <c r="W464" s="279">
        <f>V464/T451</f>
        <v>2.4516019950967961E-3</v>
      </c>
    </row>
    <row r="465" spans="1:23" x14ac:dyDescent="0.2">
      <c r="A465" s="371" t="s">
        <v>28</v>
      </c>
      <c r="B465" s="323"/>
      <c r="C465" s="240"/>
      <c r="D465" s="240"/>
      <c r="E465" s="240"/>
      <c r="F465" s="240"/>
      <c r="G465" s="408"/>
      <c r="H465" s="242"/>
      <c r="I465" s="240"/>
      <c r="J465" s="240"/>
      <c r="K465" s="240"/>
      <c r="L465" s="240"/>
      <c r="M465" s="243"/>
      <c r="N465" s="242"/>
      <c r="O465" s="240"/>
      <c r="P465" s="240"/>
      <c r="Q465" s="240"/>
      <c r="R465" s="240"/>
      <c r="S465" s="243"/>
      <c r="T465" s="339"/>
      <c r="U465" s="227" t="s">
        <v>57</v>
      </c>
      <c r="V465" s="362">
        <v>161.79</v>
      </c>
      <c r="W465" s="518"/>
    </row>
    <row r="466" spans="1:23" ht="13.5" thickBot="1" x14ac:dyDescent="0.25">
      <c r="A466" s="372" t="s">
        <v>26</v>
      </c>
      <c r="B466" s="410">
        <f t="shared" ref="B466:S466" si="187">B465-B452</f>
        <v>0</v>
      </c>
      <c r="C466" s="415">
        <f t="shared" si="187"/>
        <v>0</v>
      </c>
      <c r="D466" s="415">
        <f t="shared" si="187"/>
        <v>0</v>
      </c>
      <c r="E466" s="415">
        <f t="shared" si="187"/>
        <v>0</v>
      </c>
      <c r="F466" s="415">
        <f t="shared" si="187"/>
        <v>0</v>
      </c>
      <c r="G466" s="416">
        <f t="shared" si="187"/>
        <v>0</v>
      </c>
      <c r="H466" s="410">
        <f t="shared" si="187"/>
        <v>0</v>
      </c>
      <c r="I466" s="415">
        <f t="shared" si="187"/>
        <v>0</v>
      </c>
      <c r="J466" s="415">
        <f t="shared" si="187"/>
        <v>0</v>
      </c>
      <c r="K466" s="415">
        <f t="shared" si="187"/>
        <v>0</v>
      </c>
      <c r="L466" s="415">
        <f t="shared" si="187"/>
        <v>0</v>
      </c>
      <c r="M466" s="417">
        <f t="shared" si="187"/>
        <v>0</v>
      </c>
      <c r="N466" s="410">
        <f t="shared" si="187"/>
        <v>0</v>
      </c>
      <c r="O466" s="415">
        <f t="shared" si="187"/>
        <v>0</v>
      </c>
      <c r="P466" s="415">
        <f t="shared" si="187"/>
        <v>0</v>
      </c>
      <c r="Q466" s="415">
        <f t="shared" si="187"/>
        <v>0</v>
      </c>
      <c r="R466" s="415">
        <f t="shared" si="187"/>
        <v>0</v>
      </c>
      <c r="S466" s="417">
        <f t="shared" si="187"/>
        <v>0</v>
      </c>
      <c r="T466" s="348"/>
      <c r="U466" s="227" t="s">
        <v>26</v>
      </c>
      <c r="V466" s="227">
        <f>V465-V452</f>
        <v>-0.5</v>
      </c>
      <c r="W466" s="518"/>
    </row>
    <row r="468" spans="1:23" ht="13.5" thickBot="1" x14ac:dyDescent="0.25"/>
    <row r="469" spans="1:23" ht="13.5" thickBot="1" x14ac:dyDescent="0.25">
      <c r="A469" s="468" t="s">
        <v>140</v>
      </c>
      <c r="B469" s="528" t="s">
        <v>53</v>
      </c>
      <c r="C469" s="529"/>
      <c r="D469" s="529"/>
      <c r="E469" s="529"/>
      <c r="F469" s="529"/>
      <c r="G469" s="530"/>
      <c r="H469" s="528" t="s">
        <v>72</v>
      </c>
      <c r="I469" s="529"/>
      <c r="J469" s="529"/>
      <c r="K469" s="529"/>
      <c r="L469" s="529"/>
      <c r="M469" s="530"/>
      <c r="N469" s="528" t="s">
        <v>63</v>
      </c>
      <c r="O469" s="529"/>
      <c r="P469" s="529"/>
      <c r="Q469" s="529"/>
      <c r="R469" s="529"/>
      <c r="S469" s="530"/>
      <c r="T469" s="338" t="s">
        <v>55</v>
      </c>
      <c r="U469" s="519"/>
      <c r="V469" s="519"/>
      <c r="W469" s="519"/>
    </row>
    <row r="470" spans="1:23" x14ac:dyDescent="0.2">
      <c r="A470" s="469" t="s">
        <v>54</v>
      </c>
      <c r="B470" s="448">
        <v>1</v>
      </c>
      <c r="C470" s="449">
        <v>2</v>
      </c>
      <c r="D470" s="449">
        <v>3</v>
      </c>
      <c r="E470" s="449">
        <v>4</v>
      </c>
      <c r="F470" s="449">
        <v>5</v>
      </c>
      <c r="G470" s="450">
        <v>6</v>
      </c>
      <c r="H470" s="448">
        <v>7</v>
      </c>
      <c r="I470" s="449">
        <v>8</v>
      </c>
      <c r="J470" s="449">
        <v>9</v>
      </c>
      <c r="K470" s="449">
        <v>10</v>
      </c>
      <c r="L470" s="449">
        <v>11</v>
      </c>
      <c r="M470" s="451">
        <v>12</v>
      </c>
      <c r="N470" s="448">
        <v>13</v>
      </c>
      <c r="O470" s="449">
        <v>14</v>
      </c>
      <c r="P470" s="449">
        <v>15</v>
      </c>
      <c r="Q470" s="449">
        <v>16</v>
      </c>
      <c r="R470" s="449">
        <v>17</v>
      </c>
      <c r="S470" s="451">
        <v>18</v>
      </c>
      <c r="T470" s="459">
        <v>843</v>
      </c>
      <c r="U470" s="519"/>
      <c r="V470" s="519"/>
      <c r="W470" s="519"/>
    </row>
    <row r="471" spans="1:23" x14ac:dyDescent="0.2">
      <c r="A471" s="470" t="s">
        <v>3</v>
      </c>
      <c r="B471" s="473">
        <v>3924</v>
      </c>
      <c r="C471" s="254">
        <v>3924</v>
      </c>
      <c r="D471" s="254">
        <v>3924</v>
      </c>
      <c r="E471" s="254">
        <v>3924</v>
      </c>
      <c r="F471" s="254">
        <v>3924</v>
      </c>
      <c r="G471" s="404">
        <v>3924</v>
      </c>
      <c r="H471" s="253">
        <v>3924</v>
      </c>
      <c r="I471" s="254">
        <v>3924</v>
      </c>
      <c r="J471" s="254">
        <v>3924</v>
      </c>
      <c r="K471" s="254">
        <v>3924</v>
      </c>
      <c r="L471" s="254">
        <v>3924</v>
      </c>
      <c r="M471" s="255">
        <v>3924</v>
      </c>
      <c r="N471" s="253">
        <v>3924</v>
      </c>
      <c r="O471" s="254">
        <v>3924</v>
      </c>
      <c r="P471" s="254">
        <v>3924</v>
      </c>
      <c r="Q471" s="254">
        <v>3924</v>
      </c>
      <c r="R471" s="254">
        <v>3924</v>
      </c>
      <c r="S471" s="255">
        <v>3924</v>
      </c>
      <c r="T471" s="341">
        <v>3924</v>
      </c>
      <c r="U471" s="519"/>
      <c r="V471" s="519"/>
      <c r="W471" s="519"/>
    </row>
    <row r="472" spans="1:23" x14ac:dyDescent="0.2">
      <c r="A472" s="471" t="s">
        <v>6</v>
      </c>
      <c r="B472" s="256">
        <v>3989.13</v>
      </c>
      <c r="C472" s="257">
        <v>3898</v>
      </c>
      <c r="D472" s="257">
        <v>3756.25</v>
      </c>
      <c r="E472" s="257">
        <v>3721.43</v>
      </c>
      <c r="F472" s="257">
        <v>3923.64</v>
      </c>
      <c r="G472" s="296">
        <v>4103.26</v>
      </c>
      <c r="H472" s="256">
        <v>4175.42</v>
      </c>
      <c r="I472" s="257">
        <v>4161.46</v>
      </c>
      <c r="J472" s="257">
        <v>4146.7299999999996</v>
      </c>
      <c r="K472" s="257">
        <v>4456.96</v>
      </c>
      <c r="L472" s="257">
        <v>4258.78</v>
      </c>
      <c r="M472" s="258">
        <v>4417.5600000000004</v>
      </c>
      <c r="N472" s="256">
        <v>4226.67</v>
      </c>
      <c r="O472" s="257">
        <v>4260.3999999999996</v>
      </c>
      <c r="P472" s="257">
        <v>4259.8</v>
      </c>
      <c r="Q472" s="257">
        <v>4123.8</v>
      </c>
      <c r="R472" s="257">
        <v>4249.3900000000003</v>
      </c>
      <c r="S472" s="258">
        <v>4241.84</v>
      </c>
      <c r="T472" s="342">
        <v>4146.7299999999996</v>
      </c>
      <c r="U472" s="519"/>
      <c r="V472" s="519"/>
      <c r="W472" s="519"/>
    </row>
    <row r="473" spans="1:23" x14ac:dyDescent="0.2">
      <c r="A473" s="469" t="s">
        <v>7</v>
      </c>
      <c r="B473" s="260">
        <v>78.3</v>
      </c>
      <c r="C473" s="261">
        <v>90</v>
      </c>
      <c r="D473" s="261">
        <v>93.8</v>
      </c>
      <c r="E473" s="261">
        <v>100</v>
      </c>
      <c r="F473" s="261">
        <v>77.27</v>
      </c>
      <c r="G473" s="509">
        <v>90.7</v>
      </c>
      <c r="H473" s="260">
        <v>64.58</v>
      </c>
      <c r="I473" s="261">
        <v>77.08</v>
      </c>
      <c r="J473" s="261">
        <v>79.59</v>
      </c>
      <c r="K473" s="261">
        <v>73.91</v>
      </c>
      <c r="L473" s="261">
        <v>71.430000000000007</v>
      </c>
      <c r="M473" s="262">
        <v>88.89</v>
      </c>
      <c r="N473" s="260">
        <v>81.25</v>
      </c>
      <c r="O473" s="261">
        <v>85.42</v>
      </c>
      <c r="P473" s="261">
        <v>74.510000000000005</v>
      </c>
      <c r="Q473" s="261">
        <v>58.33</v>
      </c>
      <c r="R473" s="261">
        <v>69.39</v>
      </c>
      <c r="S473" s="262">
        <v>73.47</v>
      </c>
      <c r="T473" s="343">
        <v>69.180000000000007</v>
      </c>
      <c r="U473" s="519"/>
      <c r="V473" s="227"/>
      <c r="W473" s="519"/>
    </row>
    <row r="474" spans="1:23" x14ac:dyDescent="0.2">
      <c r="A474" s="469" t="s">
        <v>8</v>
      </c>
      <c r="B474" s="263">
        <v>7.0599999999999996E-2</v>
      </c>
      <c r="C474" s="264">
        <v>7.4499999999999997E-2</v>
      </c>
      <c r="D474" s="264">
        <v>4.8099999999999997E-2</v>
      </c>
      <c r="E474" s="264">
        <v>4.2500000000000003E-2</v>
      </c>
      <c r="F474" s="264">
        <v>7.9399999999999998E-2</v>
      </c>
      <c r="G474" s="302">
        <v>5.8000000000000003E-2</v>
      </c>
      <c r="H474" s="263">
        <v>9.4E-2</v>
      </c>
      <c r="I474" s="264">
        <v>8.5099999999999995E-2</v>
      </c>
      <c r="J474" s="264">
        <v>7.4399999999999994E-2</v>
      </c>
      <c r="K474" s="264">
        <v>8.2199999999999995E-2</v>
      </c>
      <c r="L474" s="264">
        <v>9.3100000000000002E-2</v>
      </c>
      <c r="M474" s="265">
        <v>6.9000000000000006E-2</v>
      </c>
      <c r="N474" s="263">
        <v>8.1799999999999998E-2</v>
      </c>
      <c r="O474" s="264">
        <v>7.0000000000000007E-2</v>
      </c>
      <c r="P474" s="264">
        <v>8.6999999999999994E-2</v>
      </c>
      <c r="Q474" s="264">
        <v>9.69E-2</v>
      </c>
      <c r="R474" s="264">
        <v>9.0399999999999994E-2</v>
      </c>
      <c r="S474" s="265">
        <v>8.1900000000000001E-2</v>
      </c>
      <c r="T474" s="344">
        <v>9.0200000000000002E-2</v>
      </c>
      <c r="U474" s="519"/>
      <c r="V474" s="227"/>
      <c r="W474" s="519"/>
    </row>
    <row r="475" spans="1:23" x14ac:dyDescent="0.2">
      <c r="A475" s="471" t="s">
        <v>1</v>
      </c>
      <c r="B475" s="266">
        <f>B472/H471*100-100</f>
        <v>1.6597859327217179</v>
      </c>
      <c r="C475" s="267">
        <f t="shared" ref="C475:E475" si="188">C472/C471*100-100</f>
        <v>-0.66258919469927946</v>
      </c>
      <c r="D475" s="267">
        <f t="shared" si="188"/>
        <v>-4.2749745158001957</v>
      </c>
      <c r="E475" s="267">
        <f t="shared" si="188"/>
        <v>-5.1623343527013219</v>
      </c>
      <c r="F475" s="267">
        <f>F472/F471*100-100</f>
        <v>-9.1743119266141093E-3</v>
      </c>
      <c r="G475" s="405">
        <f t="shared" ref="G475:L475" si="189">G472/G471*100-100</f>
        <v>4.5682976554536339</v>
      </c>
      <c r="H475" s="266">
        <f t="shared" si="189"/>
        <v>6.4072375127420997</v>
      </c>
      <c r="I475" s="267">
        <f t="shared" si="189"/>
        <v>6.0514780835881652</v>
      </c>
      <c r="J475" s="267">
        <f t="shared" si="189"/>
        <v>5.6760958205912289</v>
      </c>
      <c r="K475" s="267">
        <f t="shared" si="189"/>
        <v>13.582059123343541</v>
      </c>
      <c r="L475" s="267">
        <f t="shared" si="189"/>
        <v>8.5316004077471916</v>
      </c>
      <c r="M475" s="268">
        <f>M472/M471*100-100</f>
        <v>12.577981651376163</v>
      </c>
      <c r="N475" s="266">
        <f t="shared" ref="N475:T475" si="190">N472/N471*100-100</f>
        <v>7.7133027522935862</v>
      </c>
      <c r="O475" s="267">
        <f t="shared" si="190"/>
        <v>8.5728848114169125</v>
      </c>
      <c r="P475" s="267">
        <f t="shared" si="190"/>
        <v>8.5575942915392602</v>
      </c>
      <c r="Q475" s="267">
        <f t="shared" si="190"/>
        <v>5.0917431192660558</v>
      </c>
      <c r="R475" s="267">
        <f t="shared" si="190"/>
        <v>8.2923037716615653</v>
      </c>
      <c r="S475" s="268">
        <f t="shared" si="190"/>
        <v>8.0998980632008113</v>
      </c>
      <c r="T475" s="345">
        <f t="shared" si="190"/>
        <v>5.6760958205912289</v>
      </c>
      <c r="U475" s="519"/>
      <c r="V475" s="227"/>
      <c r="W475" s="519"/>
    </row>
    <row r="476" spans="1:23" ht="13.5" thickBot="1" x14ac:dyDescent="0.25">
      <c r="A476" s="472" t="s">
        <v>27</v>
      </c>
      <c r="B476" s="474">
        <f t="shared" ref="B476:T476" si="191">B472-B459</f>
        <v>-165.65260869565191</v>
      </c>
      <c r="C476" s="475">
        <f t="shared" si="191"/>
        <v>-201.78723404255288</v>
      </c>
      <c r="D476" s="475">
        <f t="shared" si="191"/>
        <v>-444.64285714285688</v>
      </c>
      <c r="E476" s="475">
        <f t="shared" si="191"/>
        <v>-163.27588235294115</v>
      </c>
      <c r="F476" s="475">
        <f t="shared" si="191"/>
        <v>-231.04085106383036</v>
      </c>
      <c r="G476" s="476">
        <f t="shared" si="191"/>
        <v>54.301666666666733</v>
      </c>
      <c r="H476" s="474">
        <f t="shared" si="191"/>
        <v>-2.3577777777773008</v>
      </c>
      <c r="I476" s="475">
        <f t="shared" si="191"/>
        <v>-11.193061224489611</v>
      </c>
      <c r="J476" s="475">
        <f t="shared" si="191"/>
        <v>-92.853333333333467</v>
      </c>
      <c r="K476" s="475">
        <f t="shared" si="191"/>
        <v>131.66588235294148</v>
      </c>
      <c r="L476" s="475">
        <f t="shared" si="191"/>
        <v>134.77999999999975</v>
      </c>
      <c r="M476" s="477">
        <f t="shared" si="191"/>
        <v>274.22666666666737</v>
      </c>
      <c r="N476" s="474">
        <f t="shared" si="191"/>
        <v>85.263750000000073</v>
      </c>
      <c r="O476" s="475">
        <f t="shared" si="191"/>
        <v>75.578571428571195</v>
      </c>
      <c r="P476" s="475">
        <f t="shared" si="191"/>
        <v>202.25283018867958</v>
      </c>
      <c r="Q476" s="475">
        <f t="shared" si="191"/>
        <v>70.94285714285752</v>
      </c>
      <c r="R476" s="475">
        <f t="shared" si="191"/>
        <v>77.931666666667297</v>
      </c>
      <c r="S476" s="477">
        <f t="shared" si="191"/>
        <v>8.8770370370375531</v>
      </c>
      <c r="T476" s="478">
        <f t="shared" si="191"/>
        <v>-3.1988256227759848</v>
      </c>
      <c r="U476" s="519"/>
      <c r="V476" s="227"/>
      <c r="W476" s="519"/>
    </row>
    <row r="477" spans="1:23" x14ac:dyDescent="0.2">
      <c r="A477" s="370" t="s">
        <v>51</v>
      </c>
      <c r="B477" s="274">
        <v>757</v>
      </c>
      <c r="C477" s="275">
        <v>752</v>
      </c>
      <c r="D477" s="275">
        <v>750</v>
      </c>
      <c r="E477" s="275">
        <v>169</v>
      </c>
      <c r="F477" s="275">
        <v>759</v>
      </c>
      <c r="G477" s="407">
        <v>753</v>
      </c>
      <c r="H477" s="274">
        <v>744</v>
      </c>
      <c r="I477" s="275">
        <v>751</v>
      </c>
      <c r="J477" s="275">
        <v>741</v>
      </c>
      <c r="K477" s="275">
        <v>148</v>
      </c>
      <c r="L477" s="275">
        <v>752</v>
      </c>
      <c r="M477" s="276">
        <v>751</v>
      </c>
      <c r="N477" s="274">
        <v>758</v>
      </c>
      <c r="O477" s="275">
        <v>762</v>
      </c>
      <c r="P477" s="275">
        <v>754</v>
      </c>
      <c r="Q477" s="275">
        <v>160</v>
      </c>
      <c r="R477" s="275">
        <v>755</v>
      </c>
      <c r="S477" s="276">
        <v>752</v>
      </c>
      <c r="T477" s="347">
        <f>SUM(B477:S477)</f>
        <v>11768</v>
      </c>
      <c r="U477" s="227" t="s">
        <v>56</v>
      </c>
      <c r="V477" s="278">
        <f>T464-T477</f>
        <v>32</v>
      </c>
      <c r="W477" s="279">
        <f>V477/T464</f>
        <v>2.7118644067796612E-3</v>
      </c>
    </row>
    <row r="478" spans="1:23" x14ac:dyDescent="0.2">
      <c r="A478" s="371" t="s">
        <v>28</v>
      </c>
      <c r="B478" s="323"/>
      <c r="C478" s="240"/>
      <c r="D478" s="240"/>
      <c r="E478" s="240"/>
      <c r="F478" s="240"/>
      <c r="G478" s="408"/>
      <c r="H478" s="242"/>
      <c r="I478" s="240"/>
      <c r="J478" s="240"/>
      <c r="K478" s="240"/>
      <c r="L478" s="240"/>
      <c r="M478" s="243"/>
      <c r="N478" s="242"/>
      <c r="O478" s="240"/>
      <c r="P478" s="240"/>
      <c r="Q478" s="240"/>
      <c r="R478" s="240"/>
      <c r="S478" s="243"/>
      <c r="T478" s="339"/>
      <c r="U478" s="227" t="s">
        <v>57</v>
      </c>
      <c r="V478" s="362">
        <v>161.44</v>
      </c>
      <c r="W478" s="519"/>
    </row>
    <row r="479" spans="1:23" ht="13.5" thickBot="1" x14ac:dyDescent="0.25">
      <c r="A479" s="372" t="s">
        <v>26</v>
      </c>
      <c r="B479" s="410">
        <f t="shared" ref="B479:S479" si="192">B478-B465</f>
        <v>0</v>
      </c>
      <c r="C479" s="415">
        <f t="shared" si="192"/>
        <v>0</v>
      </c>
      <c r="D479" s="415">
        <f t="shared" si="192"/>
        <v>0</v>
      </c>
      <c r="E479" s="415">
        <f t="shared" si="192"/>
        <v>0</v>
      </c>
      <c r="F479" s="415">
        <f t="shared" si="192"/>
        <v>0</v>
      </c>
      <c r="G479" s="416">
        <f t="shared" si="192"/>
        <v>0</v>
      </c>
      <c r="H479" s="410">
        <f t="shared" si="192"/>
        <v>0</v>
      </c>
      <c r="I479" s="415">
        <f t="shared" si="192"/>
        <v>0</v>
      </c>
      <c r="J479" s="415">
        <f t="shared" si="192"/>
        <v>0</v>
      </c>
      <c r="K479" s="415">
        <f t="shared" si="192"/>
        <v>0</v>
      </c>
      <c r="L479" s="415">
        <f t="shared" si="192"/>
        <v>0</v>
      </c>
      <c r="M479" s="417">
        <f t="shared" si="192"/>
        <v>0</v>
      </c>
      <c r="N479" s="410">
        <f t="shared" si="192"/>
        <v>0</v>
      </c>
      <c r="O479" s="415">
        <f t="shared" si="192"/>
        <v>0</v>
      </c>
      <c r="P479" s="415">
        <f t="shared" si="192"/>
        <v>0</v>
      </c>
      <c r="Q479" s="415">
        <f t="shared" si="192"/>
        <v>0</v>
      </c>
      <c r="R479" s="415">
        <f t="shared" si="192"/>
        <v>0</v>
      </c>
      <c r="S479" s="417">
        <f t="shared" si="192"/>
        <v>0</v>
      </c>
      <c r="T479" s="348"/>
      <c r="U479" s="227" t="s">
        <v>26</v>
      </c>
      <c r="V479" s="227">
        <f>V478-V465</f>
        <v>-0.34999999999999432</v>
      </c>
      <c r="W479" s="519"/>
    </row>
    <row r="481" spans="1:23" ht="13.5" thickBot="1" x14ac:dyDescent="0.25"/>
    <row r="482" spans="1:23" ht="13.5" thickBot="1" x14ac:dyDescent="0.25">
      <c r="A482" s="468" t="s">
        <v>141</v>
      </c>
      <c r="B482" s="528" t="s">
        <v>53</v>
      </c>
      <c r="C482" s="529"/>
      <c r="D482" s="529"/>
      <c r="E482" s="529"/>
      <c r="F482" s="529"/>
      <c r="G482" s="530"/>
      <c r="H482" s="528" t="s">
        <v>72</v>
      </c>
      <c r="I482" s="529"/>
      <c r="J482" s="529"/>
      <c r="K482" s="529"/>
      <c r="L482" s="529"/>
      <c r="M482" s="530"/>
      <c r="N482" s="528" t="s">
        <v>63</v>
      </c>
      <c r="O482" s="529"/>
      <c r="P482" s="529"/>
      <c r="Q482" s="529"/>
      <c r="R482" s="529"/>
      <c r="S482" s="530"/>
      <c r="T482" s="338" t="s">
        <v>55</v>
      </c>
      <c r="U482" s="520"/>
      <c r="V482" s="520"/>
      <c r="W482" s="520"/>
    </row>
    <row r="483" spans="1:23" x14ac:dyDescent="0.2">
      <c r="A483" s="469" t="s">
        <v>54</v>
      </c>
      <c r="B483" s="448">
        <v>1</v>
      </c>
      <c r="C483" s="449">
        <v>2</v>
      </c>
      <c r="D483" s="449">
        <v>3</v>
      </c>
      <c r="E483" s="449">
        <v>4</v>
      </c>
      <c r="F483" s="449">
        <v>5</v>
      </c>
      <c r="G483" s="450">
        <v>6</v>
      </c>
      <c r="H483" s="448">
        <v>7</v>
      </c>
      <c r="I483" s="449">
        <v>8</v>
      </c>
      <c r="J483" s="449">
        <v>9</v>
      </c>
      <c r="K483" s="449">
        <v>10</v>
      </c>
      <c r="L483" s="449">
        <v>11</v>
      </c>
      <c r="M483" s="451">
        <v>12</v>
      </c>
      <c r="N483" s="448">
        <v>13</v>
      </c>
      <c r="O483" s="449">
        <v>14</v>
      </c>
      <c r="P483" s="449">
        <v>15</v>
      </c>
      <c r="Q483" s="449">
        <v>16</v>
      </c>
      <c r="R483" s="449">
        <v>17</v>
      </c>
      <c r="S483" s="451">
        <v>18</v>
      </c>
      <c r="T483" s="459">
        <v>854</v>
      </c>
      <c r="U483" s="520"/>
      <c r="V483" s="520"/>
      <c r="W483" s="520"/>
    </row>
    <row r="484" spans="1:23" x14ac:dyDescent="0.2">
      <c r="A484" s="470" t="s">
        <v>3</v>
      </c>
      <c r="B484" s="473">
        <v>3942</v>
      </c>
      <c r="C484" s="254">
        <v>3942</v>
      </c>
      <c r="D484" s="254">
        <v>3942</v>
      </c>
      <c r="E484" s="254">
        <v>3942</v>
      </c>
      <c r="F484" s="254">
        <v>3942</v>
      </c>
      <c r="G484" s="404">
        <v>3942</v>
      </c>
      <c r="H484" s="253">
        <v>3942</v>
      </c>
      <c r="I484" s="254">
        <v>3942</v>
      </c>
      <c r="J484" s="254">
        <v>3942</v>
      </c>
      <c r="K484" s="254">
        <v>3942</v>
      </c>
      <c r="L484" s="254">
        <v>3942</v>
      </c>
      <c r="M484" s="255">
        <v>3942</v>
      </c>
      <c r="N484" s="253">
        <v>3942</v>
      </c>
      <c r="O484" s="254">
        <v>3942</v>
      </c>
      <c r="P484" s="254">
        <v>3942</v>
      </c>
      <c r="Q484" s="254">
        <v>3942</v>
      </c>
      <c r="R484" s="254">
        <v>3942</v>
      </c>
      <c r="S484" s="255">
        <v>3942</v>
      </c>
      <c r="T484" s="341">
        <v>3942</v>
      </c>
      <c r="U484" s="520"/>
      <c r="V484" s="520"/>
      <c r="W484" s="520"/>
    </row>
    <row r="485" spans="1:23" x14ac:dyDescent="0.2">
      <c r="A485" s="471" t="s">
        <v>6</v>
      </c>
      <c r="B485" s="256">
        <v>4279</v>
      </c>
      <c r="C485" s="257">
        <v>4149.3877551020405</v>
      </c>
      <c r="D485" s="257">
        <v>4261.5686274509808</v>
      </c>
      <c r="E485" s="257">
        <v>4097.1428571428569</v>
      </c>
      <c r="F485" s="257">
        <v>4200.208333333333</v>
      </c>
      <c r="G485" s="296">
        <v>4112.666666666667</v>
      </c>
      <c r="H485" s="256">
        <v>4305</v>
      </c>
      <c r="I485" s="257">
        <v>4394.9122807017548</v>
      </c>
      <c r="J485" s="257">
        <v>4358.666666666667</v>
      </c>
      <c r="K485" s="257">
        <v>4377.894736842105</v>
      </c>
      <c r="L485" s="257">
        <v>4393.0508474576272</v>
      </c>
      <c r="M485" s="258">
        <v>4446.5517241379312</v>
      </c>
      <c r="N485" s="256">
        <v>4326.3888888888887</v>
      </c>
      <c r="O485" s="257">
        <v>4389.6491228070172</v>
      </c>
      <c r="P485" s="257">
        <v>4449.1228070175439</v>
      </c>
      <c r="Q485" s="257">
        <v>4254.2857142857147</v>
      </c>
      <c r="R485" s="257">
        <v>4367.894736842105</v>
      </c>
      <c r="S485" s="258">
        <v>4315.6896551724139</v>
      </c>
      <c r="T485" s="342">
        <v>4318.173302107728</v>
      </c>
      <c r="U485" s="520"/>
      <c r="V485" s="520"/>
      <c r="W485" s="520"/>
    </row>
    <row r="486" spans="1:23" x14ac:dyDescent="0.2">
      <c r="A486" s="469" t="s">
        <v>7</v>
      </c>
      <c r="B486" s="260">
        <v>74</v>
      </c>
      <c r="C486" s="261">
        <v>75.510204081632651</v>
      </c>
      <c r="D486" s="261">
        <v>86.274509803921575</v>
      </c>
      <c r="E486" s="261">
        <v>80.952380952380949</v>
      </c>
      <c r="F486" s="261">
        <v>72.916666666666671</v>
      </c>
      <c r="G486" s="509">
        <v>80</v>
      </c>
      <c r="H486" s="260">
        <v>75.862068965517238</v>
      </c>
      <c r="I486" s="261">
        <v>82.456140350877192</v>
      </c>
      <c r="J486" s="261">
        <v>76.666666666666671</v>
      </c>
      <c r="K486" s="261">
        <v>94.736842105263165</v>
      </c>
      <c r="L486" s="261">
        <v>76.271186440677965</v>
      </c>
      <c r="M486" s="262">
        <v>72.41379310344827</v>
      </c>
      <c r="N486" s="260">
        <v>69.444444444444443</v>
      </c>
      <c r="O486" s="261">
        <v>71.929824561403507</v>
      </c>
      <c r="P486" s="261">
        <v>85.964912280701753</v>
      </c>
      <c r="Q486" s="261">
        <v>85.714285714285708</v>
      </c>
      <c r="R486" s="261">
        <v>78.94736842105263</v>
      </c>
      <c r="S486" s="262">
        <v>74.137931034482762</v>
      </c>
      <c r="T486" s="343">
        <v>75.995316159250592</v>
      </c>
      <c r="U486" s="520"/>
      <c r="V486" s="227"/>
      <c r="W486" s="520"/>
    </row>
    <row r="487" spans="1:23" x14ac:dyDescent="0.2">
      <c r="A487" s="469" t="s">
        <v>8</v>
      </c>
      <c r="B487" s="263">
        <v>7.621935191529168E-2</v>
      </c>
      <c r="C487" s="264">
        <v>7.9791549920658941E-2</v>
      </c>
      <c r="D487" s="264">
        <v>6.9832055017062675E-2</v>
      </c>
      <c r="E487" s="264">
        <v>7.8125515675869311E-2</v>
      </c>
      <c r="F487" s="264">
        <v>8.67664799592201E-2</v>
      </c>
      <c r="G487" s="302">
        <v>7.5244123712153776E-2</v>
      </c>
      <c r="H487" s="263">
        <v>8.1152207376924662E-2</v>
      </c>
      <c r="I487" s="264">
        <v>7.5486905702265711E-2</v>
      </c>
      <c r="J487" s="264">
        <v>8.2969713826580485E-2</v>
      </c>
      <c r="K487" s="264">
        <v>5.6637076999612464E-2</v>
      </c>
      <c r="L487" s="264">
        <v>7.6333785559426243E-2</v>
      </c>
      <c r="M487" s="265">
        <v>8.7560698952412724E-2</v>
      </c>
      <c r="N487" s="263">
        <v>9.1768153070667879E-2</v>
      </c>
      <c r="O487" s="264">
        <v>9.2478204128937855E-2</v>
      </c>
      <c r="P487" s="264">
        <v>7.2380356971980211E-2</v>
      </c>
      <c r="Q487" s="264">
        <v>5.9283896591113459E-2</v>
      </c>
      <c r="R487" s="264">
        <v>8.1702099189330496E-2</v>
      </c>
      <c r="S487" s="265">
        <v>8.0849202823606012E-2</v>
      </c>
      <c r="T487" s="344">
        <v>8.3310847769256402E-2</v>
      </c>
      <c r="U487" s="520"/>
      <c r="V487" s="227"/>
      <c r="W487" s="520"/>
    </row>
    <row r="488" spans="1:23" x14ac:dyDescent="0.2">
      <c r="A488" s="471" t="s">
        <v>1</v>
      </c>
      <c r="B488" s="266">
        <f>B485/H484*100-100</f>
        <v>8.5489599188229448</v>
      </c>
      <c r="C488" s="267">
        <f t="shared" ref="C488:E488" si="193">C485/C484*100-100</f>
        <v>5.2609780594125084</v>
      </c>
      <c r="D488" s="267">
        <f t="shared" si="193"/>
        <v>8.1067637608062171</v>
      </c>
      <c r="E488" s="267">
        <f t="shared" si="193"/>
        <v>3.9356381822135234</v>
      </c>
      <c r="F488" s="267">
        <f>F485/F484*100-100</f>
        <v>6.550186030779642</v>
      </c>
      <c r="G488" s="405">
        <f t="shared" ref="G488:L488" si="194">G485/G484*100-100</f>
        <v>4.3294435988499913</v>
      </c>
      <c r="H488" s="266">
        <f t="shared" si="194"/>
        <v>9.2085235920852426</v>
      </c>
      <c r="I488" s="267">
        <f t="shared" si="194"/>
        <v>11.489403366356015</v>
      </c>
      <c r="J488" s="267">
        <f t="shared" si="194"/>
        <v>10.569930661254872</v>
      </c>
      <c r="K488" s="267">
        <f t="shared" si="194"/>
        <v>11.057705145664755</v>
      </c>
      <c r="L488" s="267">
        <f t="shared" si="194"/>
        <v>11.442182837585662</v>
      </c>
      <c r="M488" s="268">
        <f>M485/M484*100-100</f>
        <v>12.799384173970864</v>
      </c>
      <c r="N488" s="266">
        <f t="shared" ref="N488:T488" si="195">N485/N484*100-100</f>
        <v>9.7511133660296565</v>
      </c>
      <c r="O488" s="267">
        <f t="shared" si="195"/>
        <v>11.35588845274016</v>
      </c>
      <c r="P488" s="267">
        <f t="shared" si="195"/>
        <v>12.864606976599276</v>
      </c>
      <c r="Q488" s="267">
        <f t="shared" si="195"/>
        <v>7.9220120316010707</v>
      </c>
      <c r="R488" s="267">
        <f t="shared" si="195"/>
        <v>10.804026809794635</v>
      </c>
      <c r="S488" s="268">
        <f t="shared" si="195"/>
        <v>9.4796969856015778</v>
      </c>
      <c r="T488" s="345">
        <f t="shared" si="195"/>
        <v>9.5427017277455235</v>
      </c>
      <c r="U488" s="520"/>
      <c r="V488" s="227"/>
      <c r="W488" s="520"/>
    </row>
    <row r="489" spans="1:23" ht="13.5" thickBot="1" x14ac:dyDescent="0.25">
      <c r="A489" s="472" t="s">
        <v>27</v>
      </c>
      <c r="B489" s="474">
        <f t="shared" ref="B489:T489" si="196">B485-B472</f>
        <v>289.86999999999989</v>
      </c>
      <c r="C489" s="475">
        <f t="shared" si="196"/>
        <v>251.3877551020405</v>
      </c>
      <c r="D489" s="475">
        <f t="shared" si="196"/>
        <v>505.31862745098078</v>
      </c>
      <c r="E489" s="475">
        <f t="shared" si="196"/>
        <v>375.71285714285705</v>
      </c>
      <c r="F489" s="475">
        <f t="shared" si="196"/>
        <v>276.56833333333316</v>
      </c>
      <c r="G489" s="476">
        <f t="shared" si="196"/>
        <v>9.4066666666667516</v>
      </c>
      <c r="H489" s="474">
        <f t="shared" si="196"/>
        <v>129.57999999999993</v>
      </c>
      <c r="I489" s="475">
        <f t="shared" si="196"/>
        <v>233.45228070175472</v>
      </c>
      <c r="J489" s="475">
        <f t="shared" si="196"/>
        <v>211.93666666666741</v>
      </c>
      <c r="K489" s="475">
        <f t="shared" si="196"/>
        <v>-79.06526315789506</v>
      </c>
      <c r="L489" s="475">
        <f t="shared" si="196"/>
        <v>134.2708474576275</v>
      </c>
      <c r="M489" s="477">
        <f t="shared" si="196"/>
        <v>28.99172413793076</v>
      </c>
      <c r="N489" s="474">
        <f t="shared" si="196"/>
        <v>99.718888888888614</v>
      </c>
      <c r="O489" s="475">
        <f t="shared" si="196"/>
        <v>129.24912280701756</v>
      </c>
      <c r="P489" s="475">
        <f t="shared" si="196"/>
        <v>189.32280701754371</v>
      </c>
      <c r="Q489" s="475">
        <f t="shared" si="196"/>
        <v>130.48571428571449</v>
      </c>
      <c r="R489" s="475">
        <f t="shared" si="196"/>
        <v>118.50473684210465</v>
      </c>
      <c r="S489" s="477">
        <f t="shared" si="196"/>
        <v>73.849655172413804</v>
      </c>
      <c r="T489" s="478">
        <f t="shared" si="196"/>
        <v>171.44330210772841</v>
      </c>
      <c r="U489" s="520"/>
      <c r="V489" s="227"/>
      <c r="W489" s="520"/>
    </row>
    <row r="490" spans="1:23" x14ac:dyDescent="0.2">
      <c r="A490" s="370" t="s">
        <v>51</v>
      </c>
      <c r="B490" s="274">
        <v>756</v>
      </c>
      <c r="C490" s="275">
        <v>752</v>
      </c>
      <c r="D490" s="275">
        <v>749</v>
      </c>
      <c r="E490" s="275">
        <v>166</v>
      </c>
      <c r="F490" s="275">
        <v>756</v>
      </c>
      <c r="G490" s="407">
        <v>752</v>
      </c>
      <c r="H490" s="274">
        <v>744</v>
      </c>
      <c r="I490" s="275">
        <v>751</v>
      </c>
      <c r="J490" s="275">
        <v>741</v>
      </c>
      <c r="K490" s="275">
        <v>145</v>
      </c>
      <c r="L490" s="275">
        <v>750</v>
      </c>
      <c r="M490" s="276">
        <v>748</v>
      </c>
      <c r="N490" s="274">
        <v>758</v>
      </c>
      <c r="O490" s="275">
        <v>762</v>
      </c>
      <c r="P490" s="275">
        <v>753</v>
      </c>
      <c r="Q490" s="275">
        <v>150</v>
      </c>
      <c r="R490" s="275">
        <v>755</v>
      </c>
      <c r="S490" s="276">
        <v>752</v>
      </c>
      <c r="T490" s="347">
        <f>SUM(B490:S490)</f>
        <v>11740</v>
      </c>
      <c r="U490" s="227" t="s">
        <v>56</v>
      </c>
      <c r="V490" s="278">
        <f>T477-T490</f>
        <v>28</v>
      </c>
      <c r="W490" s="279">
        <f>V490/T477</f>
        <v>2.379333786539769E-3</v>
      </c>
    </row>
    <row r="491" spans="1:23" x14ac:dyDescent="0.2">
      <c r="A491" s="371" t="s">
        <v>28</v>
      </c>
      <c r="B491" s="323"/>
      <c r="C491" s="240"/>
      <c r="D491" s="240"/>
      <c r="E491" s="240"/>
      <c r="F491" s="240"/>
      <c r="G491" s="408"/>
      <c r="H491" s="242"/>
      <c r="I491" s="240"/>
      <c r="J491" s="240"/>
      <c r="K491" s="240"/>
      <c r="L491" s="240"/>
      <c r="M491" s="243"/>
      <c r="N491" s="242"/>
      <c r="O491" s="240"/>
      <c r="P491" s="240"/>
      <c r="Q491" s="240"/>
      <c r="R491" s="240"/>
      <c r="S491" s="243"/>
      <c r="T491" s="339"/>
      <c r="U491" s="227" t="s">
        <v>57</v>
      </c>
      <c r="V491" s="362">
        <v>160.69</v>
      </c>
      <c r="W491" s="520"/>
    </row>
    <row r="492" spans="1:23" ht="13.5" thickBot="1" x14ac:dyDescent="0.25">
      <c r="A492" s="372" t="s">
        <v>26</v>
      </c>
      <c r="B492" s="410">
        <f t="shared" ref="B492:S492" si="197">B491-B478</f>
        <v>0</v>
      </c>
      <c r="C492" s="415">
        <f t="shared" si="197"/>
        <v>0</v>
      </c>
      <c r="D492" s="415">
        <f t="shared" si="197"/>
        <v>0</v>
      </c>
      <c r="E492" s="415">
        <f t="shared" si="197"/>
        <v>0</v>
      </c>
      <c r="F492" s="415">
        <f t="shared" si="197"/>
        <v>0</v>
      </c>
      <c r="G492" s="416">
        <f t="shared" si="197"/>
        <v>0</v>
      </c>
      <c r="H492" s="410">
        <f t="shared" si="197"/>
        <v>0</v>
      </c>
      <c r="I492" s="415">
        <f t="shared" si="197"/>
        <v>0</v>
      </c>
      <c r="J492" s="415">
        <f t="shared" si="197"/>
        <v>0</v>
      </c>
      <c r="K492" s="415">
        <f t="shared" si="197"/>
        <v>0</v>
      </c>
      <c r="L492" s="415">
        <f t="shared" si="197"/>
        <v>0</v>
      </c>
      <c r="M492" s="417">
        <f t="shared" si="197"/>
        <v>0</v>
      </c>
      <c r="N492" s="410">
        <f t="shared" si="197"/>
        <v>0</v>
      </c>
      <c r="O492" s="415">
        <f t="shared" si="197"/>
        <v>0</v>
      </c>
      <c r="P492" s="415">
        <f t="shared" si="197"/>
        <v>0</v>
      </c>
      <c r="Q492" s="415">
        <f t="shared" si="197"/>
        <v>0</v>
      </c>
      <c r="R492" s="415">
        <f t="shared" si="197"/>
        <v>0</v>
      </c>
      <c r="S492" s="417">
        <f t="shared" si="197"/>
        <v>0</v>
      </c>
      <c r="T492" s="348"/>
      <c r="U492" s="227" t="s">
        <v>26</v>
      </c>
      <c r="V492" s="227">
        <f>V491-V478</f>
        <v>-0.75</v>
      </c>
      <c r="W492" s="520"/>
    </row>
    <row r="494" spans="1:23" ht="13.5" thickBot="1" x14ac:dyDescent="0.25"/>
    <row r="495" spans="1:23" s="521" customFormat="1" ht="13.5" thickBot="1" x14ac:dyDescent="0.25">
      <c r="A495" s="468" t="s">
        <v>142</v>
      </c>
      <c r="B495" s="528" t="s">
        <v>53</v>
      </c>
      <c r="C495" s="529"/>
      <c r="D495" s="529"/>
      <c r="E495" s="529"/>
      <c r="F495" s="529"/>
      <c r="G495" s="530"/>
      <c r="H495" s="528" t="s">
        <v>72</v>
      </c>
      <c r="I495" s="529"/>
      <c r="J495" s="529"/>
      <c r="K495" s="529"/>
      <c r="L495" s="529"/>
      <c r="M495" s="530"/>
      <c r="N495" s="528" t="s">
        <v>63</v>
      </c>
      <c r="O495" s="529"/>
      <c r="P495" s="529"/>
      <c r="Q495" s="529"/>
      <c r="R495" s="529"/>
      <c r="S495" s="530"/>
      <c r="T495" s="338" t="s">
        <v>55</v>
      </c>
    </row>
    <row r="496" spans="1:23" s="521" customFormat="1" x14ac:dyDescent="0.2">
      <c r="A496" s="469" t="s">
        <v>54</v>
      </c>
      <c r="B496" s="448">
        <v>1</v>
      </c>
      <c r="C496" s="449">
        <v>2</v>
      </c>
      <c r="D496" s="449">
        <v>3</v>
      </c>
      <c r="E496" s="449">
        <v>4</v>
      </c>
      <c r="F496" s="449">
        <v>5</v>
      </c>
      <c r="G496" s="450">
        <v>6</v>
      </c>
      <c r="H496" s="448">
        <v>7</v>
      </c>
      <c r="I496" s="449">
        <v>8</v>
      </c>
      <c r="J496" s="449">
        <v>9</v>
      </c>
      <c r="K496" s="449">
        <v>10</v>
      </c>
      <c r="L496" s="449">
        <v>11</v>
      </c>
      <c r="M496" s="451">
        <v>12</v>
      </c>
      <c r="N496" s="448">
        <v>13</v>
      </c>
      <c r="O496" s="449">
        <v>14</v>
      </c>
      <c r="P496" s="449">
        <v>15</v>
      </c>
      <c r="Q496" s="449">
        <v>16</v>
      </c>
      <c r="R496" s="449">
        <v>17</v>
      </c>
      <c r="S496" s="451">
        <v>18</v>
      </c>
      <c r="T496" s="459">
        <v>854</v>
      </c>
    </row>
    <row r="497" spans="1:23" s="521" customFormat="1" x14ac:dyDescent="0.2">
      <c r="A497" s="470" t="s">
        <v>3</v>
      </c>
      <c r="B497" s="473">
        <v>3960</v>
      </c>
      <c r="C497" s="254">
        <v>3960</v>
      </c>
      <c r="D497" s="254">
        <v>3960</v>
      </c>
      <c r="E497" s="254">
        <v>3960</v>
      </c>
      <c r="F497" s="254">
        <v>3960</v>
      </c>
      <c r="G497" s="404">
        <v>3960</v>
      </c>
      <c r="H497" s="253">
        <v>3960</v>
      </c>
      <c r="I497" s="254">
        <v>3960</v>
      </c>
      <c r="J497" s="254">
        <v>3960</v>
      </c>
      <c r="K497" s="254">
        <v>3960</v>
      </c>
      <c r="L497" s="254">
        <v>3960</v>
      </c>
      <c r="M497" s="255">
        <v>3960</v>
      </c>
      <c r="N497" s="253">
        <v>3960</v>
      </c>
      <c r="O497" s="254">
        <v>3960</v>
      </c>
      <c r="P497" s="254">
        <v>3960</v>
      </c>
      <c r="Q497" s="254">
        <v>3960</v>
      </c>
      <c r="R497" s="254">
        <v>3960</v>
      </c>
      <c r="S497" s="255">
        <v>3960</v>
      </c>
      <c r="T497" s="341">
        <v>3960</v>
      </c>
    </row>
    <row r="498" spans="1:23" s="521" customFormat="1" x14ac:dyDescent="0.2">
      <c r="A498" s="471" t="s">
        <v>6</v>
      </c>
      <c r="B498" s="256">
        <v>4432</v>
      </c>
      <c r="C498" s="257">
        <v>4385.88</v>
      </c>
      <c r="D498" s="257">
        <v>4377.6499999999996</v>
      </c>
      <c r="E498" s="257">
        <v>4151.25</v>
      </c>
      <c r="F498" s="257">
        <v>4390</v>
      </c>
      <c r="G498" s="296">
        <v>4341.74</v>
      </c>
      <c r="H498" s="256">
        <v>4343.13</v>
      </c>
      <c r="I498" s="257">
        <v>4307.8</v>
      </c>
      <c r="J498" s="257">
        <v>4326.6000000000004</v>
      </c>
      <c r="K498" s="257">
        <v>4318.8900000000003</v>
      </c>
      <c r="L498" s="257">
        <v>4399.2</v>
      </c>
      <c r="M498" s="258">
        <v>4435.6000000000004</v>
      </c>
      <c r="N498" s="256">
        <v>4366.8500000000004</v>
      </c>
      <c r="O498" s="257">
        <v>4410.41</v>
      </c>
      <c r="P498" s="257">
        <v>4467.2</v>
      </c>
      <c r="Q498" s="257">
        <v>4370</v>
      </c>
      <c r="R498" s="257">
        <v>4255.6499999999996</v>
      </c>
      <c r="S498" s="258">
        <v>4411.6000000000004</v>
      </c>
      <c r="T498" s="342">
        <v>4371.7</v>
      </c>
    </row>
    <row r="499" spans="1:23" s="521" customFormat="1" x14ac:dyDescent="0.2">
      <c r="A499" s="469" t="s">
        <v>7</v>
      </c>
      <c r="B499" s="260">
        <v>70</v>
      </c>
      <c r="C499" s="261">
        <v>92.16</v>
      </c>
      <c r="D499" s="261">
        <v>76.47</v>
      </c>
      <c r="E499" s="261">
        <v>81.25</v>
      </c>
      <c r="F499" s="261">
        <v>89.8</v>
      </c>
      <c r="G499" s="509">
        <v>82.61</v>
      </c>
      <c r="H499" s="260">
        <v>75</v>
      </c>
      <c r="I499" s="261">
        <v>82</v>
      </c>
      <c r="J499" s="261">
        <v>74.47</v>
      </c>
      <c r="K499" s="261">
        <v>77.78</v>
      </c>
      <c r="L499" s="261">
        <v>70</v>
      </c>
      <c r="M499" s="262">
        <v>68</v>
      </c>
      <c r="N499" s="260">
        <v>70.37</v>
      </c>
      <c r="O499" s="261">
        <v>69.39</v>
      </c>
      <c r="P499" s="261">
        <v>82</v>
      </c>
      <c r="Q499" s="261">
        <v>70</v>
      </c>
      <c r="R499" s="261">
        <v>71.739999999999995</v>
      </c>
      <c r="S499" s="262">
        <v>72</v>
      </c>
      <c r="T499" s="343">
        <v>75.849999999999994</v>
      </c>
      <c r="V499" s="227"/>
    </row>
    <row r="500" spans="1:23" s="521" customFormat="1" x14ac:dyDescent="0.2">
      <c r="A500" s="469" t="s">
        <v>8</v>
      </c>
      <c r="B500" s="263">
        <v>9.4600000000000004E-2</v>
      </c>
      <c r="C500" s="264">
        <v>5.8599999999999999E-2</v>
      </c>
      <c r="D500" s="264">
        <v>8.4900000000000003E-2</v>
      </c>
      <c r="E500" s="264">
        <v>7.0900000000000005E-2</v>
      </c>
      <c r="F500" s="264">
        <v>7.2700000000000001E-2</v>
      </c>
      <c r="G500" s="302">
        <v>8.2600000000000007E-2</v>
      </c>
      <c r="H500" s="263">
        <v>8.3199999999999996E-2</v>
      </c>
      <c r="I500" s="264">
        <v>7.3400000000000007E-2</v>
      </c>
      <c r="J500" s="264">
        <v>8.3500000000000005E-2</v>
      </c>
      <c r="K500" s="264">
        <v>8.09E-2</v>
      </c>
      <c r="L500" s="264">
        <v>8.8700000000000001E-2</v>
      </c>
      <c r="M500" s="265">
        <v>9.0200000000000002E-2</v>
      </c>
      <c r="N500" s="263">
        <v>9.0999999999999998E-2</v>
      </c>
      <c r="O500" s="264">
        <v>8.9899999999999994E-2</v>
      </c>
      <c r="P500" s="264">
        <v>7.3700000000000002E-2</v>
      </c>
      <c r="Q500" s="264">
        <v>6.8599999999999994E-2</v>
      </c>
      <c r="R500" s="264">
        <v>8.4400000000000003E-2</v>
      </c>
      <c r="S500" s="265">
        <v>8.6699999999999999E-2</v>
      </c>
      <c r="T500" s="344">
        <v>8.3599999999999994E-2</v>
      </c>
      <c r="V500" s="227"/>
    </row>
    <row r="501" spans="1:23" s="521" customFormat="1" x14ac:dyDescent="0.2">
      <c r="A501" s="471" t="s">
        <v>1</v>
      </c>
      <c r="B501" s="266">
        <f>B498/H497*100-100</f>
        <v>11.919191919191931</v>
      </c>
      <c r="C501" s="267">
        <f t="shared" ref="C501:E501" si="198">C498/C497*100-100</f>
        <v>10.754545454545465</v>
      </c>
      <c r="D501" s="267">
        <f t="shared" si="198"/>
        <v>10.546717171717162</v>
      </c>
      <c r="E501" s="267">
        <f t="shared" si="198"/>
        <v>4.8295454545454533</v>
      </c>
      <c r="F501" s="267">
        <f>F498/F497*100-100</f>
        <v>10.858585858585855</v>
      </c>
      <c r="G501" s="405">
        <f t="shared" ref="G501:L501" si="199">G498/G497*100-100</f>
        <v>9.6398989898989811</v>
      </c>
      <c r="H501" s="266">
        <f t="shared" si="199"/>
        <v>9.6750000000000114</v>
      </c>
      <c r="I501" s="267">
        <f t="shared" si="199"/>
        <v>8.7828282828282767</v>
      </c>
      <c r="J501" s="267">
        <f t="shared" si="199"/>
        <v>9.2575757575757791</v>
      </c>
      <c r="K501" s="267">
        <f t="shared" si="199"/>
        <v>9.0628787878787875</v>
      </c>
      <c r="L501" s="267">
        <f t="shared" si="199"/>
        <v>11.090909090909079</v>
      </c>
      <c r="M501" s="268">
        <f>M498/M497*100-100</f>
        <v>12.010101010101025</v>
      </c>
      <c r="N501" s="266">
        <f t="shared" ref="N501:T501" si="200">N498/N497*100-100</f>
        <v>10.27398989898991</v>
      </c>
      <c r="O501" s="267">
        <f t="shared" si="200"/>
        <v>11.373989898989905</v>
      </c>
      <c r="P501" s="267">
        <f t="shared" si="200"/>
        <v>12.808080808080803</v>
      </c>
      <c r="Q501" s="267">
        <f t="shared" si="200"/>
        <v>10.353535353535364</v>
      </c>
      <c r="R501" s="267">
        <f t="shared" si="200"/>
        <v>7.4659090909090793</v>
      </c>
      <c r="S501" s="268">
        <f t="shared" si="200"/>
        <v>11.404040404040416</v>
      </c>
      <c r="T501" s="345">
        <f t="shared" si="200"/>
        <v>10.396464646464636</v>
      </c>
      <c r="V501" s="227"/>
    </row>
    <row r="502" spans="1:23" s="521" customFormat="1" ht="13.5" thickBot="1" x14ac:dyDescent="0.25">
      <c r="A502" s="472" t="s">
        <v>27</v>
      </c>
      <c r="B502" s="474">
        <f t="shared" ref="B502:T502" si="201">B498-B485</f>
        <v>153</v>
      </c>
      <c r="C502" s="475">
        <f t="shared" si="201"/>
        <v>236.49224489795961</v>
      </c>
      <c r="D502" s="475">
        <f t="shared" si="201"/>
        <v>116.08137254901885</v>
      </c>
      <c r="E502" s="475">
        <f t="shared" si="201"/>
        <v>54.107142857143117</v>
      </c>
      <c r="F502" s="475">
        <f t="shared" si="201"/>
        <v>189.79166666666697</v>
      </c>
      <c r="G502" s="476">
        <f t="shared" si="201"/>
        <v>229.07333333333281</v>
      </c>
      <c r="H502" s="474">
        <f t="shared" si="201"/>
        <v>38.130000000000109</v>
      </c>
      <c r="I502" s="475">
        <f t="shared" si="201"/>
        <v>-87.112280701754571</v>
      </c>
      <c r="J502" s="475">
        <f t="shared" si="201"/>
        <v>-32.066666666666606</v>
      </c>
      <c r="K502" s="475">
        <f t="shared" si="201"/>
        <v>-59.004736842104649</v>
      </c>
      <c r="L502" s="475">
        <f t="shared" si="201"/>
        <v>6.1491525423725761</v>
      </c>
      <c r="M502" s="477">
        <f t="shared" si="201"/>
        <v>-10.951724137930796</v>
      </c>
      <c r="N502" s="474">
        <f t="shared" si="201"/>
        <v>40.461111111111677</v>
      </c>
      <c r="O502" s="475">
        <f t="shared" si="201"/>
        <v>20.760877192982662</v>
      </c>
      <c r="P502" s="475">
        <f t="shared" si="201"/>
        <v>18.077192982455927</v>
      </c>
      <c r="Q502" s="475">
        <f t="shared" si="201"/>
        <v>115.71428571428532</v>
      </c>
      <c r="R502" s="475">
        <f t="shared" si="201"/>
        <v>-112.24473684210534</v>
      </c>
      <c r="S502" s="477">
        <f t="shared" si="201"/>
        <v>95.910344827586414</v>
      </c>
      <c r="T502" s="478">
        <f t="shared" si="201"/>
        <v>53.526697892271841</v>
      </c>
      <c r="V502" s="227"/>
    </row>
    <row r="503" spans="1:23" s="521" customFormat="1" x14ac:dyDescent="0.2">
      <c r="A503" s="370" t="s">
        <v>51</v>
      </c>
      <c r="B503" s="274">
        <v>755</v>
      </c>
      <c r="C503" s="275">
        <v>752</v>
      </c>
      <c r="D503" s="275">
        <v>746</v>
      </c>
      <c r="E503" s="275">
        <v>164</v>
      </c>
      <c r="F503" s="275">
        <v>755</v>
      </c>
      <c r="G503" s="407">
        <v>752</v>
      </c>
      <c r="H503" s="274">
        <v>743</v>
      </c>
      <c r="I503" s="275">
        <v>749</v>
      </c>
      <c r="J503" s="275">
        <v>736</v>
      </c>
      <c r="K503" s="275">
        <v>140</v>
      </c>
      <c r="L503" s="275">
        <v>750</v>
      </c>
      <c r="M503" s="276">
        <v>748</v>
      </c>
      <c r="N503" s="274">
        <v>757</v>
      </c>
      <c r="O503" s="275">
        <v>761</v>
      </c>
      <c r="P503" s="275">
        <v>751</v>
      </c>
      <c r="Q503" s="275">
        <v>145</v>
      </c>
      <c r="R503" s="275">
        <v>755</v>
      </c>
      <c r="S503" s="276">
        <v>751</v>
      </c>
      <c r="T503" s="347">
        <f>SUM(B503:S503)</f>
        <v>11710</v>
      </c>
      <c r="U503" s="227" t="s">
        <v>56</v>
      </c>
      <c r="V503" s="278">
        <f>T490-T503</f>
        <v>30</v>
      </c>
      <c r="W503" s="279">
        <f>V503/T490</f>
        <v>2.5553662691652468E-3</v>
      </c>
    </row>
    <row r="504" spans="1:23" s="521" customFormat="1" x14ac:dyDescent="0.2">
      <c r="A504" s="371" t="s">
        <v>28</v>
      </c>
      <c r="B504" s="323"/>
      <c r="C504" s="240"/>
      <c r="D504" s="240"/>
      <c r="E504" s="240"/>
      <c r="F504" s="240"/>
      <c r="G504" s="408"/>
      <c r="H504" s="242"/>
      <c r="I504" s="240"/>
      <c r="J504" s="240"/>
      <c r="K504" s="240"/>
      <c r="L504" s="240"/>
      <c r="M504" s="243"/>
      <c r="N504" s="242"/>
      <c r="O504" s="240"/>
      <c r="P504" s="240"/>
      <c r="Q504" s="240"/>
      <c r="R504" s="240"/>
      <c r="S504" s="243"/>
      <c r="T504" s="339"/>
      <c r="U504" s="227" t="s">
        <v>57</v>
      </c>
      <c r="V504" s="362">
        <v>160.66</v>
      </c>
    </row>
    <row r="505" spans="1:23" s="521" customFormat="1" ht="13.5" thickBot="1" x14ac:dyDescent="0.25">
      <c r="A505" s="372" t="s">
        <v>26</v>
      </c>
      <c r="B505" s="410">
        <f t="shared" ref="B505:S505" si="202">B504-B491</f>
        <v>0</v>
      </c>
      <c r="C505" s="415">
        <f t="shared" si="202"/>
        <v>0</v>
      </c>
      <c r="D505" s="415">
        <f t="shared" si="202"/>
        <v>0</v>
      </c>
      <c r="E505" s="415">
        <f t="shared" si="202"/>
        <v>0</v>
      </c>
      <c r="F505" s="415">
        <f t="shared" si="202"/>
        <v>0</v>
      </c>
      <c r="G505" s="416">
        <f t="shared" si="202"/>
        <v>0</v>
      </c>
      <c r="H505" s="410">
        <f t="shared" si="202"/>
        <v>0</v>
      </c>
      <c r="I505" s="415">
        <f t="shared" si="202"/>
        <v>0</v>
      </c>
      <c r="J505" s="415">
        <f t="shared" si="202"/>
        <v>0</v>
      </c>
      <c r="K505" s="415">
        <f t="shared" si="202"/>
        <v>0</v>
      </c>
      <c r="L505" s="415">
        <f t="shared" si="202"/>
        <v>0</v>
      </c>
      <c r="M505" s="417">
        <f t="shared" si="202"/>
        <v>0</v>
      </c>
      <c r="N505" s="410">
        <f t="shared" si="202"/>
        <v>0</v>
      </c>
      <c r="O505" s="415">
        <f t="shared" si="202"/>
        <v>0</v>
      </c>
      <c r="P505" s="415">
        <f t="shared" si="202"/>
        <v>0</v>
      </c>
      <c r="Q505" s="415">
        <f t="shared" si="202"/>
        <v>0</v>
      </c>
      <c r="R505" s="415">
        <f t="shared" si="202"/>
        <v>0</v>
      </c>
      <c r="S505" s="417">
        <f t="shared" si="202"/>
        <v>0</v>
      </c>
      <c r="T505" s="348"/>
      <c r="U505" s="227" t="s">
        <v>26</v>
      </c>
      <c r="V505" s="227">
        <f>V504-V491</f>
        <v>-3.0000000000001137E-2</v>
      </c>
    </row>
    <row r="507" spans="1:23" ht="13.5" thickBot="1" x14ac:dyDescent="0.25"/>
    <row r="508" spans="1:23" ht="13.5" thickBot="1" x14ac:dyDescent="0.25">
      <c r="A508" s="468" t="s">
        <v>143</v>
      </c>
      <c r="B508" s="528" t="s">
        <v>53</v>
      </c>
      <c r="C508" s="529"/>
      <c r="D508" s="529"/>
      <c r="E508" s="529"/>
      <c r="F508" s="529"/>
      <c r="G508" s="530"/>
      <c r="H508" s="528" t="s">
        <v>72</v>
      </c>
      <c r="I508" s="529"/>
      <c r="J508" s="529"/>
      <c r="K508" s="529"/>
      <c r="L508" s="529"/>
      <c r="M508" s="530"/>
      <c r="N508" s="528" t="s">
        <v>63</v>
      </c>
      <c r="O508" s="529"/>
      <c r="P508" s="529"/>
      <c r="Q508" s="529"/>
      <c r="R508" s="529"/>
      <c r="S508" s="530"/>
      <c r="T508" s="338" t="s">
        <v>55</v>
      </c>
      <c r="U508" s="522"/>
      <c r="V508" s="522"/>
      <c r="W508" s="522"/>
    </row>
    <row r="509" spans="1:23" x14ac:dyDescent="0.2">
      <c r="A509" s="469" t="s">
        <v>54</v>
      </c>
      <c r="B509" s="448">
        <v>1</v>
      </c>
      <c r="C509" s="449">
        <v>2</v>
      </c>
      <c r="D509" s="449">
        <v>3</v>
      </c>
      <c r="E509" s="449">
        <v>4</v>
      </c>
      <c r="F509" s="449">
        <v>5</v>
      </c>
      <c r="G509" s="450">
        <v>6</v>
      </c>
      <c r="H509" s="448">
        <v>7</v>
      </c>
      <c r="I509" s="449">
        <v>8</v>
      </c>
      <c r="J509" s="449">
        <v>9</v>
      </c>
      <c r="K509" s="449">
        <v>10</v>
      </c>
      <c r="L509" s="449">
        <v>11</v>
      </c>
      <c r="M509" s="451">
        <v>12</v>
      </c>
      <c r="N509" s="448">
        <v>13</v>
      </c>
      <c r="O509" s="449">
        <v>14</v>
      </c>
      <c r="P509" s="449">
        <v>15</v>
      </c>
      <c r="Q509" s="449">
        <v>16</v>
      </c>
      <c r="R509" s="449">
        <v>17</v>
      </c>
      <c r="S509" s="451">
        <v>18</v>
      </c>
      <c r="T509" s="459">
        <v>786</v>
      </c>
      <c r="U509" s="522"/>
      <c r="V509" s="522"/>
      <c r="W509" s="522"/>
    </row>
    <row r="510" spans="1:23" x14ac:dyDescent="0.2">
      <c r="A510" s="470" t="s">
        <v>3</v>
      </c>
      <c r="B510" s="473">
        <v>3978</v>
      </c>
      <c r="C510" s="254">
        <v>3978</v>
      </c>
      <c r="D510" s="254">
        <v>3978</v>
      </c>
      <c r="E510" s="254">
        <v>3978</v>
      </c>
      <c r="F510" s="254">
        <v>3978</v>
      </c>
      <c r="G510" s="404">
        <v>3978</v>
      </c>
      <c r="H510" s="253">
        <v>3978</v>
      </c>
      <c r="I510" s="254">
        <v>3978</v>
      </c>
      <c r="J510" s="254">
        <v>3978</v>
      </c>
      <c r="K510" s="254">
        <v>3978</v>
      </c>
      <c r="L510" s="254">
        <v>3978</v>
      </c>
      <c r="M510" s="255">
        <v>3978</v>
      </c>
      <c r="N510" s="253">
        <v>3978</v>
      </c>
      <c r="O510" s="254">
        <v>3978</v>
      </c>
      <c r="P510" s="254">
        <v>3978</v>
      </c>
      <c r="Q510" s="254">
        <v>3978</v>
      </c>
      <c r="R510" s="254">
        <v>3978</v>
      </c>
      <c r="S510" s="255">
        <v>3978</v>
      </c>
      <c r="T510" s="341">
        <v>3978</v>
      </c>
      <c r="U510" s="522"/>
      <c r="V510" s="522"/>
      <c r="W510" s="522"/>
    </row>
    <row r="511" spans="1:23" x14ac:dyDescent="0.2">
      <c r="A511" s="471" t="s">
        <v>6</v>
      </c>
      <c r="B511" s="256">
        <v>4432.6530612244896</v>
      </c>
      <c r="C511" s="257">
        <v>4376.666666666667</v>
      </c>
      <c r="D511" s="257">
        <v>4433.958333333333</v>
      </c>
      <c r="E511" s="257">
        <v>4122.5</v>
      </c>
      <c r="F511" s="257">
        <v>4459.2</v>
      </c>
      <c r="G511" s="296">
        <v>4273.6170212765956</v>
      </c>
      <c r="H511" s="256">
        <v>4328.958333333333</v>
      </c>
      <c r="I511" s="257">
        <v>4225.4901960784309</v>
      </c>
      <c r="J511" s="257">
        <v>4337.6000000000004</v>
      </c>
      <c r="K511" s="257">
        <v>4472.105263157895</v>
      </c>
      <c r="L511" s="257">
        <v>4510.2127659574471</v>
      </c>
      <c r="M511" s="258">
        <v>4393.2</v>
      </c>
      <c r="N511" s="256">
        <v>4429.3877551020405</v>
      </c>
      <c r="O511" s="257">
        <v>4490.8163265306121</v>
      </c>
      <c r="P511" s="257">
        <v>4417.9591836734689</v>
      </c>
      <c r="Q511" s="257">
        <v>4453</v>
      </c>
      <c r="R511" s="257">
        <v>4365.1063829787236</v>
      </c>
      <c r="S511" s="258">
        <v>4355.3061224489793</v>
      </c>
      <c r="T511" s="342">
        <v>4386.6030534351148</v>
      </c>
      <c r="U511" s="522"/>
      <c r="V511" s="522"/>
      <c r="W511" s="522"/>
    </row>
    <row r="512" spans="1:23" x14ac:dyDescent="0.2">
      <c r="A512" s="469" t="s">
        <v>7</v>
      </c>
      <c r="B512" s="260">
        <v>85.714285714285708</v>
      </c>
      <c r="C512" s="261">
        <v>83.333333333333329</v>
      </c>
      <c r="D512" s="261">
        <v>77.083333333333329</v>
      </c>
      <c r="E512" s="261">
        <v>62.5</v>
      </c>
      <c r="F512" s="261">
        <v>80</v>
      </c>
      <c r="G512" s="509">
        <v>82.978723404255319</v>
      </c>
      <c r="H512" s="260">
        <v>81.25</v>
      </c>
      <c r="I512" s="261">
        <v>78.431372549019613</v>
      </c>
      <c r="J512" s="261">
        <v>78</v>
      </c>
      <c r="K512" s="261">
        <v>73.684210526315795</v>
      </c>
      <c r="L512" s="261">
        <v>76.59574468085107</v>
      </c>
      <c r="M512" s="262">
        <v>76</v>
      </c>
      <c r="N512" s="260">
        <v>73.469387755102048</v>
      </c>
      <c r="O512" s="261">
        <v>85.714285714285708</v>
      </c>
      <c r="P512" s="261">
        <v>79.591836734693871</v>
      </c>
      <c r="Q512" s="261">
        <v>80</v>
      </c>
      <c r="R512" s="261">
        <v>80.851063829787236</v>
      </c>
      <c r="S512" s="262">
        <v>83.673469387755105</v>
      </c>
      <c r="T512" s="343">
        <v>77.480916030534345</v>
      </c>
      <c r="U512" s="522"/>
      <c r="V512" s="227"/>
      <c r="W512" s="522"/>
    </row>
    <row r="513" spans="1:23" x14ac:dyDescent="0.2">
      <c r="A513" s="469" t="s">
        <v>8</v>
      </c>
      <c r="B513" s="263">
        <v>7.5832964220049773E-2</v>
      </c>
      <c r="C513" s="264">
        <v>7.3567793832246361E-2</v>
      </c>
      <c r="D513" s="264">
        <v>9.1792701604017479E-2</v>
      </c>
      <c r="E513" s="264">
        <v>9.4973306859944234E-2</v>
      </c>
      <c r="F513" s="264">
        <v>8.3804170808463321E-2</v>
      </c>
      <c r="G513" s="302">
        <v>7.6056495870303276E-2</v>
      </c>
      <c r="H513" s="263">
        <v>7.7724458929426213E-2</v>
      </c>
      <c r="I513" s="264">
        <v>8.0123907467126318E-2</v>
      </c>
      <c r="J513" s="264">
        <v>8.2349170128947186E-2</v>
      </c>
      <c r="K513" s="264">
        <v>8.9788609041031087E-2</v>
      </c>
      <c r="L513" s="264">
        <v>8.1561638272617143E-2</v>
      </c>
      <c r="M513" s="265">
        <v>8.1157558521588374E-2</v>
      </c>
      <c r="N513" s="263">
        <v>8.651556120731313E-2</v>
      </c>
      <c r="O513" s="264">
        <v>7.2521766454144876E-2</v>
      </c>
      <c r="P513" s="264">
        <v>8.0627746676229503E-2</v>
      </c>
      <c r="Q513" s="264">
        <v>7.4572372690001887E-2</v>
      </c>
      <c r="R513" s="264">
        <v>8.1525611476353399E-2</v>
      </c>
      <c r="S513" s="265">
        <v>7.2005000371224426E-2</v>
      </c>
      <c r="T513" s="344">
        <v>8.267481967525725E-2</v>
      </c>
      <c r="U513" s="522"/>
      <c r="V513" s="227"/>
      <c r="W513" s="522"/>
    </row>
    <row r="514" spans="1:23" x14ac:dyDescent="0.2">
      <c r="A514" s="471" t="s">
        <v>1</v>
      </c>
      <c r="B514" s="266">
        <f>B511/H510*100-100</f>
        <v>11.429187059439158</v>
      </c>
      <c r="C514" s="267">
        <f t="shared" ref="C514:E514" si="203">C511/C510*100-100</f>
        <v>10.02178649237473</v>
      </c>
      <c r="D514" s="267">
        <f t="shared" si="203"/>
        <v>11.461999329646375</v>
      </c>
      <c r="E514" s="267">
        <f t="shared" si="203"/>
        <v>3.6324786324786373</v>
      </c>
      <c r="F514" s="267">
        <f>F511/F510*100-100</f>
        <v>12.096530920060331</v>
      </c>
      <c r="G514" s="405">
        <f t="shared" ref="G514:L514" si="204">G511/G510*100-100</f>
        <v>7.4312976690949171</v>
      </c>
      <c r="H514" s="266">
        <f t="shared" si="204"/>
        <v>8.8224819842466928</v>
      </c>
      <c r="I514" s="267">
        <f t="shared" si="204"/>
        <v>6.2214730034799004</v>
      </c>
      <c r="J514" s="267">
        <f t="shared" si="204"/>
        <v>9.0397184514831679</v>
      </c>
      <c r="K514" s="267">
        <f t="shared" si="204"/>
        <v>12.420946786271884</v>
      </c>
      <c r="L514" s="267">
        <f t="shared" si="204"/>
        <v>13.378903116074596</v>
      </c>
      <c r="M514" s="268">
        <f>M511/M510*100-100</f>
        <v>10.43740573152337</v>
      </c>
      <c r="N514" s="266">
        <f t="shared" ref="N514:T514" si="205">N511/N510*100-100</f>
        <v>11.347102943741589</v>
      </c>
      <c r="O514" s="267">
        <f t="shared" si="205"/>
        <v>12.891310370301952</v>
      </c>
      <c r="P514" s="267">
        <f t="shared" si="205"/>
        <v>11.059808538800127</v>
      </c>
      <c r="Q514" s="267">
        <f t="shared" si="205"/>
        <v>11.940673705379595</v>
      </c>
      <c r="R514" s="267">
        <f t="shared" si="205"/>
        <v>9.7311810703550492</v>
      </c>
      <c r="S514" s="268">
        <f t="shared" si="205"/>
        <v>9.4848195688531689</v>
      </c>
      <c r="T514" s="345">
        <f t="shared" si="205"/>
        <v>10.271569970716811</v>
      </c>
      <c r="U514" s="522"/>
      <c r="V514" s="227"/>
      <c r="W514" s="522"/>
    </row>
    <row r="515" spans="1:23" ht="13.5" thickBot="1" x14ac:dyDescent="0.25">
      <c r="A515" s="472" t="s">
        <v>27</v>
      </c>
      <c r="B515" s="474">
        <f t="shared" ref="B515:T515" si="206">B511-B498</f>
        <v>0.65306122448964743</v>
      </c>
      <c r="C515" s="475">
        <f t="shared" si="206"/>
        <v>-9.2133333333331393</v>
      </c>
      <c r="D515" s="475">
        <f t="shared" si="206"/>
        <v>56.308333333333394</v>
      </c>
      <c r="E515" s="475">
        <f t="shared" si="206"/>
        <v>-28.75</v>
      </c>
      <c r="F515" s="475">
        <f t="shared" si="206"/>
        <v>69.199999999999818</v>
      </c>
      <c r="G515" s="476">
        <f t="shared" si="206"/>
        <v>-68.122978723404231</v>
      </c>
      <c r="H515" s="474">
        <f t="shared" si="206"/>
        <v>-14.171666666667079</v>
      </c>
      <c r="I515" s="475">
        <f t="shared" si="206"/>
        <v>-82.309803921569255</v>
      </c>
      <c r="J515" s="475">
        <f t="shared" si="206"/>
        <v>11</v>
      </c>
      <c r="K515" s="475">
        <f t="shared" si="206"/>
        <v>153.2152631578947</v>
      </c>
      <c r="L515" s="475">
        <f t="shared" si="206"/>
        <v>111.0127659574473</v>
      </c>
      <c r="M515" s="477">
        <f t="shared" si="206"/>
        <v>-42.400000000000546</v>
      </c>
      <c r="N515" s="474">
        <f t="shared" si="206"/>
        <v>62.537755102040137</v>
      </c>
      <c r="O515" s="475">
        <f t="shared" si="206"/>
        <v>80.406326530612205</v>
      </c>
      <c r="P515" s="475">
        <f t="shared" si="206"/>
        <v>-49.240816326530876</v>
      </c>
      <c r="Q515" s="475">
        <f t="shared" si="206"/>
        <v>83</v>
      </c>
      <c r="R515" s="475">
        <f t="shared" si="206"/>
        <v>109.45638297872392</v>
      </c>
      <c r="S515" s="477">
        <f t="shared" si="206"/>
        <v>-56.293877551021069</v>
      </c>
      <c r="T515" s="478">
        <f t="shared" si="206"/>
        <v>14.903053435114998</v>
      </c>
      <c r="U515" s="522"/>
      <c r="V515" s="227"/>
      <c r="W515" s="522"/>
    </row>
    <row r="516" spans="1:23" x14ac:dyDescent="0.2">
      <c r="A516" s="370" t="s">
        <v>51</v>
      </c>
      <c r="B516" s="274">
        <v>754</v>
      </c>
      <c r="C516" s="275">
        <v>749</v>
      </c>
      <c r="D516" s="275">
        <v>745</v>
      </c>
      <c r="E516" s="275">
        <v>158</v>
      </c>
      <c r="F516" s="275">
        <v>754</v>
      </c>
      <c r="G516" s="407">
        <v>750</v>
      </c>
      <c r="H516" s="274">
        <v>742</v>
      </c>
      <c r="I516" s="275">
        <v>746</v>
      </c>
      <c r="J516" s="275">
        <v>735</v>
      </c>
      <c r="K516" s="275">
        <v>138</v>
      </c>
      <c r="L516" s="275">
        <v>749</v>
      </c>
      <c r="M516" s="276">
        <v>746</v>
      </c>
      <c r="N516" s="274">
        <v>754</v>
      </c>
      <c r="O516" s="275">
        <v>761</v>
      </c>
      <c r="P516" s="275">
        <v>751</v>
      </c>
      <c r="Q516" s="275">
        <v>135</v>
      </c>
      <c r="R516" s="275">
        <v>754</v>
      </c>
      <c r="S516" s="276">
        <v>750</v>
      </c>
      <c r="T516" s="347">
        <f>SUM(B516:S516)</f>
        <v>11671</v>
      </c>
      <c r="U516" s="227" t="s">
        <v>56</v>
      </c>
      <c r="V516" s="278">
        <f>T503-T516</f>
        <v>39</v>
      </c>
      <c r="W516" s="279">
        <f>V516/T503</f>
        <v>3.3304867634500429E-3</v>
      </c>
    </row>
    <row r="517" spans="1:23" x14ac:dyDescent="0.2">
      <c r="A517" s="371" t="s">
        <v>28</v>
      </c>
      <c r="B517" s="323"/>
      <c r="C517" s="240"/>
      <c r="D517" s="240"/>
      <c r="E517" s="240"/>
      <c r="F517" s="240"/>
      <c r="G517" s="408"/>
      <c r="H517" s="242"/>
      <c r="I517" s="240"/>
      <c r="J517" s="240"/>
      <c r="K517" s="240"/>
      <c r="L517" s="240"/>
      <c r="M517" s="243"/>
      <c r="N517" s="242"/>
      <c r="O517" s="240"/>
      <c r="P517" s="240"/>
      <c r="Q517" s="240"/>
      <c r="R517" s="240"/>
      <c r="S517" s="243"/>
      <c r="T517" s="339"/>
      <c r="U517" s="227" t="s">
        <v>57</v>
      </c>
      <c r="V517" s="362">
        <v>160.34</v>
      </c>
      <c r="W517" s="522"/>
    </row>
    <row r="518" spans="1:23" ht="13.5" thickBot="1" x14ac:dyDescent="0.25">
      <c r="A518" s="372" t="s">
        <v>26</v>
      </c>
      <c r="B518" s="410">
        <f t="shared" ref="B518:S518" si="207">B517-B504</f>
        <v>0</v>
      </c>
      <c r="C518" s="415">
        <f t="shared" si="207"/>
        <v>0</v>
      </c>
      <c r="D518" s="415">
        <f t="shared" si="207"/>
        <v>0</v>
      </c>
      <c r="E518" s="415">
        <f t="shared" si="207"/>
        <v>0</v>
      </c>
      <c r="F518" s="415">
        <f t="shared" si="207"/>
        <v>0</v>
      </c>
      <c r="G518" s="416">
        <f t="shared" si="207"/>
        <v>0</v>
      </c>
      <c r="H518" s="410">
        <f t="shared" si="207"/>
        <v>0</v>
      </c>
      <c r="I518" s="415">
        <f t="shared" si="207"/>
        <v>0</v>
      </c>
      <c r="J518" s="415">
        <f t="shared" si="207"/>
        <v>0</v>
      </c>
      <c r="K518" s="415">
        <f t="shared" si="207"/>
        <v>0</v>
      </c>
      <c r="L518" s="415">
        <f t="shared" si="207"/>
        <v>0</v>
      </c>
      <c r="M518" s="417">
        <f t="shared" si="207"/>
        <v>0</v>
      </c>
      <c r="N518" s="410">
        <f t="shared" si="207"/>
        <v>0</v>
      </c>
      <c r="O518" s="415">
        <f t="shared" si="207"/>
        <v>0</v>
      </c>
      <c r="P518" s="415">
        <f t="shared" si="207"/>
        <v>0</v>
      </c>
      <c r="Q518" s="415">
        <f t="shared" si="207"/>
        <v>0</v>
      </c>
      <c r="R518" s="415">
        <f t="shared" si="207"/>
        <v>0</v>
      </c>
      <c r="S518" s="417">
        <f t="shared" si="207"/>
        <v>0</v>
      </c>
      <c r="T518" s="348"/>
      <c r="U518" s="227" t="s">
        <v>26</v>
      </c>
      <c r="V518" s="227">
        <f>V517-V504</f>
        <v>-0.31999999999999318</v>
      </c>
      <c r="W518" s="522"/>
    </row>
  </sheetData>
  <mergeCells count="104">
    <mergeCell ref="B495:G495"/>
    <mergeCell ref="H495:M495"/>
    <mergeCell ref="N495:S495"/>
    <mergeCell ref="B482:G482"/>
    <mergeCell ref="H482:M482"/>
    <mergeCell ref="N482:S482"/>
    <mergeCell ref="B469:G469"/>
    <mergeCell ref="H469:M469"/>
    <mergeCell ref="N469:S469"/>
    <mergeCell ref="B430:G430"/>
    <mergeCell ref="H430:M430"/>
    <mergeCell ref="N430:S430"/>
    <mergeCell ref="B456:G456"/>
    <mergeCell ref="H456:M456"/>
    <mergeCell ref="N456:S456"/>
    <mergeCell ref="B443:G443"/>
    <mergeCell ref="H443:M443"/>
    <mergeCell ref="N443:S443"/>
    <mergeCell ref="H404:M404"/>
    <mergeCell ref="N404:S404"/>
    <mergeCell ref="N338:S338"/>
    <mergeCell ref="B352:G352"/>
    <mergeCell ref="H352:M352"/>
    <mergeCell ref="N352:S352"/>
    <mergeCell ref="N391:S391"/>
    <mergeCell ref="N365:S365"/>
    <mergeCell ref="N378:S378"/>
    <mergeCell ref="B391:G391"/>
    <mergeCell ref="H391:M391"/>
    <mergeCell ref="B365:G365"/>
    <mergeCell ref="H365:M365"/>
    <mergeCell ref="B378:G378"/>
    <mergeCell ref="H378:M378"/>
    <mergeCell ref="B165:I165"/>
    <mergeCell ref="J165:M165"/>
    <mergeCell ref="N165:W165"/>
    <mergeCell ref="B181:I181"/>
    <mergeCell ref="J181:M181"/>
    <mergeCell ref="N181:X181"/>
    <mergeCell ref="B81:L81"/>
    <mergeCell ref="B195:I195"/>
    <mergeCell ref="J195:M195"/>
    <mergeCell ref="N195:X195"/>
    <mergeCell ref="M81:W81"/>
    <mergeCell ref="B151:I151"/>
    <mergeCell ref="J151:M151"/>
    <mergeCell ref="N151:W151"/>
    <mergeCell ref="M95:W95"/>
    <mergeCell ref="B137:I137"/>
    <mergeCell ref="J137:M137"/>
    <mergeCell ref="N137:W137"/>
    <mergeCell ref="B95:L95"/>
    <mergeCell ref="J123:M123"/>
    <mergeCell ref="N123:W123"/>
    <mergeCell ref="B109:L109"/>
    <mergeCell ref="F2:I2"/>
    <mergeCell ref="B9:M9"/>
    <mergeCell ref="B23:M23"/>
    <mergeCell ref="N23:U23"/>
    <mergeCell ref="B53:L53"/>
    <mergeCell ref="M53:W53"/>
    <mergeCell ref="B37:M37"/>
    <mergeCell ref="N37:U37"/>
    <mergeCell ref="N9:U9"/>
    <mergeCell ref="M109:W109"/>
    <mergeCell ref="B67:L67"/>
    <mergeCell ref="M67:W67"/>
    <mergeCell ref="B123:I123"/>
    <mergeCell ref="B209:I209"/>
    <mergeCell ref="J209:M209"/>
    <mergeCell ref="N209:X209"/>
    <mergeCell ref="B237:I237"/>
    <mergeCell ref="J237:M237"/>
    <mergeCell ref="N237:X237"/>
    <mergeCell ref="B251:I251"/>
    <mergeCell ref="J251:M251"/>
    <mergeCell ref="N251:X251"/>
    <mergeCell ref="B223:I223"/>
    <mergeCell ref="J223:M223"/>
    <mergeCell ref="N223:X223"/>
    <mergeCell ref="B508:G508"/>
    <mergeCell ref="H508:M508"/>
    <mergeCell ref="N508:S508"/>
    <mergeCell ref="B280:I280"/>
    <mergeCell ref="J280:M280"/>
    <mergeCell ref="N280:X280"/>
    <mergeCell ref="B266:I266"/>
    <mergeCell ref="J266:M266"/>
    <mergeCell ref="N266:X266"/>
    <mergeCell ref="B294:I294"/>
    <mergeCell ref="B338:G338"/>
    <mergeCell ref="H338:M338"/>
    <mergeCell ref="J294:M294"/>
    <mergeCell ref="B308:I308"/>
    <mergeCell ref="J308:M308"/>
    <mergeCell ref="B324:G324"/>
    <mergeCell ref="N308:X308"/>
    <mergeCell ref="N294:X294"/>
    <mergeCell ref="N324:S324"/>
    <mergeCell ref="H324:M324"/>
    <mergeCell ref="B417:G417"/>
    <mergeCell ref="H417:M417"/>
    <mergeCell ref="N417:S417"/>
    <mergeCell ref="B404:G40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W490"/>
  <sheetViews>
    <sheetView showGridLines="0" topLeftCell="A466" zoomScale="73" zoomScaleNormal="73" workbookViewId="0">
      <selection activeCell="V490" sqref="V490"/>
    </sheetView>
  </sheetViews>
  <sheetFormatPr baseColWidth="10" defaultColWidth="19.85546875" defaultRowHeight="12.75" x14ac:dyDescent="0.2"/>
  <cols>
    <col min="1" max="1" width="16.85546875" style="280" customWidth="1"/>
    <col min="2" max="2" width="11.28515625" style="280" customWidth="1"/>
    <col min="3" max="6" width="9.7109375" style="280" customWidth="1"/>
    <col min="7" max="7" width="9.28515625" style="280" bestFit="1" customWidth="1"/>
    <col min="8" max="8" width="10.7109375" style="280" customWidth="1"/>
    <col min="9" max="10" width="9.28515625" style="280" customWidth="1"/>
    <col min="11" max="11" width="9.85546875" style="280" customWidth="1"/>
    <col min="12" max="12" width="9.7109375" style="280" bestFit="1" customWidth="1"/>
    <col min="13" max="13" width="10" style="280" customWidth="1"/>
    <col min="14" max="19" width="9.85546875" style="280" customWidth="1"/>
    <col min="20" max="20" width="8.7109375" style="280" bestFit="1" customWidth="1"/>
    <col min="21" max="21" width="11.42578125" style="280" bestFit="1" customWidth="1"/>
    <col min="22" max="23" width="9.85546875" style="280" customWidth="1"/>
    <col min="24" max="16384" width="19.85546875" style="280"/>
  </cols>
  <sheetData>
    <row r="1" spans="1:7" x14ac:dyDescent="0.2">
      <c r="A1" s="280" t="s">
        <v>58</v>
      </c>
    </row>
    <row r="2" spans="1:7" x14ac:dyDescent="0.2">
      <c r="A2" s="280" t="s">
        <v>59</v>
      </c>
      <c r="B2" s="239">
        <v>35.6</v>
      </c>
    </row>
    <row r="3" spans="1:7" x14ac:dyDescent="0.2">
      <c r="A3" s="280" t="s">
        <v>7</v>
      </c>
      <c r="B3" s="280">
        <v>80.900000000000006</v>
      </c>
    </row>
    <row r="4" spans="1:7" x14ac:dyDescent="0.2">
      <c r="A4" s="280" t="s">
        <v>60</v>
      </c>
      <c r="B4" s="280">
        <v>3460</v>
      </c>
    </row>
    <row r="6" spans="1:7" x14ac:dyDescent="0.2">
      <c r="A6" s="246" t="s">
        <v>61</v>
      </c>
      <c r="B6" s="239">
        <v>35.6</v>
      </c>
      <c r="C6" s="239">
        <v>35.6</v>
      </c>
      <c r="D6" s="239">
        <v>35.6</v>
      </c>
      <c r="E6" s="239">
        <v>35.6</v>
      </c>
      <c r="F6" s="239">
        <v>35.6</v>
      </c>
      <c r="G6" s="239">
        <v>35.6</v>
      </c>
    </row>
    <row r="7" spans="1:7" x14ac:dyDescent="0.2">
      <c r="A7" s="246" t="s">
        <v>62</v>
      </c>
      <c r="B7" s="239">
        <v>31.44</v>
      </c>
      <c r="C7" s="239">
        <v>31.44</v>
      </c>
      <c r="D7" s="239">
        <v>31.44</v>
      </c>
      <c r="E7" s="239">
        <v>31.44</v>
      </c>
      <c r="F7" s="239">
        <v>31.44</v>
      </c>
    </row>
    <row r="8" spans="1:7" ht="13.5" thickBot="1" x14ac:dyDescent="0.25">
      <c r="A8" s="246"/>
    </row>
    <row r="9" spans="1:7" ht="13.5" thickBot="1" x14ac:dyDescent="0.25">
      <c r="A9" s="285" t="s">
        <v>49</v>
      </c>
      <c r="B9" s="528" t="s">
        <v>53</v>
      </c>
      <c r="C9" s="529"/>
      <c r="D9" s="529"/>
      <c r="E9" s="529"/>
      <c r="F9" s="530"/>
      <c r="G9" s="314" t="s">
        <v>0</v>
      </c>
    </row>
    <row r="10" spans="1:7" x14ac:dyDescent="0.2">
      <c r="A10" s="226" t="s">
        <v>2</v>
      </c>
      <c r="B10" s="31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292" t="s">
        <v>3</v>
      </c>
      <c r="B11" s="317">
        <v>140</v>
      </c>
      <c r="C11" s="318">
        <v>140</v>
      </c>
      <c r="D11" s="319">
        <v>140</v>
      </c>
      <c r="E11" s="319">
        <v>140</v>
      </c>
      <c r="F11" s="319">
        <v>140</v>
      </c>
      <c r="G11" s="320">
        <v>140</v>
      </c>
    </row>
    <row r="12" spans="1:7" x14ac:dyDescent="0.2">
      <c r="A12" s="295" t="s">
        <v>6</v>
      </c>
      <c r="B12" s="321">
        <v>158.45283018867926</v>
      </c>
      <c r="C12" s="322">
        <v>148.53968253968253</v>
      </c>
      <c r="D12" s="322">
        <v>141.73015873015873</v>
      </c>
      <c r="E12" s="322">
        <v>155.52941176470588</v>
      </c>
      <c r="F12" s="322">
        <v>154.82539682539684</v>
      </c>
      <c r="G12" s="259">
        <v>151.66129032258064</v>
      </c>
    </row>
    <row r="13" spans="1:7" x14ac:dyDescent="0.2">
      <c r="A13" s="226" t="s">
        <v>7</v>
      </c>
      <c r="B13" s="323">
        <v>49.056603773584904</v>
      </c>
      <c r="C13" s="324">
        <v>73.015873015873012</v>
      </c>
      <c r="D13" s="325">
        <v>71.428571428571431</v>
      </c>
      <c r="E13" s="325">
        <v>64.705882352941174</v>
      </c>
      <c r="F13" s="325">
        <v>53.968253968253968</v>
      </c>
      <c r="G13" s="326">
        <v>55.483870967741936</v>
      </c>
    </row>
    <row r="14" spans="1:7" x14ac:dyDescent="0.2">
      <c r="A14" s="226" t="s">
        <v>8</v>
      </c>
      <c r="B14" s="263">
        <v>0.14361855425786407</v>
      </c>
      <c r="C14" s="264">
        <v>9.0971441982560797E-2</v>
      </c>
      <c r="D14" s="327">
        <v>0.10209315937279605</v>
      </c>
      <c r="E14" s="327">
        <v>0.12448267484400027</v>
      </c>
      <c r="F14" s="327">
        <v>0.12864118450525056</v>
      </c>
      <c r="G14" s="328">
        <v>0.1261890284868413</v>
      </c>
    </row>
    <row r="15" spans="1:7" x14ac:dyDescent="0.2">
      <c r="A15" s="295" t="s">
        <v>1</v>
      </c>
      <c r="B15" s="266">
        <f t="shared" ref="B15:G15" si="0">B12/B11*100-100</f>
        <v>13.18059299191377</v>
      </c>
      <c r="C15" s="267">
        <f t="shared" si="0"/>
        <v>6.099773242630377</v>
      </c>
      <c r="D15" s="267">
        <f t="shared" si="0"/>
        <v>1.2358276643990962</v>
      </c>
      <c r="E15" s="267">
        <f t="shared" si="0"/>
        <v>11.092436974789919</v>
      </c>
      <c r="F15" s="267">
        <f t="shared" ref="F15" si="1">F12/F11*100-100</f>
        <v>10.58956916099774</v>
      </c>
      <c r="G15" s="269">
        <f t="shared" si="0"/>
        <v>8.3294930875575943</v>
      </c>
    </row>
    <row r="16" spans="1:7" ht="13.5" thickBot="1" x14ac:dyDescent="0.25">
      <c r="A16" s="226" t="s">
        <v>27</v>
      </c>
      <c r="B16" s="270">
        <f>B12-B6</f>
        <v>122.85283018867926</v>
      </c>
      <c r="C16" s="271">
        <f t="shared" ref="C16:G16" si="2">C12-C6</f>
        <v>112.93968253968254</v>
      </c>
      <c r="D16" s="271">
        <f t="shared" si="2"/>
        <v>106.13015873015874</v>
      </c>
      <c r="E16" s="271">
        <f t="shared" si="2"/>
        <v>119.92941176470589</v>
      </c>
      <c r="F16" s="271">
        <f t="shared" ref="F16" si="3">F12-F6</f>
        <v>119.22539682539684</v>
      </c>
      <c r="G16" s="273">
        <f t="shared" si="2"/>
        <v>116.06129032258065</v>
      </c>
    </row>
    <row r="17" spans="1:10" x14ac:dyDescent="0.2">
      <c r="A17" s="309" t="s">
        <v>52</v>
      </c>
      <c r="B17" s="274">
        <v>522</v>
      </c>
      <c r="C17" s="275">
        <v>641</v>
      </c>
      <c r="D17" s="275">
        <v>655</v>
      </c>
      <c r="E17" s="275">
        <v>642</v>
      </c>
      <c r="F17" s="329">
        <v>650</v>
      </c>
      <c r="G17" s="330">
        <f>SUM(B17:F17)</f>
        <v>3110</v>
      </c>
      <c r="H17" s="280" t="s">
        <v>56</v>
      </c>
      <c r="I17" s="331">
        <f>B4-G17</f>
        <v>350</v>
      </c>
      <c r="J17" s="332">
        <f>I17/B4</f>
        <v>0.10115606936416185</v>
      </c>
    </row>
    <row r="18" spans="1:10" x14ac:dyDescent="0.2">
      <c r="A18" s="309" t="s">
        <v>28</v>
      </c>
      <c r="B18" s="229">
        <v>60</v>
      </c>
      <c r="C18" s="281">
        <v>60</v>
      </c>
      <c r="D18" s="281">
        <v>60</v>
      </c>
      <c r="E18" s="281">
        <v>60</v>
      </c>
      <c r="F18" s="281">
        <v>60</v>
      </c>
      <c r="G18" s="233"/>
      <c r="H18" s="280" t="s">
        <v>57</v>
      </c>
      <c r="I18" s="280">
        <v>31.44</v>
      </c>
    </row>
    <row r="19" spans="1:10" ht="13.5" thickBot="1" x14ac:dyDescent="0.25">
      <c r="A19" s="312" t="s">
        <v>26</v>
      </c>
      <c r="B19" s="336">
        <f>B18-B7</f>
        <v>28.56</v>
      </c>
      <c r="C19" s="337">
        <f>C18-C7</f>
        <v>28.56</v>
      </c>
      <c r="D19" s="337">
        <f>D18-D7</f>
        <v>28.56</v>
      </c>
      <c r="E19" s="337">
        <f>E18-E7</f>
        <v>28.56</v>
      </c>
      <c r="F19" s="337">
        <f>F18-F7</f>
        <v>28.56</v>
      </c>
      <c r="G19" s="234"/>
      <c r="H19" s="280" t="s">
        <v>26</v>
      </c>
    </row>
    <row r="21" spans="1:10" ht="13.5" thickBot="1" x14ac:dyDescent="0.25"/>
    <row r="22" spans="1:10" ht="13.5" thickBot="1" x14ac:dyDescent="0.25">
      <c r="A22" s="285" t="s">
        <v>67</v>
      </c>
      <c r="B22" s="528" t="s">
        <v>72</v>
      </c>
      <c r="C22" s="529"/>
      <c r="D22" s="529"/>
      <c r="E22" s="529"/>
      <c r="F22" s="530"/>
      <c r="G22" s="314" t="s">
        <v>0</v>
      </c>
      <c r="H22" s="355"/>
      <c r="I22" s="355"/>
      <c r="J22" s="355"/>
    </row>
    <row r="23" spans="1:10" x14ac:dyDescent="0.2">
      <c r="A23" s="226" t="s">
        <v>2</v>
      </c>
      <c r="B23" s="316">
        <v>1</v>
      </c>
      <c r="C23" s="236">
        <v>2</v>
      </c>
      <c r="D23" s="236">
        <v>3</v>
      </c>
      <c r="E23" s="236">
        <v>4</v>
      </c>
      <c r="F23" s="236">
        <v>5</v>
      </c>
      <c r="G23" s="235"/>
      <c r="H23" s="355"/>
      <c r="I23" s="355"/>
      <c r="J23" s="355"/>
    </row>
    <row r="24" spans="1:10" x14ac:dyDescent="0.2">
      <c r="A24" s="292" t="s">
        <v>3</v>
      </c>
      <c r="B24" s="317">
        <v>300</v>
      </c>
      <c r="C24" s="318">
        <v>300</v>
      </c>
      <c r="D24" s="319">
        <v>300</v>
      </c>
      <c r="E24" s="319">
        <v>300</v>
      </c>
      <c r="F24" s="319">
        <v>300</v>
      </c>
      <c r="G24" s="320">
        <v>300</v>
      </c>
      <c r="H24" s="355"/>
      <c r="I24" s="355"/>
      <c r="J24" s="355"/>
    </row>
    <row r="25" spans="1:10" x14ac:dyDescent="0.2">
      <c r="A25" s="295" t="s">
        <v>6</v>
      </c>
      <c r="B25" s="321">
        <v>425.09433962264148</v>
      </c>
      <c r="C25" s="322">
        <v>392.28070175438597</v>
      </c>
      <c r="D25" s="322">
        <v>417.42424242424244</v>
      </c>
      <c r="E25" s="322">
        <v>411.26984126984127</v>
      </c>
      <c r="F25" s="322">
        <v>335.60606060606062</v>
      </c>
      <c r="G25" s="259">
        <v>395.08196721311475</v>
      </c>
      <c r="H25" s="355"/>
      <c r="I25" s="355"/>
      <c r="J25" s="355"/>
    </row>
    <row r="26" spans="1:10" x14ac:dyDescent="0.2">
      <c r="A26" s="226" t="s">
        <v>7</v>
      </c>
      <c r="B26" s="323">
        <v>81.132075471698116</v>
      </c>
      <c r="C26" s="324">
        <v>77.192982456140356</v>
      </c>
      <c r="D26" s="325">
        <v>78.787878787878782</v>
      </c>
      <c r="E26" s="325">
        <v>61.904761904761905</v>
      </c>
      <c r="F26" s="325">
        <v>56.060606060606062</v>
      </c>
      <c r="G26" s="326">
        <v>62.622950819672134</v>
      </c>
      <c r="H26" s="355"/>
      <c r="I26" s="355"/>
      <c r="J26" s="355"/>
    </row>
    <row r="27" spans="1:10" x14ac:dyDescent="0.2">
      <c r="A27" s="226" t="s">
        <v>8</v>
      </c>
      <c r="B27" s="263">
        <v>7.4055586115403374E-2</v>
      </c>
      <c r="C27" s="264">
        <v>7.8319684278954402E-2</v>
      </c>
      <c r="D27" s="327">
        <v>9.0054000237367426E-2</v>
      </c>
      <c r="E27" s="327">
        <v>0.10146190998464098</v>
      </c>
      <c r="F27" s="327">
        <v>0.11138439567514141</v>
      </c>
      <c r="G27" s="328">
        <v>0.12405181779281377</v>
      </c>
      <c r="H27" s="355"/>
      <c r="I27" s="355"/>
      <c r="J27" s="355"/>
    </row>
    <row r="28" spans="1:10" x14ac:dyDescent="0.2">
      <c r="A28" s="295" t="s">
        <v>1</v>
      </c>
      <c r="B28" s="266">
        <f t="shared" ref="B28:G28" si="4">B25/B24*100-100</f>
        <v>41.698113207547181</v>
      </c>
      <c r="C28" s="267">
        <f t="shared" si="4"/>
        <v>30.760233918128648</v>
      </c>
      <c r="D28" s="267">
        <f t="shared" si="4"/>
        <v>39.141414141414145</v>
      </c>
      <c r="E28" s="267">
        <f t="shared" si="4"/>
        <v>37.089947089947088</v>
      </c>
      <c r="F28" s="360">
        <f t="shared" si="4"/>
        <v>11.868686868686879</v>
      </c>
      <c r="G28" s="269">
        <f t="shared" si="4"/>
        <v>31.693989071038231</v>
      </c>
      <c r="H28" s="365" t="s">
        <v>71</v>
      </c>
      <c r="I28" s="355"/>
      <c r="J28" s="355"/>
    </row>
    <row r="29" spans="1:10" ht="13.5" thickBot="1" x14ac:dyDescent="0.25">
      <c r="A29" s="226" t="s">
        <v>27</v>
      </c>
      <c r="B29" s="270">
        <f>B25-B12</f>
        <v>266.64150943396226</v>
      </c>
      <c r="C29" s="271">
        <f t="shared" ref="C29:G29" si="5">C25-C12</f>
        <v>243.74101921470344</v>
      </c>
      <c r="D29" s="271">
        <f t="shared" si="5"/>
        <v>275.6940836940837</v>
      </c>
      <c r="E29" s="271">
        <f t="shared" si="5"/>
        <v>255.74042950513538</v>
      </c>
      <c r="F29" s="271">
        <f t="shared" si="5"/>
        <v>180.78066378066379</v>
      </c>
      <c r="G29" s="273">
        <f t="shared" si="5"/>
        <v>243.42067689053411</v>
      </c>
      <c r="H29" s="355"/>
      <c r="I29" s="355"/>
      <c r="J29" s="355"/>
    </row>
    <row r="30" spans="1:10" x14ac:dyDescent="0.2">
      <c r="A30" s="309" t="s">
        <v>52</v>
      </c>
      <c r="B30" s="274">
        <v>509</v>
      </c>
      <c r="C30" s="275">
        <v>631</v>
      </c>
      <c r="D30" s="275">
        <v>650</v>
      </c>
      <c r="E30" s="275">
        <v>629</v>
      </c>
      <c r="F30" s="329">
        <v>636</v>
      </c>
      <c r="G30" s="330">
        <f>SUM(B30:F30)</f>
        <v>3055</v>
      </c>
      <c r="H30" s="355" t="s">
        <v>56</v>
      </c>
      <c r="I30" s="331">
        <f>G17-G30</f>
        <v>55</v>
      </c>
      <c r="J30" s="332">
        <f>I30/G17</f>
        <v>1.7684887459807074E-2</v>
      </c>
    </row>
    <row r="31" spans="1:10" x14ac:dyDescent="0.2">
      <c r="A31" s="309" t="s">
        <v>28</v>
      </c>
      <c r="B31" s="229">
        <v>90</v>
      </c>
      <c r="C31" s="281">
        <v>90</v>
      </c>
      <c r="D31" s="281">
        <v>90</v>
      </c>
      <c r="E31" s="281">
        <v>90</v>
      </c>
      <c r="F31" s="281">
        <v>90</v>
      </c>
      <c r="G31" s="233"/>
      <c r="H31" s="355" t="s">
        <v>57</v>
      </c>
      <c r="I31" s="355">
        <v>60.5</v>
      </c>
      <c r="J31" s="355"/>
    </row>
    <row r="32" spans="1:10" ht="13.5" thickBot="1" x14ac:dyDescent="0.25">
      <c r="A32" s="312" t="s">
        <v>26</v>
      </c>
      <c r="B32" s="336">
        <f>B31-B18</f>
        <v>30</v>
      </c>
      <c r="C32" s="337">
        <f t="shared" ref="C32:F32" si="6">C31-C18</f>
        <v>30</v>
      </c>
      <c r="D32" s="337">
        <f t="shared" si="6"/>
        <v>30</v>
      </c>
      <c r="E32" s="337">
        <f t="shared" si="6"/>
        <v>30</v>
      </c>
      <c r="F32" s="337">
        <f t="shared" si="6"/>
        <v>30</v>
      </c>
      <c r="G32" s="234"/>
      <c r="H32" s="355" t="s">
        <v>26</v>
      </c>
      <c r="I32" s="355">
        <f>I31-I18</f>
        <v>29.06</v>
      </c>
      <c r="J32" s="355"/>
    </row>
    <row r="34" spans="1:10" ht="13.5" thickBot="1" x14ac:dyDescent="0.25"/>
    <row r="35" spans="1:10" ht="13.5" thickBot="1" x14ac:dyDescent="0.25">
      <c r="A35" s="285" t="s">
        <v>73</v>
      </c>
      <c r="B35" s="528" t="s">
        <v>72</v>
      </c>
      <c r="C35" s="529"/>
      <c r="D35" s="529"/>
      <c r="E35" s="529"/>
      <c r="F35" s="530"/>
      <c r="G35" s="314" t="s">
        <v>0</v>
      </c>
      <c r="H35" s="361"/>
      <c r="I35" s="361"/>
      <c r="J35" s="361"/>
    </row>
    <row r="36" spans="1:10" x14ac:dyDescent="0.2">
      <c r="A36" s="226" t="s">
        <v>2</v>
      </c>
      <c r="B36" s="316">
        <v>1</v>
      </c>
      <c r="C36" s="236">
        <v>2</v>
      </c>
      <c r="D36" s="236">
        <v>3</v>
      </c>
      <c r="E36" s="236">
        <v>4</v>
      </c>
      <c r="F36" s="236">
        <v>5</v>
      </c>
      <c r="G36" s="235"/>
      <c r="H36" s="361"/>
      <c r="I36" s="361"/>
      <c r="J36" s="361"/>
    </row>
    <row r="37" spans="1:10" x14ac:dyDescent="0.2">
      <c r="A37" s="292" t="s">
        <v>3</v>
      </c>
      <c r="B37" s="317">
        <v>490</v>
      </c>
      <c r="C37" s="318"/>
      <c r="D37" s="319"/>
      <c r="E37" s="319"/>
      <c r="F37" s="319"/>
      <c r="G37" s="320">
        <v>490</v>
      </c>
      <c r="H37" s="361"/>
      <c r="I37" s="361"/>
      <c r="J37" s="361"/>
    </row>
    <row r="38" spans="1:10" x14ac:dyDescent="0.2">
      <c r="A38" s="295" t="s">
        <v>6</v>
      </c>
      <c r="B38" s="321">
        <v>771.98606271776998</v>
      </c>
      <c r="C38" s="322"/>
      <c r="D38" s="322"/>
      <c r="E38" s="322"/>
      <c r="F38" s="322"/>
      <c r="G38" s="259">
        <v>771.98606271776998</v>
      </c>
      <c r="H38" s="361"/>
      <c r="I38" s="361"/>
      <c r="J38" s="361"/>
    </row>
    <row r="39" spans="1:10" x14ac:dyDescent="0.2">
      <c r="A39" s="226" t="s">
        <v>7</v>
      </c>
      <c r="B39" s="323">
        <v>70.034843205574916</v>
      </c>
      <c r="C39" s="324"/>
      <c r="D39" s="325"/>
      <c r="E39" s="325"/>
      <c r="F39" s="325"/>
      <c r="G39" s="326">
        <v>70.034843205574916</v>
      </c>
      <c r="H39" s="361"/>
      <c r="I39" s="361"/>
      <c r="J39" s="361"/>
    </row>
    <row r="40" spans="1:10" x14ac:dyDescent="0.2">
      <c r="A40" s="226" t="s">
        <v>8</v>
      </c>
      <c r="B40" s="263">
        <v>9.3696223368264941E-2</v>
      </c>
      <c r="C40" s="264"/>
      <c r="D40" s="327"/>
      <c r="E40" s="327"/>
      <c r="F40" s="327"/>
      <c r="G40" s="328">
        <v>9.3696223368264941E-2</v>
      </c>
      <c r="H40" s="361"/>
      <c r="I40" s="361"/>
      <c r="J40" s="361"/>
    </row>
    <row r="41" spans="1:10" x14ac:dyDescent="0.2">
      <c r="A41" s="295" t="s">
        <v>1</v>
      </c>
      <c r="B41" s="266">
        <f t="shared" ref="B41:G41" si="7">B38/B37*100-100</f>
        <v>57.54817606485102</v>
      </c>
      <c r="C41" s="267" t="e">
        <f t="shared" si="7"/>
        <v>#DIV/0!</v>
      </c>
      <c r="D41" s="267" t="e">
        <f t="shared" si="7"/>
        <v>#DIV/0!</v>
      </c>
      <c r="E41" s="267" t="e">
        <f t="shared" si="7"/>
        <v>#DIV/0!</v>
      </c>
      <c r="F41" s="267" t="e">
        <f t="shared" si="7"/>
        <v>#DIV/0!</v>
      </c>
      <c r="G41" s="269">
        <f t="shared" si="7"/>
        <v>57.54817606485102</v>
      </c>
      <c r="H41" s="365"/>
      <c r="I41" s="361"/>
      <c r="J41" s="361"/>
    </row>
    <row r="42" spans="1:10" ht="13.5" thickBot="1" x14ac:dyDescent="0.25">
      <c r="A42" s="226" t="s">
        <v>27</v>
      </c>
      <c r="B42" s="270">
        <f>B38-B25</f>
        <v>346.8917230951285</v>
      </c>
      <c r="C42" s="271">
        <f t="shared" ref="C42:G42" si="8">C38-C25</f>
        <v>-392.28070175438597</v>
      </c>
      <c r="D42" s="271">
        <f t="shared" si="8"/>
        <v>-417.42424242424244</v>
      </c>
      <c r="E42" s="271">
        <f t="shared" si="8"/>
        <v>-411.26984126984127</v>
      </c>
      <c r="F42" s="271">
        <f t="shared" si="8"/>
        <v>-335.60606060606062</v>
      </c>
      <c r="G42" s="273">
        <f t="shared" si="8"/>
        <v>376.90409550465523</v>
      </c>
      <c r="H42" s="361"/>
      <c r="I42" s="361"/>
      <c r="J42" s="361"/>
    </row>
    <row r="43" spans="1:10" x14ac:dyDescent="0.2">
      <c r="A43" s="309" t="s">
        <v>52</v>
      </c>
      <c r="B43" s="274">
        <v>3025</v>
      </c>
      <c r="C43" s="275"/>
      <c r="D43" s="275"/>
      <c r="E43" s="275"/>
      <c r="F43" s="329"/>
      <c r="G43" s="330">
        <f>SUM(B43:F43)</f>
        <v>3025</v>
      </c>
      <c r="H43" s="361" t="s">
        <v>56</v>
      </c>
      <c r="I43" s="331">
        <f>G30-G43</f>
        <v>30</v>
      </c>
      <c r="J43" s="332">
        <f>I43/G30</f>
        <v>9.8199672667757774E-3</v>
      </c>
    </row>
    <row r="44" spans="1:10" x14ac:dyDescent="0.2">
      <c r="A44" s="309" t="s">
        <v>28</v>
      </c>
      <c r="B44" s="229">
        <v>115</v>
      </c>
      <c r="C44" s="281"/>
      <c r="D44" s="281"/>
      <c r="E44" s="281"/>
      <c r="F44" s="281"/>
      <c r="G44" s="233"/>
      <c r="H44" s="361" t="s">
        <v>57</v>
      </c>
      <c r="I44" s="361">
        <v>90.5</v>
      </c>
      <c r="J44" s="361"/>
    </row>
    <row r="45" spans="1:10" ht="13.5" thickBot="1" x14ac:dyDescent="0.25">
      <c r="A45" s="312" t="s">
        <v>26</v>
      </c>
      <c r="B45" s="336">
        <f>B44-B31</f>
        <v>25</v>
      </c>
      <c r="C45" s="337">
        <f t="shared" ref="C45:F45" si="9">C44-C31</f>
        <v>-90</v>
      </c>
      <c r="D45" s="337">
        <f t="shared" si="9"/>
        <v>-90</v>
      </c>
      <c r="E45" s="337">
        <f t="shared" si="9"/>
        <v>-90</v>
      </c>
      <c r="F45" s="337">
        <f t="shared" si="9"/>
        <v>-90</v>
      </c>
      <c r="G45" s="234"/>
      <c r="H45" s="361" t="s">
        <v>26</v>
      </c>
      <c r="I45" s="361">
        <f>I44-I31</f>
        <v>30</v>
      </c>
      <c r="J45" s="361"/>
    </row>
    <row r="47" spans="1:10" ht="13.5" thickBot="1" x14ac:dyDescent="0.25"/>
    <row r="48" spans="1:10" ht="13.5" thickBot="1" x14ac:dyDescent="0.25">
      <c r="A48" s="285" t="s">
        <v>77</v>
      </c>
      <c r="B48" s="528" t="s">
        <v>72</v>
      </c>
      <c r="C48" s="529"/>
      <c r="D48" s="529"/>
      <c r="E48" s="529"/>
      <c r="F48" s="530"/>
      <c r="G48" s="314" t="s">
        <v>0</v>
      </c>
      <c r="H48" s="369"/>
      <c r="I48" s="369"/>
      <c r="J48" s="369"/>
    </row>
    <row r="49" spans="1:10" x14ac:dyDescent="0.2">
      <c r="A49" s="226" t="s">
        <v>2</v>
      </c>
      <c r="B49" s="316">
        <v>1</v>
      </c>
      <c r="C49" s="236">
        <v>2</v>
      </c>
      <c r="D49" s="236">
        <v>3</v>
      </c>
      <c r="E49" s="236">
        <v>4</v>
      </c>
      <c r="F49" s="236">
        <v>5</v>
      </c>
      <c r="G49" s="235"/>
      <c r="H49" s="369"/>
      <c r="I49" s="369"/>
      <c r="J49" s="369"/>
    </row>
    <row r="50" spans="1:10" x14ac:dyDescent="0.2">
      <c r="A50" s="292" t="s">
        <v>3</v>
      </c>
      <c r="B50" s="317">
        <v>690</v>
      </c>
      <c r="C50" s="318"/>
      <c r="D50" s="319"/>
      <c r="E50" s="319"/>
      <c r="F50" s="319"/>
      <c r="G50" s="320">
        <v>690</v>
      </c>
      <c r="H50" s="369"/>
      <c r="I50" s="369"/>
      <c r="J50" s="369"/>
    </row>
    <row r="51" spans="1:10" x14ac:dyDescent="0.2">
      <c r="A51" s="295" t="s">
        <v>6</v>
      </c>
      <c r="B51" s="321">
        <v>1210.3525641025642</v>
      </c>
      <c r="C51" s="322">
        <v>1210.3525641025642</v>
      </c>
      <c r="D51" s="322">
        <v>1210.3525641025642</v>
      </c>
      <c r="E51" s="322">
        <v>1210.3525641025642</v>
      </c>
      <c r="F51" s="322"/>
      <c r="G51" s="259">
        <v>1210.3525641025642</v>
      </c>
      <c r="H51" s="369"/>
      <c r="I51" s="369"/>
      <c r="J51" s="369"/>
    </row>
    <row r="52" spans="1:10" x14ac:dyDescent="0.2">
      <c r="A52" s="226" t="s">
        <v>7</v>
      </c>
      <c r="B52" s="323">
        <v>66.987179487179489</v>
      </c>
      <c r="C52" s="324"/>
      <c r="D52" s="325"/>
      <c r="E52" s="325"/>
      <c r="F52" s="325"/>
      <c r="G52" s="326">
        <v>66.987179487179489</v>
      </c>
      <c r="H52" s="369"/>
      <c r="I52" s="369"/>
      <c r="J52" s="369"/>
    </row>
    <row r="53" spans="1:10" x14ac:dyDescent="0.2">
      <c r="A53" s="226" t="s">
        <v>8</v>
      </c>
      <c r="B53" s="263">
        <v>0.11069957872095922</v>
      </c>
      <c r="C53" s="264"/>
      <c r="D53" s="327"/>
      <c r="E53" s="327"/>
      <c r="F53" s="327"/>
      <c r="G53" s="328">
        <v>0.11069957872095922</v>
      </c>
      <c r="H53" s="369"/>
      <c r="I53" s="369"/>
      <c r="J53" s="369"/>
    </row>
    <row r="54" spans="1:10" x14ac:dyDescent="0.2">
      <c r="A54" s="295" t="s">
        <v>1</v>
      </c>
      <c r="B54" s="266">
        <f t="shared" ref="B54:G54" si="10">B51/B50*100-100</f>
        <v>75.413415087328161</v>
      </c>
      <c r="C54" s="267" t="e">
        <f t="shared" si="10"/>
        <v>#DIV/0!</v>
      </c>
      <c r="D54" s="267" t="e">
        <f t="shared" si="10"/>
        <v>#DIV/0!</v>
      </c>
      <c r="E54" s="267" t="e">
        <f t="shared" si="10"/>
        <v>#DIV/0!</v>
      </c>
      <c r="F54" s="267" t="e">
        <f t="shared" si="10"/>
        <v>#DIV/0!</v>
      </c>
      <c r="G54" s="269">
        <f t="shared" si="10"/>
        <v>75.413415087328161</v>
      </c>
      <c r="H54" s="365"/>
      <c r="I54" s="369"/>
      <c r="J54" s="369"/>
    </row>
    <row r="55" spans="1:10" ht="13.5" thickBot="1" x14ac:dyDescent="0.25">
      <c r="A55" s="226" t="s">
        <v>27</v>
      </c>
      <c r="B55" s="270">
        <f>B51-B38</f>
        <v>438.36650138479422</v>
      </c>
      <c r="C55" s="271">
        <f t="shared" ref="C55:G55" si="11">C51-C38</f>
        <v>1210.3525641025642</v>
      </c>
      <c r="D55" s="271">
        <f t="shared" si="11"/>
        <v>1210.3525641025642</v>
      </c>
      <c r="E55" s="271">
        <f t="shared" si="11"/>
        <v>1210.3525641025642</v>
      </c>
      <c r="F55" s="271">
        <f t="shared" si="11"/>
        <v>0</v>
      </c>
      <c r="G55" s="273">
        <f t="shared" si="11"/>
        <v>438.36650138479422</v>
      </c>
      <c r="H55" s="369"/>
      <c r="I55" s="369"/>
      <c r="J55" s="369"/>
    </row>
    <row r="56" spans="1:10" x14ac:dyDescent="0.2">
      <c r="A56" s="309" t="s">
        <v>52</v>
      </c>
      <c r="B56" s="274">
        <v>3014</v>
      </c>
      <c r="C56" s="275"/>
      <c r="D56" s="275"/>
      <c r="E56" s="275"/>
      <c r="F56" s="329"/>
      <c r="G56" s="330">
        <f>SUM(B56:F56)</f>
        <v>3014</v>
      </c>
      <c r="H56" s="369" t="s">
        <v>56</v>
      </c>
      <c r="I56" s="331">
        <f>G43-G56</f>
        <v>11</v>
      </c>
      <c r="J56" s="332">
        <f>I56/G43</f>
        <v>3.6363636363636364E-3</v>
      </c>
    </row>
    <row r="57" spans="1:10" x14ac:dyDescent="0.2">
      <c r="A57" s="309" t="s">
        <v>28</v>
      </c>
      <c r="B57" s="229">
        <v>83.7</v>
      </c>
      <c r="C57" s="281">
        <v>83.7</v>
      </c>
      <c r="D57" s="281">
        <v>83.7</v>
      </c>
      <c r="E57" s="281">
        <v>83.7</v>
      </c>
      <c r="F57" s="281"/>
      <c r="G57" s="233"/>
      <c r="H57" s="369" t="s">
        <v>57</v>
      </c>
      <c r="I57" s="369">
        <v>114.71</v>
      </c>
      <c r="J57" s="369"/>
    </row>
    <row r="58" spans="1:10" ht="13.5" thickBot="1" x14ac:dyDescent="0.25">
      <c r="A58" s="312" t="s">
        <v>26</v>
      </c>
      <c r="B58" s="336">
        <f>B57-B44</f>
        <v>-31.299999999999997</v>
      </c>
      <c r="C58" s="337">
        <f t="shared" ref="C58:F58" si="12">C57-C44</f>
        <v>83.7</v>
      </c>
      <c r="D58" s="337">
        <f t="shared" si="12"/>
        <v>83.7</v>
      </c>
      <c r="E58" s="337">
        <f t="shared" si="12"/>
        <v>83.7</v>
      </c>
      <c r="F58" s="337">
        <f t="shared" si="12"/>
        <v>0</v>
      </c>
      <c r="G58" s="234"/>
      <c r="H58" s="369" t="s">
        <v>26</v>
      </c>
      <c r="I58" s="369">
        <f>I57-I44</f>
        <v>24.209999999999994</v>
      </c>
      <c r="J58" s="369"/>
    </row>
    <row r="60" spans="1:10" ht="13.5" thickBot="1" x14ac:dyDescent="0.25"/>
    <row r="61" spans="1:10" ht="13.5" thickBot="1" x14ac:dyDescent="0.25">
      <c r="A61" s="285" t="s">
        <v>78</v>
      </c>
      <c r="B61" s="528" t="s">
        <v>72</v>
      </c>
      <c r="C61" s="529"/>
      <c r="D61" s="529"/>
      <c r="E61" s="529"/>
      <c r="F61" s="530"/>
      <c r="G61" s="314" t="s">
        <v>0</v>
      </c>
      <c r="H61" s="377"/>
      <c r="I61" s="377"/>
      <c r="J61" s="377"/>
    </row>
    <row r="62" spans="1:10" x14ac:dyDescent="0.2">
      <c r="A62" s="226" t="s">
        <v>2</v>
      </c>
      <c r="B62" s="316">
        <v>1</v>
      </c>
      <c r="C62" s="236">
        <v>2</v>
      </c>
      <c r="D62" s="236">
        <v>3</v>
      </c>
      <c r="E62" s="236">
        <v>4</v>
      </c>
      <c r="F62" s="236">
        <v>5</v>
      </c>
      <c r="G62" s="235"/>
      <c r="H62" s="377"/>
      <c r="I62" s="377"/>
      <c r="J62" s="377"/>
    </row>
    <row r="63" spans="1:10" x14ac:dyDescent="0.2">
      <c r="A63" s="292" t="s">
        <v>3</v>
      </c>
      <c r="B63" s="317">
        <v>890</v>
      </c>
      <c r="C63" s="318">
        <v>890</v>
      </c>
      <c r="D63" s="319">
        <v>890</v>
      </c>
      <c r="E63" s="319">
        <v>890</v>
      </c>
      <c r="F63" s="319">
        <v>890</v>
      </c>
      <c r="G63" s="320">
        <v>890</v>
      </c>
      <c r="H63" s="377"/>
      <c r="I63" s="377"/>
      <c r="J63" s="377"/>
    </row>
    <row r="64" spans="1:10" x14ac:dyDescent="0.2">
      <c r="A64" s="295" t="s">
        <v>6</v>
      </c>
      <c r="B64" s="321">
        <v>1124.3589743589744</v>
      </c>
      <c r="C64" s="322">
        <v>1189.655172413793</v>
      </c>
      <c r="D64" s="322">
        <v>1274.0677966101696</v>
      </c>
      <c r="E64" s="322">
        <v>1411.4754098360656</v>
      </c>
      <c r="F64" s="322"/>
      <c r="G64" s="259">
        <v>1263.2258064516129</v>
      </c>
      <c r="H64" s="377"/>
      <c r="I64" s="377"/>
      <c r="J64" s="377"/>
    </row>
    <row r="65" spans="1:10" x14ac:dyDescent="0.2">
      <c r="A65" s="226" t="s">
        <v>7</v>
      </c>
      <c r="B65" s="323">
        <v>94.871794871794876</v>
      </c>
      <c r="C65" s="324">
        <v>100</v>
      </c>
      <c r="D65" s="325">
        <v>100</v>
      </c>
      <c r="E65" s="325">
        <v>96.721311475409834</v>
      </c>
      <c r="F65" s="325"/>
      <c r="G65" s="326">
        <v>67.281105990783416</v>
      </c>
      <c r="H65" s="377"/>
      <c r="I65" s="377"/>
      <c r="J65" s="377"/>
    </row>
    <row r="66" spans="1:10" x14ac:dyDescent="0.2">
      <c r="A66" s="226" t="s">
        <v>8</v>
      </c>
      <c r="B66" s="263">
        <v>4.3978811786788558E-2</v>
      </c>
      <c r="C66" s="264">
        <v>3.5283828310184714E-2</v>
      </c>
      <c r="D66" s="327">
        <v>3.477604801382353E-2</v>
      </c>
      <c r="E66" s="327">
        <v>4.683441844364071E-2</v>
      </c>
      <c r="F66" s="327"/>
      <c r="G66" s="328">
        <v>9.2978346164426878E-2</v>
      </c>
      <c r="H66" s="377"/>
      <c r="I66" s="377"/>
      <c r="J66" s="377"/>
    </row>
    <row r="67" spans="1:10" x14ac:dyDescent="0.2">
      <c r="A67" s="295" t="s">
        <v>1</v>
      </c>
      <c r="B67" s="266">
        <f t="shared" ref="B67:G67" si="13">B64/B63*100-100</f>
        <v>26.332469029098249</v>
      </c>
      <c r="C67" s="267">
        <f t="shared" si="13"/>
        <v>33.669120495931793</v>
      </c>
      <c r="D67" s="267">
        <f t="shared" si="13"/>
        <v>43.153685012378588</v>
      </c>
      <c r="E67" s="267">
        <f t="shared" si="13"/>
        <v>58.592742678209618</v>
      </c>
      <c r="F67" s="267">
        <f t="shared" si="13"/>
        <v>-100</v>
      </c>
      <c r="G67" s="269">
        <f t="shared" si="13"/>
        <v>41.935483870967744</v>
      </c>
      <c r="H67" s="365"/>
      <c r="I67" s="377"/>
      <c r="J67" s="377"/>
    </row>
    <row r="68" spans="1:10" ht="13.5" thickBot="1" x14ac:dyDescent="0.25">
      <c r="A68" s="226" t="s">
        <v>27</v>
      </c>
      <c r="B68" s="270">
        <f>B64-B51</f>
        <v>-85.993589743589837</v>
      </c>
      <c r="C68" s="271">
        <f t="shared" ref="C68:G68" si="14">C64-C51</f>
        <v>-20.697391688771177</v>
      </c>
      <c r="D68" s="271">
        <f t="shared" si="14"/>
        <v>63.715232507605378</v>
      </c>
      <c r="E68" s="271">
        <f t="shared" si="14"/>
        <v>201.12284573350144</v>
      </c>
      <c r="F68" s="271">
        <f t="shared" si="14"/>
        <v>0</v>
      </c>
      <c r="G68" s="273">
        <f t="shared" si="14"/>
        <v>52.873242349048724</v>
      </c>
      <c r="H68" s="377"/>
      <c r="I68" s="377"/>
      <c r="J68" s="377"/>
    </row>
    <row r="69" spans="1:10" x14ac:dyDescent="0.2">
      <c r="A69" s="309" t="s">
        <v>52</v>
      </c>
      <c r="B69" s="274">
        <v>334</v>
      </c>
      <c r="C69" s="275">
        <v>560</v>
      </c>
      <c r="D69" s="275">
        <v>525</v>
      </c>
      <c r="E69" s="275">
        <v>571</v>
      </c>
      <c r="F69" s="329"/>
      <c r="G69" s="330">
        <f>SUM(B69:F69)</f>
        <v>1990</v>
      </c>
      <c r="H69" s="377" t="s">
        <v>56</v>
      </c>
      <c r="I69" s="331">
        <f>G56-G69</f>
        <v>1024</v>
      </c>
      <c r="J69" s="332">
        <f>I69/G56</f>
        <v>0.33974784339747843</v>
      </c>
    </row>
    <row r="70" spans="1:10" x14ac:dyDescent="0.2">
      <c r="A70" s="309" t="s">
        <v>28</v>
      </c>
      <c r="B70" s="229">
        <v>65</v>
      </c>
      <c r="C70" s="281">
        <v>65</v>
      </c>
      <c r="D70" s="281">
        <v>65</v>
      </c>
      <c r="E70" s="281">
        <v>65</v>
      </c>
      <c r="F70" s="281"/>
      <c r="G70" s="233"/>
      <c r="H70" s="377" t="s">
        <v>57</v>
      </c>
      <c r="I70" s="377">
        <v>83.29</v>
      </c>
      <c r="J70" s="377"/>
    </row>
    <row r="71" spans="1:10" ht="13.5" thickBot="1" x14ac:dyDescent="0.25">
      <c r="A71" s="312" t="s">
        <v>26</v>
      </c>
      <c r="B71" s="336">
        <f>B70-B57</f>
        <v>-18.700000000000003</v>
      </c>
      <c r="C71" s="337">
        <f t="shared" ref="C71:F71" si="15">C70-C57</f>
        <v>-18.700000000000003</v>
      </c>
      <c r="D71" s="337">
        <f t="shared" si="15"/>
        <v>-18.700000000000003</v>
      </c>
      <c r="E71" s="337">
        <f t="shared" si="15"/>
        <v>-18.700000000000003</v>
      </c>
      <c r="F71" s="337">
        <f t="shared" si="15"/>
        <v>0</v>
      </c>
      <c r="G71" s="234"/>
      <c r="H71" s="377" t="s">
        <v>26</v>
      </c>
      <c r="I71" s="377">
        <f>I70-I57</f>
        <v>-31.419999999999987</v>
      </c>
      <c r="J71" s="377"/>
    </row>
    <row r="73" spans="1:10" ht="13.5" thickBot="1" x14ac:dyDescent="0.25"/>
    <row r="74" spans="1:10" s="379" customFormat="1" ht="13.5" thickBot="1" x14ac:dyDescent="0.25">
      <c r="A74" s="285" t="s">
        <v>80</v>
      </c>
      <c r="B74" s="528" t="s">
        <v>72</v>
      </c>
      <c r="C74" s="529"/>
      <c r="D74" s="529"/>
      <c r="E74" s="529"/>
      <c r="F74" s="530"/>
      <c r="G74" s="314" t="s">
        <v>0</v>
      </c>
    </row>
    <row r="75" spans="1:10" s="379" customFormat="1" x14ac:dyDescent="0.2">
      <c r="A75" s="226" t="s">
        <v>2</v>
      </c>
      <c r="B75" s="316">
        <v>1</v>
      </c>
      <c r="C75" s="236">
        <v>2</v>
      </c>
      <c r="D75" s="236">
        <v>3</v>
      </c>
      <c r="E75" s="236">
        <v>4</v>
      </c>
      <c r="F75" s="236">
        <v>5</v>
      </c>
      <c r="G75" s="235"/>
    </row>
    <row r="76" spans="1:10" s="379" customFormat="1" x14ac:dyDescent="0.2">
      <c r="A76" s="292" t="s">
        <v>3</v>
      </c>
      <c r="B76" s="317">
        <v>1080</v>
      </c>
      <c r="C76" s="318">
        <v>1080</v>
      </c>
      <c r="D76" s="319">
        <v>1080</v>
      </c>
      <c r="E76" s="319">
        <v>1080</v>
      </c>
      <c r="F76" s="319"/>
      <c r="G76" s="320">
        <v>1080</v>
      </c>
    </row>
    <row r="77" spans="1:10" s="379" customFormat="1" x14ac:dyDescent="0.2">
      <c r="A77" s="295" t="s">
        <v>6</v>
      </c>
      <c r="B77" s="321">
        <v>1389.41</v>
      </c>
      <c r="C77" s="322">
        <v>1314.19</v>
      </c>
      <c r="D77" s="322">
        <v>1439.12</v>
      </c>
      <c r="E77" s="322">
        <v>1509.39</v>
      </c>
      <c r="F77" s="322"/>
      <c r="G77" s="259">
        <v>1417.21</v>
      </c>
    </row>
    <row r="78" spans="1:10" s="379" customFormat="1" x14ac:dyDescent="0.2">
      <c r="A78" s="226" t="s">
        <v>7</v>
      </c>
      <c r="B78" s="323">
        <v>58.8</v>
      </c>
      <c r="C78" s="324">
        <v>100</v>
      </c>
      <c r="D78" s="325">
        <v>100</v>
      </c>
      <c r="E78" s="325">
        <v>98.48</v>
      </c>
      <c r="F78" s="325"/>
      <c r="G78" s="326">
        <v>83.56</v>
      </c>
    </row>
    <row r="79" spans="1:10" s="379" customFormat="1" x14ac:dyDescent="0.2">
      <c r="A79" s="226" t="s">
        <v>8</v>
      </c>
      <c r="B79" s="263">
        <v>9.8199999999999996E-2</v>
      </c>
      <c r="C79" s="264">
        <v>2.93E-2</v>
      </c>
      <c r="D79" s="327">
        <v>3.5999999999999997E-2</v>
      </c>
      <c r="E79" s="327">
        <v>3.5700000000000003E-2</v>
      </c>
      <c r="F79" s="327"/>
      <c r="G79" s="328">
        <v>7.2999999999999995E-2</v>
      </c>
    </row>
    <row r="80" spans="1:10" s="379" customFormat="1" x14ac:dyDescent="0.2">
      <c r="A80" s="295" t="s">
        <v>1</v>
      </c>
      <c r="B80" s="266">
        <f t="shared" ref="B80:G80" si="16">B77/B76*100-100</f>
        <v>28.649074074074093</v>
      </c>
      <c r="C80" s="267">
        <f t="shared" si="16"/>
        <v>21.684259259259278</v>
      </c>
      <c r="D80" s="267">
        <f t="shared" si="16"/>
        <v>33.251851851851853</v>
      </c>
      <c r="E80" s="267">
        <f t="shared" si="16"/>
        <v>39.758333333333326</v>
      </c>
      <c r="F80" s="267" t="e">
        <f t="shared" si="16"/>
        <v>#DIV/0!</v>
      </c>
      <c r="G80" s="269">
        <f t="shared" si="16"/>
        <v>31.223148148148141</v>
      </c>
      <c r="H80" s="365"/>
    </row>
    <row r="81" spans="1:10" s="379" customFormat="1" ht="13.5" thickBot="1" x14ac:dyDescent="0.25">
      <c r="A81" s="226" t="s">
        <v>27</v>
      </c>
      <c r="B81" s="270">
        <f>B77-B64</f>
        <v>265.05102564102572</v>
      </c>
      <c r="C81" s="271">
        <f t="shared" ref="C81:G81" si="17">C77-C64</f>
        <v>124.53482758620703</v>
      </c>
      <c r="D81" s="271">
        <f t="shared" si="17"/>
        <v>165.05220338983031</v>
      </c>
      <c r="E81" s="271">
        <f t="shared" si="17"/>
        <v>97.914590163934463</v>
      </c>
      <c r="F81" s="271">
        <f t="shared" si="17"/>
        <v>0</v>
      </c>
      <c r="G81" s="273">
        <f t="shared" si="17"/>
        <v>153.98419354838711</v>
      </c>
    </row>
    <row r="82" spans="1:10" s="379" customFormat="1" x14ac:dyDescent="0.2">
      <c r="A82" s="309" t="s">
        <v>52</v>
      </c>
      <c r="B82" s="274">
        <v>334</v>
      </c>
      <c r="C82" s="275">
        <v>559</v>
      </c>
      <c r="D82" s="275">
        <v>525</v>
      </c>
      <c r="E82" s="275">
        <v>571</v>
      </c>
      <c r="F82" s="329"/>
      <c r="G82" s="330">
        <f>SUM(B82:F82)</f>
        <v>1989</v>
      </c>
      <c r="H82" s="379" t="s">
        <v>56</v>
      </c>
      <c r="I82" s="331">
        <f>G69-G82</f>
        <v>1</v>
      </c>
      <c r="J82" s="332">
        <f>I82/G69</f>
        <v>5.025125628140704E-4</v>
      </c>
    </row>
    <row r="83" spans="1:10" s="379" customFormat="1" x14ac:dyDescent="0.2">
      <c r="A83" s="309" t="s">
        <v>28</v>
      </c>
      <c r="B83" s="229">
        <v>66</v>
      </c>
      <c r="C83" s="281">
        <v>66</v>
      </c>
      <c r="D83" s="281">
        <v>66</v>
      </c>
      <c r="E83" s="281">
        <v>66</v>
      </c>
      <c r="F83" s="281"/>
      <c r="G83" s="233"/>
      <c r="H83" s="379" t="s">
        <v>57</v>
      </c>
      <c r="I83" s="379">
        <v>65</v>
      </c>
    </row>
    <row r="84" spans="1:10" s="379" customFormat="1" ht="13.5" thickBot="1" x14ac:dyDescent="0.25">
      <c r="A84" s="312" t="s">
        <v>26</v>
      </c>
      <c r="B84" s="336">
        <f>B83-B70</f>
        <v>1</v>
      </c>
      <c r="C84" s="337">
        <f t="shared" ref="C84:F84" si="18">C83-C70</f>
        <v>1</v>
      </c>
      <c r="D84" s="337">
        <f t="shared" si="18"/>
        <v>1</v>
      </c>
      <c r="E84" s="337">
        <f t="shared" si="18"/>
        <v>1</v>
      </c>
      <c r="F84" s="337">
        <f t="shared" si="18"/>
        <v>0</v>
      </c>
      <c r="G84" s="234"/>
      <c r="H84" s="379" t="s">
        <v>26</v>
      </c>
      <c r="I84" s="379">
        <f>I83-I70</f>
        <v>-18.290000000000006</v>
      </c>
    </row>
    <row r="85" spans="1:10" x14ac:dyDescent="0.2">
      <c r="B85" s="280" t="s">
        <v>79</v>
      </c>
    </row>
    <row r="86" spans="1:10" ht="13.5" thickBot="1" x14ac:dyDescent="0.25"/>
    <row r="87" spans="1:10" s="381" customFormat="1" ht="13.5" thickBot="1" x14ac:dyDescent="0.25">
      <c r="A87" s="285" t="s">
        <v>81</v>
      </c>
      <c r="B87" s="528" t="s">
        <v>72</v>
      </c>
      <c r="C87" s="529"/>
      <c r="D87" s="529"/>
      <c r="E87" s="529"/>
      <c r="F87" s="530"/>
      <c r="G87" s="314" t="s">
        <v>0</v>
      </c>
    </row>
    <row r="88" spans="1:10" s="381" customFormat="1" x14ac:dyDescent="0.2">
      <c r="A88" s="226" t="s">
        <v>2</v>
      </c>
      <c r="B88" s="31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0" s="381" customFormat="1" x14ac:dyDescent="0.2">
      <c r="A89" s="292" t="s">
        <v>3</v>
      </c>
      <c r="B89" s="317">
        <v>1250</v>
      </c>
      <c r="C89" s="318">
        <v>1250</v>
      </c>
      <c r="D89" s="319">
        <v>1250</v>
      </c>
      <c r="E89" s="319">
        <v>1250</v>
      </c>
      <c r="F89" s="319"/>
      <c r="G89" s="320">
        <v>1250</v>
      </c>
    </row>
    <row r="90" spans="1:10" s="381" customFormat="1" x14ac:dyDescent="0.2">
      <c r="A90" s="295" t="s">
        <v>6</v>
      </c>
      <c r="B90" s="321">
        <v>1392.8571428571429</v>
      </c>
      <c r="C90" s="322">
        <v>1435.8928571428571</v>
      </c>
      <c r="D90" s="322">
        <v>1540.8474576271187</v>
      </c>
      <c r="E90" s="322">
        <v>1615.5737704918033</v>
      </c>
      <c r="F90" s="322"/>
      <c r="G90" s="259">
        <v>1510.0473933649289</v>
      </c>
    </row>
    <row r="91" spans="1:10" s="381" customFormat="1" x14ac:dyDescent="0.2">
      <c r="A91" s="226" t="s">
        <v>7</v>
      </c>
      <c r="B91" s="323">
        <v>94.285714285714292</v>
      </c>
      <c r="C91" s="324">
        <v>100</v>
      </c>
      <c r="D91" s="325">
        <v>100</v>
      </c>
      <c r="E91" s="325">
        <v>100</v>
      </c>
      <c r="F91" s="325"/>
      <c r="G91" s="326">
        <v>83.886255924170612</v>
      </c>
    </row>
    <row r="92" spans="1:10" s="381" customFormat="1" x14ac:dyDescent="0.2">
      <c r="A92" s="226" t="s">
        <v>8</v>
      </c>
      <c r="B92" s="263">
        <v>4.9876112132690172E-2</v>
      </c>
      <c r="C92" s="264">
        <v>3.8613949317438646E-2</v>
      </c>
      <c r="D92" s="327">
        <v>4.3859087170358566E-2</v>
      </c>
      <c r="E92" s="327">
        <v>4.7425665256754006E-2</v>
      </c>
      <c r="F92" s="327"/>
      <c r="G92" s="328">
        <v>7.1975673360379355E-2</v>
      </c>
    </row>
    <row r="93" spans="1:10" s="381" customFormat="1" x14ac:dyDescent="0.2">
      <c r="A93" s="295" t="s">
        <v>1</v>
      </c>
      <c r="B93" s="266">
        <f t="shared" ref="B93:G93" si="19">B90/B89*100-100</f>
        <v>11.428571428571431</v>
      </c>
      <c r="C93" s="267">
        <f t="shared" si="19"/>
        <v>14.871428571428581</v>
      </c>
      <c r="D93" s="267">
        <f t="shared" si="19"/>
        <v>23.267796610169484</v>
      </c>
      <c r="E93" s="267">
        <f t="shared" si="19"/>
        <v>29.245901639344254</v>
      </c>
      <c r="F93" s="267" t="e">
        <f t="shared" si="19"/>
        <v>#DIV/0!</v>
      </c>
      <c r="G93" s="269">
        <f t="shared" si="19"/>
        <v>20.803791469194309</v>
      </c>
      <c r="H93" s="365"/>
    </row>
    <row r="94" spans="1:10" s="381" customFormat="1" ht="13.5" thickBot="1" x14ac:dyDescent="0.25">
      <c r="A94" s="226" t="s">
        <v>27</v>
      </c>
      <c r="B94" s="270">
        <f>B90-B77</f>
        <v>3.4471428571428078</v>
      </c>
      <c r="C94" s="271">
        <f t="shared" ref="C94:G94" si="20">C90-C77</f>
        <v>121.70285714285706</v>
      </c>
      <c r="D94" s="271">
        <f t="shared" si="20"/>
        <v>101.72745762711884</v>
      </c>
      <c r="E94" s="271">
        <f t="shared" si="20"/>
        <v>106.18377049180322</v>
      </c>
      <c r="F94" s="271">
        <f t="shared" si="20"/>
        <v>0</v>
      </c>
      <c r="G94" s="273">
        <f t="shared" si="20"/>
        <v>92.837393364928857</v>
      </c>
    </row>
    <row r="95" spans="1:10" s="381" customFormat="1" x14ac:dyDescent="0.2">
      <c r="A95" s="309" t="s">
        <v>52</v>
      </c>
      <c r="B95" s="274">
        <v>334</v>
      </c>
      <c r="C95" s="275">
        <v>559</v>
      </c>
      <c r="D95" s="275">
        <v>525</v>
      </c>
      <c r="E95" s="275">
        <v>571</v>
      </c>
      <c r="F95" s="329"/>
      <c r="G95" s="330">
        <f>SUM(B95:F95)</f>
        <v>1989</v>
      </c>
      <c r="H95" s="381" t="s">
        <v>56</v>
      </c>
      <c r="I95" s="331">
        <f>G82-G95</f>
        <v>0</v>
      </c>
      <c r="J95" s="332">
        <f>I95/G82</f>
        <v>0</v>
      </c>
    </row>
    <row r="96" spans="1:10" s="381" customFormat="1" x14ac:dyDescent="0.2">
      <c r="A96" s="309" t="s">
        <v>28</v>
      </c>
      <c r="B96" s="229">
        <v>67.5</v>
      </c>
      <c r="C96" s="281">
        <v>67</v>
      </c>
      <c r="D96" s="281">
        <v>67</v>
      </c>
      <c r="E96" s="281">
        <v>67</v>
      </c>
      <c r="F96" s="281">
        <v>67</v>
      </c>
      <c r="G96" s="233"/>
      <c r="H96" s="381" t="s">
        <v>57</v>
      </c>
      <c r="I96" s="381">
        <v>65.989999999999995</v>
      </c>
    </row>
    <row r="97" spans="1:11" s="381" customFormat="1" ht="13.5" thickBot="1" x14ac:dyDescent="0.25">
      <c r="A97" s="312" t="s">
        <v>26</v>
      </c>
      <c r="B97" s="336">
        <f>B96-B83</f>
        <v>1.5</v>
      </c>
      <c r="C97" s="337">
        <f t="shared" ref="C97:F97" si="21">C96-C83</f>
        <v>1</v>
      </c>
      <c r="D97" s="337">
        <f t="shared" si="21"/>
        <v>1</v>
      </c>
      <c r="E97" s="337">
        <f t="shared" si="21"/>
        <v>1</v>
      </c>
      <c r="F97" s="337">
        <f t="shared" si="21"/>
        <v>67</v>
      </c>
      <c r="G97" s="234"/>
      <c r="H97" s="381" t="s">
        <v>26</v>
      </c>
      <c r="I97" s="381">
        <f>I96-I83</f>
        <v>0.98999999999999488</v>
      </c>
    </row>
    <row r="98" spans="1:11" s="392" customFormat="1" x14ac:dyDescent="0.2"/>
    <row r="99" spans="1:11" ht="13.5" thickBot="1" x14ac:dyDescent="0.25">
      <c r="B99" s="280">
        <v>1510.0473933649289</v>
      </c>
      <c r="C99" s="280">
        <v>1510.0473933649289</v>
      </c>
      <c r="D99" s="280">
        <v>1510.0473933649289</v>
      </c>
      <c r="E99" s="280">
        <v>1510.0473933649289</v>
      </c>
      <c r="F99" s="280">
        <v>1510.0473933649289</v>
      </c>
      <c r="G99" s="280">
        <v>1510.0473933649289</v>
      </c>
    </row>
    <row r="100" spans="1:11" ht="13.5" thickBot="1" x14ac:dyDescent="0.25">
      <c r="A100" s="285" t="s">
        <v>82</v>
      </c>
      <c r="B100" s="528" t="s">
        <v>72</v>
      </c>
      <c r="C100" s="529"/>
      <c r="D100" s="529"/>
      <c r="E100" s="529"/>
      <c r="F100" s="530"/>
      <c r="G100" s="314" t="s">
        <v>0</v>
      </c>
      <c r="H100" s="382"/>
      <c r="I100" s="382"/>
      <c r="J100" s="382"/>
    </row>
    <row r="101" spans="1:11" x14ac:dyDescent="0.2">
      <c r="A101" s="226" t="s">
        <v>2</v>
      </c>
      <c r="B101" s="31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382"/>
      <c r="I101" s="382"/>
      <c r="J101" s="382"/>
    </row>
    <row r="102" spans="1:11" x14ac:dyDescent="0.2">
      <c r="A102" s="292" t="s">
        <v>3</v>
      </c>
      <c r="B102" s="317">
        <v>1400</v>
      </c>
      <c r="C102" s="318">
        <v>1400</v>
      </c>
      <c r="D102" s="319">
        <v>1400</v>
      </c>
      <c r="E102" s="319">
        <v>1400</v>
      </c>
      <c r="F102" s="319">
        <v>1400</v>
      </c>
      <c r="G102" s="320">
        <v>1400</v>
      </c>
      <c r="H102" s="382"/>
      <c r="I102" s="382"/>
      <c r="J102" s="382"/>
    </row>
    <row r="103" spans="1:11" x14ac:dyDescent="0.2">
      <c r="A103" s="295" t="s">
        <v>6</v>
      </c>
      <c r="B103" s="321">
        <v>1520</v>
      </c>
      <c r="C103" s="322">
        <v>1549.6</v>
      </c>
      <c r="D103" s="322">
        <v>1615.9375</v>
      </c>
      <c r="E103" s="322">
        <v>1670.2325581395348</v>
      </c>
      <c r="F103" s="322">
        <v>1738.2051282051282</v>
      </c>
      <c r="G103" s="259">
        <v>1635.2147239263804</v>
      </c>
      <c r="H103" s="382"/>
      <c r="I103" s="382"/>
      <c r="J103" s="382"/>
    </row>
    <row r="104" spans="1:11" x14ac:dyDescent="0.2">
      <c r="A104" s="226" t="s">
        <v>7</v>
      </c>
      <c r="B104" s="323">
        <v>100</v>
      </c>
      <c r="C104" s="324">
        <v>100</v>
      </c>
      <c r="D104" s="325">
        <v>100</v>
      </c>
      <c r="E104" s="325">
        <v>100</v>
      </c>
      <c r="F104" s="325">
        <v>100</v>
      </c>
      <c r="G104" s="326">
        <v>94.478527607361968</v>
      </c>
      <c r="H104" s="382"/>
      <c r="I104" s="382"/>
      <c r="J104" s="382"/>
    </row>
    <row r="105" spans="1:11" x14ac:dyDescent="0.2">
      <c r="A105" s="226" t="s">
        <v>8</v>
      </c>
      <c r="B105" s="263">
        <v>2.0009087270717828E-2</v>
      </c>
      <c r="C105" s="264">
        <v>1.952945825439106E-2</v>
      </c>
      <c r="D105" s="327">
        <v>2.4649723521286089E-2</v>
      </c>
      <c r="E105" s="327">
        <v>2.2971148219870122E-2</v>
      </c>
      <c r="F105" s="327">
        <v>3.5485105228882999E-2</v>
      </c>
      <c r="G105" s="328">
        <v>5.4354220702356737E-2</v>
      </c>
      <c r="H105" s="382"/>
      <c r="I105" s="382"/>
      <c r="J105" s="382"/>
    </row>
    <row r="106" spans="1:11" x14ac:dyDescent="0.2">
      <c r="A106" s="295" t="s">
        <v>1</v>
      </c>
      <c r="B106" s="266">
        <f t="shared" ref="B106:G106" si="22">B103/B102*100-100</f>
        <v>8.5714285714285694</v>
      </c>
      <c r="C106" s="267">
        <f t="shared" si="22"/>
        <v>10.685714285714283</v>
      </c>
      <c r="D106" s="267">
        <f t="shared" si="22"/>
        <v>15.424107142857139</v>
      </c>
      <c r="E106" s="267">
        <f t="shared" si="22"/>
        <v>19.302325581395351</v>
      </c>
      <c r="F106" s="267">
        <f t="shared" si="22"/>
        <v>24.157509157509168</v>
      </c>
      <c r="G106" s="269">
        <f t="shared" si="22"/>
        <v>16.801051709027178</v>
      </c>
      <c r="H106" s="365"/>
      <c r="I106" s="382"/>
      <c r="J106" s="382"/>
    </row>
    <row r="107" spans="1:11" ht="13.5" thickBot="1" x14ac:dyDescent="0.25">
      <c r="A107" s="226" t="s">
        <v>27</v>
      </c>
      <c r="B107" s="270">
        <f>B103-B99</f>
        <v>9.9526066350711062</v>
      </c>
      <c r="C107" s="271">
        <f t="shared" ref="C107:G107" si="23">C103-C99</f>
        <v>39.552606635071015</v>
      </c>
      <c r="D107" s="271">
        <f t="shared" si="23"/>
        <v>105.89010663507111</v>
      </c>
      <c r="E107" s="271">
        <f t="shared" si="23"/>
        <v>160.18516477460594</v>
      </c>
      <c r="F107" s="271">
        <f t="shared" si="23"/>
        <v>228.15773484019928</v>
      </c>
      <c r="G107" s="273">
        <f t="shared" si="23"/>
        <v>125.16733056145154</v>
      </c>
      <c r="H107" s="382"/>
      <c r="I107" s="382"/>
      <c r="J107" s="382"/>
    </row>
    <row r="108" spans="1:11" x14ac:dyDescent="0.2">
      <c r="A108" s="309" t="s">
        <v>52</v>
      </c>
      <c r="B108" s="274">
        <v>245</v>
      </c>
      <c r="C108" s="275">
        <v>249</v>
      </c>
      <c r="D108" s="275">
        <v>326</v>
      </c>
      <c r="E108" s="275">
        <v>456</v>
      </c>
      <c r="F108" s="329">
        <v>402</v>
      </c>
      <c r="G108" s="330">
        <f>SUM(B108:F108)</f>
        <v>1678</v>
      </c>
      <c r="H108" s="382" t="s">
        <v>56</v>
      </c>
      <c r="I108" s="331">
        <f>G95-G108</f>
        <v>311</v>
      </c>
      <c r="J108" s="332">
        <f>I108/G95</f>
        <v>0.15635997988939165</v>
      </c>
      <c r="K108" s="353" t="s">
        <v>84</v>
      </c>
    </row>
    <row r="109" spans="1:11" x14ac:dyDescent="0.2">
      <c r="A109" s="309" t="s">
        <v>28</v>
      </c>
      <c r="B109" s="229">
        <v>69.5</v>
      </c>
      <c r="C109" s="281">
        <v>69</v>
      </c>
      <c r="D109" s="281">
        <v>69</v>
      </c>
      <c r="E109" s="281">
        <v>69</v>
      </c>
      <c r="F109" s="281">
        <v>69</v>
      </c>
      <c r="G109" s="233"/>
      <c r="H109" s="382" t="s">
        <v>57</v>
      </c>
      <c r="I109" s="382">
        <v>67.2</v>
      </c>
      <c r="J109" s="382"/>
    </row>
    <row r="110" spans="1:11" ht="13.5" thickBot="1" x14ac:dyDescent="0.25">
      <c r="A110" s="312" t="s">
        <v>26</v>
      </c>
      <c r="B110" s="336">
        <f>B109-B96</f>
        <v>2</v>
      </c>
      <c r="C110" s="337">
        <f>C109-C96</f>
        <v>2</v>
      </c>
      <c r="D110" s="337">
        <f>D109-D96</f>
        <v>2</v>
      </c>
      <c r="E110" s="337">
        <f>E109-E96</f>
        <v>2</v>
      </c>
      <c r="F110" s="337">
        <f>F109-F96</f>
        <v>2</v>
      </c>
      <c r="G110" s="234"/>
      <c r="H110" s="382" t="s">
        <v>26</v>
      </c>
      <c r="I110" s="382">
        <f>I109-I96</f>
        <v>1.210000000000008</v>
      </c>
      <c r="J110" s="382"/>
    </row>
    <row r="111" spans="1:11" x14ac:dyDescent="0.2">
      <c r="B111" s="280">
        <v>69.5</v>
      </c>
      <c r="C111" s="280">
        <v>69</v>
      </c>
      <c r="D111" s="280">
        <v>69</v>
      </c>
      <c r="E111" s="280">
        <v>69</v>
      </c>
      <c r="F111" s="280">
        <v>69</v>
      </c>
    </row>
    <row r="112" spans="1:11" ht="13.5" thickBot="1" x14ac:dyDescent="0.25"/>
    <row r="113" spans="1:13" ht="13.5" thickBot="1" x14ac:dyDescent="0.25">
      <c r="A113" s="285" t="s">
        <v>85</v>
      </c>
      <c r="B113" s="528" t="s">
        <v>72</v>
      </c>
      <c r="C113" s="529"/>
      <c r="D113" s="529"/>
      <c r="E113" s="529"/>
      <c r="F113" s="530"/>
      <c r="G113" s="314" t="s">
        <v>0</v>
      </c>
      <c r="H113" s="394"/>
      <c r="I113" s="394"/>
      <c r="J113" s="394"/>
    </row>
    <row r="114" spans="1:13" x14ac:dyDescent="0.2">
      <c r="A114" s="226" t="s">
        <v>2</v>
      </c>
      <c r="B114" s="316">
        <v>1</v>
      </c>
      <c r="C114" s="236">
        <v>2</v>
      </c>
      <c r="D114" s="236">
        <v>3</v>
      </c>
      <c r="E114" s="236">
        <v>4</v>
      </c>
      <c r="F114" s="236">
        <v>5</v>
      </c>
      <c r="G114" s="235"/>
      <c r="H114" s="394"/>
      <c r="I114" s="394"/>
      <c r="J114" s="394"/>
    </row>
    <row r="115" spans="1:13" x14ac:dyDescent="0.2">
      <c r="A115" s="292" t="s">
        <v>3</v>
      </c>
      <c r="B115" s="317">
        <v>1540</v>
      </c>
      <c r="C115" s="318">
        <v>1540</v>
      </c>
      <c r="D115" s="319">
        <v>1540</v>
      </c>
      <c r="E115" s="319">
        <v>1540</v>
      </c>
      <c r="F115" s="319">
        <v>1540</v>
      </c>
      <c r="G115" s="320">
        <v>1540</v>
      </c>
      <c r="H115" s="394"/>
      <c r="I115" s="394"/>
      <c r="J115" s="394"/>
    </row>
    <row r="116" spans="1:13" x14ac:dyDescent="0.2">
      <c r="A116" s="295" t="s">
        <v>6</v>
      </c>
      <c r="B116" s="321">
        <v>1682.6923076923076</v>
      </c>
      <c r="C116" s="322">
        <v>1649.6</v>
      </c>
      <c r="D116" s="322">
        <v>1716.3157894736842</v>
      </c>
      <c r="E116" s="322">
        <v>1783.8</v>
      </c>
      <c r="F116" s="322">
        <v>1834.4186046511627</v>
      </c>
      <c r="G116" s="259">
        <v>1748.7912087912089</v>
      </c>
      <c r="H116" s="394"/>
      <c r="I116" s="394"/>
      <c r="J116" s="394"/>
    </row>
    <row r="117" spans="1:13" x14ac:dyDescent="0.2">
      <c r="A117" s="226" t="s">
        <v>7</v>
      </c>
      <c r="B117" s="323">
        <v>100</v>
      </c>
      <c r="C117" s="324">
        <v>100</v>
      </c>
      <c r="D117" s="325">
        <v>100</v>
      </c>
      <c r="E117" s="325">
        <v>100</v>
      </c>
      <c r="F117" s="325">
        <v>88.372093023255815</v>
      </c>
      <c r="G117" s="326">
        <v>93.406593406593402</v>
      </c>
      <c r="H117" s="394"/>
      <c r="I117" s="394"/>
      <c r="J117" s="394"/>
    </row>
    <row r="118" spans="1:13" x14ac:dyDescent="0.2">
      <c r="A118" s="226" t="s">
        <v>8</v>
      </c>
      <c r="B118" s="263">
        <v>2.7804096013033939E-2</v>
      </c>
      <c r="C118" s="264">
        <v>3.1358221455532902E-2</v>
      </c>
      <c r="D118" s="327">
        <v>2.7924078351014566E-2</v>
      </c>
      <c r="E118" s="327">
        <v>3.4555763569407712E-2</v>
      </c>
      <c r="F118" s="327">
        <v>6.0638412178627921E-2</v>
      </c>
      <c r="G118" s="328">
        <v>5.541659256979585E-2</v>
      </c>
      <c r="H118" s="394"/>
      <c r="I118" s="394"/>
      <c r="J118" s="394"/>
    </row>
    <row r="119" spans="1:13" x14ac:dyDescent="0.2">
      <c r="A119" s="295" t="s">
        <v>1</v>
      </c>
      <c r="B119" s="266">
        <f t="shared" ref="B119:G119" si="24">B116/B115*100-100</f>
        <v>9.2657342657342667</v>
      </c>
      <c r="C119" s="267">
        <f t="shared" si="24"/>
        <v>7.1168831168831161</v>
      </c>
      <c r="D119" s="267">
        <f t="shared" si="24"/>
        <v>11.449077238550913</v>
      </c>
      <c r="E119" s="267">
        <f t="shared" si="24"/>
        <v>15.831168831168824</v>
      </c>
      <c r="F119" s="267">
        <f t="shared" si="24"/>
        <v>19.118091211114447</v>
      </c>
      <c r="G119" s="269">
        <f t="shared" si="24"/>
        <v>13.557870700727847</v>
      </c>
      <c r="H119" s="365"/>
      <c r="I119" s="394"/>
      <c r="J119" s="394"/>
      <c r="M119" s="280" t="s">
        <v>87</v>
      </c>
    </row>
    <row r="120" spans="1:13" ht="13.5" thickBot="1" x14ac:dyDescent="0.25">
      <c r="A120" s="226" t="s">
        <v>27</v>
      </c>
      <c r="B120" s="270">
        <f>B116-B103</f>
        <v>162.69230769230762</v>
      </c>
      <c r="C120" s="271">
        <f t="shared" ref="C120:G120" si="25">C116-C103</f>
        <v>100</v>
      </c>
      <c r="D120" s="271">
        <f t="shared" si="25"/>
        <v>100.37828947368416</v>
      </c>
      <c r="E120" s="271">
        <f t="shared" si="25"/>
        <v>113.56744186046512</v>
      </c>
      <c r="F120" s="271">
        <f t="shared" si="25"/>
        <v>96.21347644603452</v>
      </c>
      <c r="G120" s="273">
        <f t="shared" si="25"/>
        <v>113.57648486482844</v>
      </c>
      <c r="H120" s="394"/>
      <c r="I120" s="394"/>
      <c r="J120" s="394"/>
    </row>
    <row r="121" spans="1:13" x14ac:dyDescent="0.2">
      <c r="A121" s="309" t="s">
        <v>52</v>
      </c>
      <c r="B121" s="274">
        <v>245</v>
      </c>
      <c r="C121" s="275">
        <v>249</v>
      </c>
      <c r="D121" s="275">
        <v>326</v>
      </c>
      <c r="E121" s="275">
        <v>456</v>
      </c>
      <c r="F121" s="329">
        <v>402</v>
      </c>
      <c r="G121" s="330">
        <f>SUM(B121:F121)</f>
        <v>1678</v>
      </c>
      <c r="H121" s="394" t="s">
        <v>56</v>
      </c>
      <c r="I121" s="331">
        <f>G108-G121</f>
        <v>0</v>
      </c>
      <c r="J121" s="332">
        <f>I121/G108</f>
        <v>0</v>
      </c>
    </row>
    <row r="122" spans="1:13" x14ac:dyDescent="0.2">
      <c r="A122" s="309" t="s">
        <v>28</v>
      </c>
      <c r="B122" s="229">
        <f>B109+3.5</f>
        <v>73</v>
      </c>
      <c r="C122" s="281">
        <v>73</v>
      </c>
      <c r="D122" s="281">
        <f t="shared" ref="D122:F122" si="26">D109+3.5</f>
        <v>72.5</v>
      </c>
      <c r="E122" s="281">
        <f t="shared" si="26"/>
        <v>72.5</v>
      </c>
      <c r="F122" s="281">
        <f t="shared" si="26"/>
        <v>72.5</v>
      </c>
      <c r="G122" s="233"/>
      <c r="H122" s="394" t="s">
        <v>57</v>
      </c>
      <c r="I122" s="394">
        <v>69.069999999999993</v>
      </c>
      <c r="J122" s="394"/>
    </row>
    <row r="123" spans="1:13" ht="13.5" thickBot="1" x14ac:dyDescent="0.25">
      <c r="A123" s="312" t="s">
        <v>26</v>
      </c>
      <c r="B123" s="336">
        <f>B122-B109</f>
        <v>3.5</v>
      </c>
      <c r="C123" s="337">
        <f t="shared" ref="C123:F123" si="27">C122-C109</f>
        <v>4</v>
      </c>
      <c r="D123" s="337">
        <f t="shared" si="27"/>
        <v>3.5</v>
      </c>
      <c r="E123" s="337">
        <f t="shared" si="27"/>
        <v>3.5</v>
      </c>
      <c r="F123" s="337">
        <f t="shared" si="27"/>
        <v>3.5</v>
      </c>
      <c r="G123" s="234"/>
      <c r="H123" s="394" t="s">
        <v>26</v>
      </c>
      <c r="I123" s="394">
        <f>I122-I109</f>
        <v>1.8699999999999903</v>
      </c>
      <c r="J123" s="394"/>
    </row>
    <row r="124" spans="1:13" x14ac:dyDescent="0.2">
      <c r="B124" s="280" t="s">
        <v>68</v>
      </c>
      <c r="C124" s="280" t="s">
        <v>68</v>
      </c>
    </row>
    <row r="125" spans="1:13" ht="13.5" thickBot="1" x14ac:dyDescent="0.25"/>
    <row r="126" spans="1:13" s="411" customFormat="1" ht="13.5" thickBot="1" x14ac:dyDescent="0.25">
      <c r="A126" s="285" t="s">
        <v>86</v>
      </c>
      <c r="B126" s="528" t="s">
        <v>72</v>
      </c>
      <c r="C126" s="529"/>
      <c r="D126" s="529"/>
      <c r="E126" s="529"/>
      <c r="F126" s="530"/>
      <c r="G126" s="314" t="s">
        <v>0</v>
      </c>
    </row>
    <row r="127" spans="1:13" s="411" customFormat="1" x14ac:dyDescent="0.2">
      <c r="A127" s="226" t="s">
        <v>2</v>
      </c>
      <c r="B127" s="316">
        <v>1</v>
      </c>
      <c r="C127" s="236">
        <v>2</v>
      </c>
      <c r="D127" s="236">
        <v>3</v>
      </c>
      <c r="E127" s="236">
        <v>4</v>
      </c>
      <c r="F127" s="236">
        <v>5</v>
      </c>
      <c r="G127" s="235"/>
    </row>
    <row r="128" spans="1:13" s="411" customFormat="1" x14ac:dyDescent="0.2">
      <c r="A128" s="292" t="s">
        <v>3</v>
      </c>
      <c r="B128" s="317">
        <v>1670</v>
      </c>
      <c r="C128" s="318">
        <v>1670</v>
      </c>
      <c r="D128" s="319">
        <v>1670</v>
      </c>
      <c r="E128" s="319">
        <v>1670</v>
      </c>
      <c r="F128" s="319">
        <v>1670</v>
      </c>
      <c r="G128" s="320">
        <v>1670</v>
      </c>
    </row>
    <row r="129" spans="1:10" s="411" customFormat="1" x14ac:dyDescent="0.2">
      <c r="A129" s="295" t="s">
        <v>6</v>
      </c>
      <c r="B129" s="321">
        <v>1774.6428571428571</v>
      </c>
      <c r="C129" s="322">
        <v>1794.8275862068965</v>
      </c>
      <c r="D129" s="322">
        <v>1840.8108108108108</v>
      </c>
      <c r="E129" s="322">
        <v>1894.1666666666667</v>
      </c>
      <c r="F129" s="322">
        <v>1966.590909090909</v>
      </c>
      <c r="G129" s="259">
        <v>1867.2043010752689</v>
      </c>
    </row>
    <row r="130" spans="1:10" s="411" customFormat="1" x14ac:dyDescent="0.2">
      <c r="A130" s="226" t="s">
        <v>7</v>
      </c>
      <c r="B130" s="323">
        <v>100</v>
      </c>
      <c r="C130" s="324">
        <v>100</v>
      </c>
      <c r="D130" s="325">
        <v>100</v>
      </c>
      <c r="E130" s="325">
        <v>97.916666666666671</v>
      </c>
      <c r="F130" s="325">
        <v>95.454545454545453</v>
      </c>
      <c r="G130" s="326">
        <v>91.935483870967744</v>
      </c>
    </row>
    <row r="131" spans="1:10" s="411" customFormat="1" x14ac:dyDescent="0.2">
      <c r="A131" s="226" t="s">
        <v>8</v>
      </c>
      <c r="B131" s="263">
        <v>3.9773294261366741E-2</v>
      </c>
      <c r="C131" s="264">
        <v>3.6714089162735428E-2</v>
      </c>
      <c r="D131" s="327">
        <v>4.0027056758856205E-2</v>
      </c>
      <c r="E131" s="327">
        <v>4.1399476268753253E-2</v>
      </c>
      <c r="F131" s="327">
        <v>6.375049464845442E-2</v>
      </c>
      <c r="G131" s="328">
        <v>6.0072151629585353E-2</v>
      </c>
    </row>
    <row r="132" spans="1:10" s="411" customFormat="1" x14ac:dyDescent="0.2">
      <c r="A132" s="295" t="s">
        <v>1</v>
      </c>
      <c r="B132" s="266">
        <f t="shared" ref="B132:G132" si="28">B129/B128*100-100</f>
        <v>6.26603934987169</v>
      </c>
      <c r="C132" s="267">
        <f t="shared" si="28"/>
        <v>7.4747057608919931</v>
      </c>
      <c r="D132" s="267">
        <f t="shared" si="28"/>
        <v>10.228192264120423</v>
      </c>
      <c r="E132" s="267">
        <f t="shared" si="28"/>
        <v>13.423153692614775</v>
      </c>
      <c r="F132" s="267">
        <f t="shared" si="28"/>
        <v>17.759934676102333</v>
      </c>
      <c r="G132" s="269">
        <f t="shared" si="28"/>
        <v>11.808640782950235</v>
      </c>
      <c r="H132" s="365"/>
    </row>
    <row r="133" spans="1:10" s="411" customFormat="1" ht="13.5" thickBot="1" x14ac:dyDescent="0.25">
      <c r="A133" s="226" t="s">
        <v>27</v>
      </c>
      <c r="B133" s="270">
        <f>B129-B116</f>
        <v>91.950549450549488</v>
      </c>
      <c r="C133" s="271">
        <f t="shared" ref="C133:G133" si="29">C129-C116</f>
        <v>145.2275862068966</v>
      </c>
      <c r="D133" s="271">
        <f t="shared" si="29"/>
        <v>124.49502133712667</v>
      </c>
      <c r="E133" s="271">
        <f t="shared" si="29"/>
        <v>110.36666666666679</v>
      </c>
      <c r="F133" s="271">
        <f t="shared" si="29"/>
        <v>132.17230443974631</v>
      </c>
      <c r="G133" s="273">
        <f t="shared" si="29"/>
        <v>118.41309228405999</v>
      </c>
    </row>
    <row r="134" spans="1:10" s="411" customFormat="1" x14ac:dyDescent="0.2">
      <c r="A134" s="309" t="s">
        <v>52</v>
      </c>
      <c r="B134" s="274">
        <v>245</v>
      </c>
      <c r="C134" s="275">
        <v>249</v>
      </c>
      <c r="D134" s="275">
        <v>326</v>
      </c>
      <c r="E134" s="275">
        <v>456</v>
      </c>
      <c r="F134" s="329">
        <v>402</v>
      </c>
      <c r="G134" s="330">
        <f>SUM(B134:F134)</f>
        <v>1678</v>
      </c>
      <c r="H134" s="411" t="s">
        <v>56</v>
      </c>
      <c r="I134" s="331">
        <f>G121-G134</f>
        <v>0</v>
      </c>
      <c r="J134" s="332">
        <f>I134/G121</f>
        <v>0</v>
      </c>
    </row>
    <row r="135" spans="1:10" s="411" customFormat="1" x14ac:dyDescent="0.2">
      <c r="A135" s="309" t="s">
        <v>28</v>
      </c>
      <c r="B135" s="229">
        <v>75.5</v>
      </c>
      <c r="C135" s="281">
        <f t="shared" ref="C135:F135" si="30">C122+2</f>
        <v>75</v>
      </c>
      <c r="D135" s="281">
        <f t="shared" si="30"/>
        <v>74.5</v>
      </c>
      <c r="E135" s="281">
        <f t="shared" si="30"/>
        <v>74.5</v>
      </c>
      <c r="F135" s="281">
        <f t="shared" si="30"/>
        <v>74.5</v>
      </c>
      <c r="G135" s="233"/>
      <c r="H135" s="411" t="s">
        <v>57</v>
      </c>
      <c r="I135" s="411">
        <v>72.569999999999993</v>
      </c>
    </row>
    <row r="136" spans="1:10" s="411" customFormat="1" ht="13.5" thickBot="1" x14ac:dyDescent="0.25">
      <c r="A136" s="312" t="s">
        <v>26</v>
      </c>
      <c r="B136" s="336">
        <f>B135-B122</f>
        <v>2.5</v>
      </c>
      <c r="C136" s="337">
        <f t="shared" ref="C136:F136" si="31">C135-C122</f>
        <v>2</v>
      </c>
      <c r="D136" s="337">
        <f t="shared" si="31"/>
        <v>2</v>
      </c>
      <c r="E136" s="337">
        <f t="shared" si="31"/>
        <v>2</v>
      </c>
      <c r="F136" s="337">
        <f t="shared" si="31"/>
        <v>2</v>
      </c>
      <c r="G136" s="234"/>
      <c r="H136" s="411" t="s">
        <v>26</v>
      </c>
      <c r="I136" s="411">
        <f>I135-I122</f>
        <v>3.5</v>
      </c>
    </row>
    <row r="138" spans="1:10" ht="13.5" thickBot="1" x14ac:dyDescent="0.25"/>
    <row r="139" spans="1:10" s="413" customFormat="1" ht="13.5" thickBot="1" x14ac:dyDescent="0.25">
      <c r="A139" s="285" t="s">
        <v>88</v>
      </c>
      <c r="B139" s="528" t="s">
        <v>72</v>
      </c>
      <c r="C139" s="529"/>
      <c r="D139" s="529"/>
      <c r="E139" s="529"/>
      <c r="F139" s="530"/>
      <c r="G139" s="314" t="s">
        <v>0</v>
      </c>
    </row>
    <row r="140" spans="1:10" s="413" customFormat="1" x14ac:dyDescent="0.2">
      <c r="A140" s="226" t="s">
        <v>2</v>
      </c>
      <c r="B140" s="316">
        <v>1</v>
      </c>
      <c r="C140" s="236">
        <v>2</v>
      </c>
      <c r="D140" s="236">
        <v>3</v>
      </c>
      <c r="E140" s="236">
        <v>4</v>
      </c>
      <c r="F140" s="236">
        <v>5</v>
      </c>
      <c r="G140" s="235"/>
    </row>
    <row r="141" spans="1:10" s="413" customFormat="1" x14ac:dyDescent="0.2">
      <c r="A141" s="292" t="s">
        <v>3</v>
      </c>
      <c r="B141" s="317">
        <v>1790</v>
      </c>
      <c r="C141" s="318">
        <v>1790</v>
      </c>
      <c r="D141" s="319">
        <v>1790</v>
      </c>
      <c r="E141" s="319">
        <v>1790</v>
      </c>
      <c r="F141" s="319">
        <v>1790</v>
      </c>
      <c r="G141" s="320">
        <v>1790</v>
      </c>
    </row>
    <row r="142" spans="1:10" s="413" customFormat="1" x14ac:dyDescent="0.2">
      <c r="A142" s="295" t="s">
        <v>6</v>
      </c>
      <c r="B142" s="321">
        <v>1898.75</v>
      </c>
      <c r="C142" s="322">
        <v>1873.8461538461538</v>
      </c>
      <c r="D142" s="322">
        <v>1915.4545454545455</v>
      </c>
      <c r="E142" s="322">
        <v>1993.25</v>
      </c>
      <c r="F142" s="322">
        <v>2023.1428571428571</v>
      </c>
      <c r="G142" s="259">
        <v>1949.620253164557</v>
      </c>
    </row>
    <row r="143" spans="1:10" s="413" customFormat="1" x14ac:dyDescent="0.2">
      <c r="A143" s="226" t="s">
        <v>7</v>
      </c>
      <c r="B143" s="323">
        <v>100</v>
      </c>
      <c r="C143" s="324">
        <v>96.15384615384616</v>
      </c>
      <c r="D143" s="325">
        <v>100</v>
      </c>
      <c r="E143" s="325">
        <v>100</v>
      </c>
      <c r="F143" s="325">
        <v>94.285714285714292</v>
      </c>
      <c r="G143" s="326">
        <v>96.835443037974684</v>
      </c>
    </row>
    <row r="144" spans="1:10" s="413" customFormat="1" x14ac:dyDescent="0.2">
      <c r="A144" s="226" t="s">
        <v>8</v>
      </c>
      <c r="B144" s="263">
        <v>4.0031890978486383E-2</v>
      </c>
      <c r="C144" s="264">
        <v>3.661823395500708E-2</v>
      </c>
      <c r="D144" s="327">
        <v>3.7976585159429706E-2</v>
      </c>
      <c r="E144" s="327">
        <v>3.7331293477127332E-2</v>
      </c>
      <c r="F144" s="327">
        <v>5.1729655859403374E-2</v>
      </c>
      <c r="G144" s="328">
        <v>5.0897345434259854E-2</v>
      </c>
    </row>
    <row r="145" spans="1:11" s="413" customFormat="1" x14ac:dyDescent="0.2">
      <c r="A145" s="295" t="s">
        <v>1</v>
      </c>
      <c r="B145" s="266">
        <f t="shared" ref="B145:G145" si="32">B142/B141*100-100</f>
        <v>6.0754189944134112</v>
      </c>
      <c r="C145" s="267">
        <f t="shared" si="32"/>
        <v>4.6841426729694859</v>
      </c>
      <c r="D145" s="267">
        <f t="shared" si="32"/>
        <v>7.0086338242762736</v>
      </c>
      <c r="E145" s="267">
        <f t="shared" si="32"/>
        <v>11.35474860335195</v>
      </c>
      <c r="F145" s="267">
        <f t="shared" si="32"/>
        <v>13.024740622505988</v>
      </c>
      <c r="G145" s="269">
        <f t="shared" si="32"/>
        <v>8.9173325790255404</v>
      </c>
      <c r="H145" s="365"/>
    </row>
    <row r="146" spans="1:11" s="413" customFormat="1" ht="13.5" thickBot="1" x14ac:dyDescent="0.25">
      <c r="A146" s="226" t="s">
        <v>27</v>
      </c>
      <c r="B146" s="270">
        <f>B142-B129</f>
        <v>124.10714285714289</v>
      </c>
      <c r="C146" s="271">
        <f t="shared" ref="C146:G146" si="33">C142-C129</f>
        <v>79.018567639257299</v>
      </c>
      <c r="D146" s="271">
        <f t="shared" si="33"/>
        <v>74.64373464373466</v>
      </c>
      <c r="E146" s="271">
        <f t="shared" si="33"/>
        <v>99.083333333333258</v>
      </c>
      <c r="F146" s="271">
        <f t="shared" si="33"/>
        <v>56.551948051948102</v>
      </c>
      <c r="G146" s="273">
        <f t="shared" si="33"/>
        <v>82.415952089288112</v>
      </c>
    </row>
    <row r="147" spans="1:11" s="413" customFormat="1" x14ac:dyDescent="0.2">
      <c r="A147" s="309" t="s">
        <v>52</v>
      </c>
      <c r="B147" s="274">
        <v>245</v>
      </c>
      <c r="C147" s="275">
        <v>249</v>
      </c>
      <c r="D147" s="275">
        <v>326</v>
      </c>
      <c r="E147" s="275">
        <v>456</v>
      </c>
      <c r="F147" s="329">
        <v>402</v>
      </c>
      <c r="G147" s="330">
        <f>SUM(B147:F147)</f>
        <v>1678</v>
      </c>
      <c r="H147" s="413" t="s">
        <v>56</v>
      </c>
      <c r="I147" s="331">
        <f>G134-G147</f>
        <v>0</v>
      </c>
      <c r="J147" s="332">
        <f>I147/G134</f>
        <v>0</v>
      </c>
    </row>
    <row r="148" spans="1:11" s="413" customFormat="1" x14ac:dyDescent="0.2">
      <c r="A148" s="309" t="s">
        <v>28</v>
      </c>
      <c r="B148" s="229">
        <f>B135+2</f>
        <v>77.5</v>
      </c>
      <c r="C148" s="281">
        <f t="shared" ref="C148:F148" si="34">C135+2</f>
        <v>77</v>
      </c>
      <c r="D148" s="281">
        <v>77</v>
      </c>
      <c r="E148" s="281">
        <f t="shared" si="34"/>
        <v>76.5</v>
      </c>
      <c r="F148" s="281">
        <f t="shared" si="34"/>
        <v>76.5</v>
      </c>
      <c r="G148" s="233"/>
      <c r="H148" s="413" t="s">
        <v>57</v>
      </c>
      <c r="I148" s="413">
        <v>74.73</v>
      </c>
    </row>
    <row r="149" spans="1:11" s="413" customFormat="1" ht="13.5" thickBot="1" x14ac:dyDescent="0.25">
      <c r="A149" s="312" t="s">
        <v>26</v>
      </c>
      <c r="B149" s="336">
        <f>B148-B135</f>
        <v>2</v>
      </c>
      <c r="C149" s="337">
        <f t="shared" ref="C149:F149" si="35">C148-C135</f>
        <v>2</v>
      </c>
      <c r="D149" s="337">
        <f t="shared" si="35"/>
        <v>2.5</v>
      </c>
      <c r="E149" s="337">
        <f t="shared" si="35"/>
        <v>2</v>
      </c>
      <c r="F149" s="337">
        <f t="shared" si="35"/>
        <v>2</v>
      </c>
      <c r="G149" s="234"/>
      <c r="H149" s="413" t="s">
        <v>26</v>
      </c>
      <c r="I149" s="413">
        <f>I148-I135</f>
        <v>2.1600000000000108</v>
      </c>
    </row>
    <row r="150" spans="1:11" x14ac:dyDescent="0.2">
      <c r="B150" s="280" t="s">
        <v>68</v>
      </c>
      <c r="C150" s="280" t="s">
        <v>68</v>
      </c>
    </row>
    <row r="151" spans="1:11" ht="13.5" thickBot="1" x14ac:dyDescent="0.25"/>
    <row r="152" spans="1:11" s="419" customFormat="1" ht="13.5" thickBot="1" x14ac:dyDescent="0.25">
      <c r="A152" s="285" t="s">
        <v>91</v>
      </c>
      <c r="B152" s="528" t="s">
        <v>72</v>
      </c>
      <c r="C152" s="529"/>
      <c r="D152" s="529"/>
      <c r="E152" s="529"/>
      <c r="F152" s="530"/>
      <c r="G152" s="314" t="s">
        <v>0</v>
      </c>
    </row>
    <row r="153" spans="1:11" s="419" customFormat="1" x14ac:dyDescent="0.2">
      <c r="A153" s="226" t="s">
        <v>2</v>
      </c>
      <c r="B153" s="316">
        <v>1</v>
      </c>
      <c r="C153" s="236">
        <v>2</v>
      </c>
      <c r="D153" s="236">
        <v>3</v>
      </c>
      <c r="E153" s="236">
        <v>4</v>
      </c>
      <c r="F153" s="236">
        <v>5</v>
      </c>
      <c r="G153" s="235"/>
    </row>
    <row r="154" spans="1:11" s="419" customFormat="1" x14ac:dyDescent="0.2">
      <c r="A154" s="292" t="s">
        <v>3</v>
      </c>
      <c r="B154" s="317">
        <v>1900</v>
      </c>
      <c r="C154" s="318">
        <v>1900</v>
      </c>
      <c r="D154" s="319">
        <v>1900</v>
      </c>
      <c r="E154" s="319">
        <v>1900</v>
      </c>
      <c r="F154" s="319">
        <v>1900</v>
      </c>
      <c r="G154" s="320">
        <v>1900</v>
      </c>
    </row>
    <row r="155" spans="1:11" s="419" customFormat="1" x14ac:dyDescent="0.2">
      <c r="A155" s="295" t="s">
        <v>6</v>
      </c>
      <c r="B155" s="321">
        <v>1929.71</v>
      </c>
      <c r="C155" s="322">
        <v>1987.27</v>
      </c>
      <c r="D155" s="322">
        <v>2058.38</v>
      </c>
      <c r="E155" s="322">
        <v>2114.7399999999998</v>
      </c>
      <c r="F155" s="322">
        <v>2257.1999999999998</v>
      </c>
      <c r="G155" s="423">
        <v>2060.7199999999998</v>
      </c>
    </row>
    <row r="156" spans="1:11" s="419" customFormat="1" x14ac:dyDescent="0.2">
      <c r="A156" s="226" t="s">
        <v>7</v>
      </c>
      <c r="B156" s="323">
        <v>100</v>
      </c>
      <c r="C156" s="324">
        <v>100</v>
      </c>
      <c r="D156" s="325">
        <v>100</v>
      </c>
      <c r="E156" s="325">
        <v>100</v>
      </c>
      <c r="F156" s="325">
        <v>92</v>
      </c>
      <c r="G156" s="326">
        <v>92.22</v>
      </c>
    </row>
    <row r="157" spans="1:11" s="419" customFormat="1" x14ac:dyDescent="0.2">
      <c r="A157" s="226" t="s">
        <v>8</v>
      </c>
      <c r="B157" s="263">
        <v>2.75E-2</v>
      </c>
      <c r="C157" s="264">
        <v>3.0200000000000001E-2</v>
      </c>
      <c r="D157" s="327">
        <v>2.6200000000000001E-2</v>
      </c>
      <c r="E157" s="327">
        <v>3.4599999999999999E-2</v>
      </c>
      <c r="F157" s="327">
        <v>4.8099999999999997E-2</v>
      </c>
      <c r="G157" s="328">
        <v>6.1199999999999997E-2</v>
      </c>
    </row>
    <row r="158" spans="1:11" s="419" customFormat="1" x14ac:dyDescent="0.2">
      <c r="A158" s="295" t="s">
        <v>1</v>
      </c>
      <c r="B158" s="266">
        <f t="shared" ref="B158:G158" si="36">B155/B154*100-100</f>
        <v>1.5636842105263327</v>
      </c>
      <c r="C158" s="267">
        <f t="shared" si="36"/>
        <v>4.5931578947368479</v>
      </c>
      <c r="D158" s="267">
        <f t="shared" si="36"/>
        <v>8.3357894736842013</v>
      </c>
      <c r="E158" s="267">
        <f t="shared" si="36"/>
        <v>11.302105263157898</v>
      </c>
      <c r="F158" s="267">
        <f t="shared" si="36"/>
        <v>18.799999999999997</v>
      </c>
      <c r="G158" s="269">
        <f t="shared" si="36"/>
        <v>8.4589473684210361</v>
      </c>
      <c r="H158" s="365"/>
    </row>
    <row r="159" spans="1:11" s="419" customFormat="1" ht="13.5" thickBot="1" x14ac:dyDescent="0.25">
      <c r="A159" s="226" t="s">
        <v>27</v>
      </c>
      <c r="B159" s="270">
        <f>B155-B142</f>
        <v>30.960000000000036</v>
      </c>
      <c r="C159" s="271">
        <f t="shared" ref="C159:G159" si="37">C155-C142</f>
        <v>113.42384615384617</v>
      </c>
      <c r="D159" s="271">
        <f t="shared" si="37"/>
        <v>142.92545454545461</v>
      </c>
      <c r="E159" s="271">
        <f t="shared" si="37"/>
        <v>121.48999999999978</v>
      </c>
      <c r="F159" s="271">
        <f t="shared" si="37"/>
        <v>234.05714285714271</v>
      </c>
      <c r="G159" s="273">
        <f t="shared" si="37"/>
        <v>111.09974683544283</v>
      </c>
    </row>
    <row r="160" spans="1:11" s="419" customFormat="1" x14ac:dyDescent="0.2">
      <c r="A160" s="309" t="s">
        <v>52</v>
      </c>
      <c r="B160" s="274">
        <v>280</v>
      </c>
      <c r="C160" s="275">
        <v>246</v>
      </c>
      <c r="D160" s="275">
        <v>354</v>
      </c>
      <c r="E160" s="275">
        <v>402</v>
      </c>
      <c r="F160" s="329">
        <v>252</v>
      </c>
      <c r="G160" s="330">
        <f>SUM(B160:F160)</f>
        <v>1534</v>
      </c>
      <c r="H160" s="419" t="s">
        <v>56</v>
      </c>
      <c r="I160" s="331">
        <f>G147-G160</f>
        <v>144</v>
      </c>
      <c r="J160" s="332">
        <f>I160/G147</f>
        <v>8.5816448152562577E-2</v>
      </c>
      <c r="K160" s="414" t="s">
        <v>92</v>
      </c>
    </row>
    <row r="161" spans="1:11" s="419" customFormat="1" x14ac:dyDescent="0.2">
      <c r="A161" s="309" t="s">
        <v>28</v>
      </c>
      <c r="B161" s="229">
        <v>80</v>
      </c>
      <c r="C161" s="281">
        <f t="shared" ref="C161:F161" si="38">C148+2</f>
        <v>79</v>
      </c>
      <c r="D161" s="281">
        <f t="shared" si="38"/>
        <v>79</v>
      </c>
      <c r="E161" s="281">
        <v>79</v>
      </c>
      <c r="F161" s="281">
        <f t="shared" si="38"/>
        <v>78.5</v>
      </c>
      <c r="G161" s="233"/>
      <c r="H161" s="419" t="s">
        <v>57</v>
      </c>
      <c r="I161" s="419">
        <v>76.94</v>
      </c>
      <c r="K161" s="420" t="s">
        <v>84</v>
      </c>
    </row>
    <row r="162" spans="1:11" s="419" customFormat="1" ht="13.5" thickBot="1" x14ac:dyDescent="0.25">
      <c r="A162" s="312" t="s">
        <v>26</v>
      </c>
      <c r="B162" s="336">
        <f>B161-B148</f>
        <v>2.5</v>
      </c>
      <c r="C162" s="337">
        <f t="shared" ref="C162:F162" si="39">C161-C148</f>
        <v>2</v>
      </c>
      <c r="D162" s="337">
        <f t="shared" si="39"/>
        <v>2</v>
      </c>
      <c r="E162" s="337">
        <f t="shared" si="39"/>
        <v>2.5</v>
      </c>
      <c r="F162" s="337">
        <f t="shared" si="39"/>
        <v>2</v>
      </c>
      <c r="G162" s="234"/>
      <c r="H162" s="419" t="s">
        <v>26</v>
      </c>
      <c r="I162" s="419">
        <f>I161-I148</f>
        <v>2.2099999999999937</v>
      </c>
    </row>
    <row r="164" spans="1:11" ht="13.5" thickBot="1" x14ac:dyDescent="0.25"/>
    <row r="165" spans="1:11" ht="13.5" thickBot="1" x14ac:dyDescent="0.25">
      <c r="A165" s="285" t="s">
        <v>96</v>
      </c>
      <c r="B165" s="528" t="s">
        <v>72</v>
      </c>
      <c r="C165" s="529"/>
      <c r="D165" s="529"/>
      <c r="E165" s="529"/>
      <c r="F165" s="530"/>
      <c r="G165" s="314" t="s">
        <v>0</v>
      </c>
      <c r="H165" s="421"/>
      <c r="I165" s="421"/>
      <c r="J165" s="421"/>
    </row>
    <row r="166" spans="1:11" x14ac:dyDescent="0.2">
      <c r="A166" s="226" t="s">
        <v>2</v>
      </c>
      <c r="B166" s="316">
        <v>1</v>
      </c>
      <c r="C166" s="236">
        <v>2</v>
      </c>
      <c r="D166" s="236">
        <v>3</v>
      </c>
      <c r="E166" s="236">
        <v>4</v>
      </c>
      <c r="F166" s="236">
        <v>5</v>
      </c>
      <c r="G166" s="235"/>
      <c r="H166" s="421"/>
      <c r="I166" s="421"/>
      <c r="J166" s="421"/>
    </row>
    <row r="167" spans="1:11" x14ac:dyDescent="0.2">
      <c r="A167" s="292" t="s">
        <v>3</v>
      </c>
      <c r="B167" s="317">
        <v>2010</v>
      </c>
      <c r="C167" s="318">
        <v>2010</v>
      </c>
      <c r="D167" s="319">
        <v>2010</v>
      </c>
      <c r="E167" s="319">
        <v>2010</v>
      </c>
      <c r="F167" s="319">
        <v>2010</v>
      </c>
      <c r="G167" s="320">
        <v>2010</v>
      </c>
      <c r="H167" s="421"/>
      <c r="I167" s="421"/>
      <c r="J167" s="421"/>
    </row>
    <row r="168" spans="1:11" x14ac:dyDescent="0.2">
      <c r="A168" s="295" t="s">
        <v>6</v>
      </c>
      <c r="B168" s="321">
        <v>2102.3076923076924</v>
      </c>
      <c r="C168" s="322">
        <v>2132.3529411764707</v>
      </c>
      <c r="D168" s="322">
        <v>2204.848484848485</v>
      </c>
      <c r="E168" s="322">
        <v>2269.0243902439024</v>
      </c>
      <c r="F168" s="322">
        <v>2383.0769230769229</v>
      </c>
      <c r="G168" s="259">
        <v>2231.4084507042253</v>
      </c>
      <c r="H168" s="421"/>
      <c r="I168" s="421"/>
      <c r="J168" s="421"/>
    </row>
    <row r="169" spans="1:11" x14ac:dyDescent="0.2">
      <c r="A169" s="226" t="s">
        <v>7</v>
      </c>
      <c r="B169" s="323">
        <v>96.15384615384616</v>
      </c>
      <c r="C169" s="324">
        <v>100</v>
      </c>
      <c r="D169" s="325">
        <v>100</v>
      </c>
      <c r="E169" s="325">
        <v>100</v>
      </c>
      <c r="F169" s="325">
        <v>100</v>
      </c>
      <c r="G169" s="326">
        <v>92.957746478873233</v>
      </c>
      <c r="H169" s="421"/>
      <c r="I169" s="421"/>
      <c r="J169" s="421"/>
    </row>
    <row r="170" spans="1:11" x14ac:dyDescent="0.2">
      <c r="A170" s="226" t="s">
        <v>8</v>
      </c>
      <c r="B170" s="263">
        <v>3.9142566030929367E-2</v>
      </c>
      <c r="C170" s="264">
        <v>3.2946755590254874E-2</v>
      </c>
      <c r="D170" s="327">
        <v>3.0925111439909503E-2</v>
      </c>
      <c r="E170" s="327">
        <v>3.3814458238154863E-2</v>
      </c>
      <c r="F170" s="327">
        <v>4.224836865621738E-2</v>
      </c>
      <c r="G170" s="328">
        <v>5.3340899948328954E-2</v>
      </c>
      <c r="H170" s="421"/>
      <c r="I170" s="421"/>
      <c r="J170" s="421"/>
    </row>
    <row r="171" spans="1:11" x14ac:dyDescent="0.2">
      <c r="A171" s="295" t="s">
        <v>1</v>
      </c>
      <c r="B171" s="266">
        <f t="shared" ref="B171:G171" si="40">B168/B167*100-100</f>
        <v>4.5924225028702637</v>
      </c>
      <c r="C171" s="267">
        <f t="shared" si="40"/>
        <v>6.0872110038045122</v>
      </c>
      <c r="D171" s="267">
        <f t="shared" si="40"/>
        <v>9.6939544700738907</v>
      </c>
      <c r="E171" s="267">
        <f t="shared" si="40"/>
        <v>12.886785584273738</v>
      </c>
      <c r="F171" s="267">
        <f t="shared" si="40"/>
        <v>18.561040949100644</v>
      </c>
      <c r="G171" s="269">
        <f t="shared" si="40"/>
        <v>11.015345806180349</v>
      </c>
      <c r="H171" s="365"/>
      <c r="I171" s="421"/>
      <c r="J171" s="421"/>
    </row>
    <row r="172" spans="1:11" ht="13.5" thickBot="1" x14ac:dyDescent="0.25">
      <c r="A172" s="226" t="s">
        <v>27</v>
      </c>
      <c r="B172" s="270">
        <f>B168-B155</f>
        <v>172.59769230769234</v>
      </c>
      <c r="C172" s="271">
        <f t="shared" ref="C172:G172" si="41">C168-C155</f>
        <v>145.08294117647074</v>
      </c>
      <c r="D172" s="271">
        <f t="shared" si="41"/>
        <v>146.46848484848488</v>
      </c>
      <c r="E172" s="271">
        <f t="shared" si="41"/>
        <v>154.28439024390264</v>
      </c>
      <c r="F172" s="271">
        <f t="shared" si="41"/>
        <v>125.87692307692305</v>
      </c>
      <c r="G172" s="424">
        <f t="shared" si="41"/>
        <v>170.68845070422549</v>
      </c>
      <c r="H172" s="421"/>
      <c r="I172" s="421"/>
      <c r="J172" s="421"/>
    </row>
    <row r="173" spans="1:11" x14ac:dyDescent="0.2">
      <c r="A173" s="309" t="s">
        <v>52</v>
      </c>
      <c r="B173" s="274">
        <v>280</v>
      </c>
      <c r="C173" s="275">
        <v>246</v>
      </c>
      <c r="D173" s="275">
        <v>353</v>
      </c>
      <c r="E173" s="275">
        <v>402</v>
      </c>
      <c r="F173" s="329">
        <v>252</v>
      </c>
      <c r="G173" s="330">
        <f>SUM(B173:F173)</f>
        <v>1533</v>
      </c>
      <c r="H173" s="421" t="s">
        <v>56</v>
      </c>
      <c r="I173" s="331">
        <f>G160-G173</f>
        <v>1</v>
      </c>
      <c r="J173" s="332">
        <f>I173/G160</f>
        <v>6.5189048239895696E-4</v>
      </c>
    </row>
    <row r="174" spans="1:11" x14ac:dyDescent="0.2">
      <c r="A174" s="309" t="s">
        <v>28</v>
      </c>
      <c r="B174" s="229">
        <v>82</v>
      </c>
      <c r="C174" s="281">
        <v>81</v>
      </c>
      <c r="D174" s="281">
        <v>81</v>
      </c>
      <c r="E174" s="281">
        <v>81</v>
      </c>
      <c r="F174" s="281">
        <v>80.5</v>
      </c>
      <c r="G174" s="233"/>
      <c r="H174" s="421" t="s">
        <v>57</v>
      </c>
      <c r="I174" s="421">
        <v>79.14</v>
      </c>
      <c r="J174" s="421"/>
    </row>
    <row r="175" spans="1:11" ht="13.5" thickBot="1" x14ac:dyDescent="0.25">
      <c r="A175" s="312" t="s">
        <v>26</v>
      </c>
      <c r="B175" s="336">
        <f>B174-B161</f>
        <v>2</v>
      </c>
      <c r="C175" s="337">
        <f t="shared" ref="C175:F175" si="42">C174-C161</f>
        <v>2</v>
      </c>
      <c r="D175" s="337">
        <f t="shared" si="42"/>
        <v>2</v>
      </c>
      <c r="E175" s="337">
        <f t="shared" si="42"/>
        <v>2</v>
      </c>
      <c r="F175" s="337">
        <f t="shared" si="42"/>
        <v>2</v>
      </c>
      <c r="G175" s="234"/>
      <c r="H175" s="421" t="s">
        <v>26</v>
      </c>
      <c r="I175" s="421">
        <f>I174-I161</f>
        <v>2.2000000000000028</v>
      </c>
      <c r="J175" s="421"/>
    </row>
    <row r="177" spans="1:10" ht="13.5" thickBot="1" x14ac:dyDescent="0.25"/>
    <row r="178" spans="1:10" ht="13.5" thickBot="1" x14ac:dyDescent="0.25">
      <c r="A178" s="285" t="s">
        <v>97</v>
      </c>
      <c r="B178" s="528" t="s">
        <v>72</v>
      </c>
      <c r="C178" s="529"/>
      <c r="D178" s="529"/>
      <c r="E178" s="529"/>
      <c r="F178" s="530"/>
      <c r="G178" s="314" t="s">
        <v>0</v>
      </c>
      <c r="H178" s="426"/>
      <c r="I178" s="426"/>
      <c r="J178" s="426"/>
    </row>
    <row r="179" spans="1:10" x14ac:dyDescent="0.2">
      <c r="A179" s="226" t="s">
        <v>2</v>
      </c>
      <c r="B179" s="316">
        <v>1</v>
      </c>
      <c r="C179" s="236">
        <v>2</v>
      </c>
      <c r="D179" s="236">
        <v>3</v>
      </c>
      <c r="E179" s="236">
        <v>4</v>
      </c>
      <c r="F179" s="236">
        <v>5</v>
      </c>
      <c r="G179" s="235"/>
      <c r="H179" s="426"/>
      <c r="I179" s="426"/>
      <c r="J179" s="426"/>
    </row>
    <row r="180" spans="1:10" x14ac:dyDescent="0.2">
      <c r="A180" s="292" t="s">
        <v>3</v>
      </c>
      <c r="B180" s="317">
        <v>2120</v>
      </c>
      <c r="C180" s="318">
        <v>2120</v>
      </c>
      <c r="D180" s="319">
        <v>2120</v>
      </c>
      <c r="E180" s="319">
        <v>2120</v>
      </c>
      <c r="F180" s="319">
        <v>2120</v>
      </c>
      <c r="G180" s="320">
        <v>2120</v>
      </c>
      <c r="H180" s="426"/>
      <c r="I180" s="426"/>
      <c r="J180" s="426"/>
    </row>
    <row r="181" spans="1:10" x14ac:dyDescent="0.2">
      <c r="A181" s="295" t="s">
        <v>6</v>
      </c>
      <c r="B181" s="321">
        <v>2165.3571428571427</v>
      </c>
      <c r="C181" s="322">
        <v>2223.6</v>
      </c>
      <c r="D181" s="322">
        <v>2303.7142857142858</v>
      </c>
      <c r="E181" s="322">
        <v>2378.25</v>
      </c>
      <c r="F181" s="322">
        <v>2448.4</v>
      </c>
      <c r="G181" s="259">
        <v>2308.4313725490197</v>
      </c>
      <c r="H181" s="426"/>
      <c r="I181" s="426"/>
      <c r="J181" s="426"/>
    </row>
    <row r="182" spans="1:10" x14ac:dyDescent="0.2">
      <c r="A182" s="226" t="s">
        <v>7</v>
      </c>
      <c r="B182" s="323">
        <v>96.428571428571431</v>
      </c>
      <c r="C182" s="324">
        <v>100</v>
      </c>
      <c r="D182" s="325">
        <v>100</v>
      </c>
      <c r="E182" s="325">
        <v>100</v>
      </c>
      <c r="F182" s="325">
        <v>100</v>
      </c>
      <c r="G182" s="326">
        <v>94.117647058823536</v>
      </c>
      <c r="H182" s="426"/>
      <c r="I182" s="426"/>
      <c r="J182" s="426"/>
    </row>
    <row r="183" spans="1:10" x14ac:dyDescent="0.2">
      <c r="A183" s="226" t="s">
        <v>8</v>
      </c>
      <c r="B183" s="263">
        <v>3.7324505272950781E-2</v>
      </c>
      <c r="C183" s="264">
        <v>3.1258177379416489E-2</v>
      </c>
      <c r="D183" s="327">
        <v>3.5570267682486473E-2</v>
      </c>
      <c r="E183" s="327">
        <v>2.7199507310122484E-2</v>
      </c>
      <c r="F183" s="327">
        <v>4.3588187931781847E-2</v>
      </c>
      <c r="G183" s="328">
        <v>5.4586963099941835E-2</v>
      </c>
      <c r="H183" s="426"/>
      <c r="I183" s="426"/>
      <c r="J183" s="426"/>
    </row>
    <row r="184" spans="1:10" x14ac:dyDescent="0.2">
      <c r="A184" s="295" t="s">
        <v>1</v>
      </c>
      <c r="B184" s="266">
        <f t="shared" ref="B184:G184" si="43">B181/B180*100-100</f>
        <v>2.1394878706199307</v>
      </c>
      <c r="C184" s="267">
        <f t="shared" si="43"/>
        <v>4.8867924528301927</v>
      </c>
      <c r="D184" s="267">
        <f t="shared" si="43"/>
        <v>8.6657681940700826</v>
      </c>
      <c r="E184" s="267">
        <f t="shared" si="43"/>
        <v>12.181603773584897</v>
      </c>
      <c r="F184" s="267">
        <f t="shared" si="43"/>
        <v>15.490566037735846</v>
      </c>
      <c r="G184" s="269">
        <f t="shared" si="43"/>
        <v>8.8882722900480928</v>
      </c>
      <c r="H184" s="365"/>
      <c r="I184" s="426"/>
      <c r="J184" s="426"/>
    </row>
    <row r="185" spans="1:10" ht="13.5" thickBot="1" x14ac:dyDescent="0.25">
      <c r="A185" s="226" t="s">
        <v>27</v>
      </c>
      <c r="B185" s="270">
        <f>B181-B168</f>
        <v>63.049450549450285</v>
      </c>
      <c r="C185" s="271">
        <f t="shared" ref="C185:G185" si="44">C181-C168</f>
        <v>91.247058823529187</v>
      </c>
      <c r="D185" s="271">
        <f t="shared" si="44"/>
        <v>98.865800865800793</v>
      </c>
      <c r="E185" s="271">
        <f t="shared" si="44"/>
        <v>109.22560975609758</v>
      </c>
      <c r="F185" s="271">
        <f t="shared" si="44"/>
        <v>65.323076923077224</v>
      </c>
      <c r="G185" s="424">
        <f t="shared" si="44"/>
        <v>77.022921844794382</v>
      </c>
      <c r="H185" s="426"/>
      <c r="I185" s="426"/>
      <c r="J185" s="426"/>
    </row>
    <row r="186" spans="1:10" x14ac:dyDescent="0.2">
      <c r="A186" s="309" t="s">
        <v>52</v>
      </c>
      <c r="B186" s="274">
        <v>280</v>
      </c>
      <c r="C186" s="275">
        <v>246</v>
      </c>
      <c r="D186" s="275">
        <v>353</v>
      </c>
      <c r="E186" s="275">
        <v>402</v>
      </c>
      <c r="F186" s="329">
        <v>252</v>
      </c>
      <c r="G186" s="330">
        <f>SUM(B186:F186)</f>
        <v>1533</v>
      </c>
      <c r="H186" s="426" t="s">
        <v>56</v>
      </c>
      <c r="I186" s="331">
        <f>G173-G186</f>
        <v>0</v>
      </c>
      <c r="J186" s="332">
        <f>I186/G173</f>
        <v>0</v>
      </c>
    </row>
    <row r="187" spans="1:10" x14ac:dyDescent="0.2">
      <c r="A187" s="309" t="s">
        <v>28</v>
      </c>
      <c r="B187" s="229">
        <v>84.5</v>
      </c>
      <c r="C187" s="281">
        <v>83.5</v>
      </c>
      <c r="D187" s="281">
        <v>83.5</v>
      </c>
      <c r="E187" s="281">
        <v>83.5</v>
      </c>
      <c r="F187" s="281">
        <v>83</v>
      </c>
      <c r="G187" s="233"/>
      <c r="H187" s="426" t="s">
        <v>57</v>
      </c>
      <c r="I187" s="426">
        <v>81.11</v>
      </c>
      <c r="J187" s="426"/>
    </row>
    <row r="188" spans="1:10" ht="13.5" thickBot="1" x14ac:dyDescent="0.25">
      <c r="A188" s="312" t="s">
        <v>26</v>
      </c>
      <c r="B188" s="336">
        <f>B187-B174</f>
        <v>2.5</v>
      </c>
      <c r="C188" s="337">
        <f t="shared" ref="C188:F188" si="45">C187-C174</f>
        <v>2.5</v>
      </c>
      <c r="D188" s="337">
        <f t="shared" si="45"/>
        <v>2.5</v>
      </c>
      <c r="E188" s="337">
        <f t="shared" si="45"/>
        <v>2.5</v>
      </c>
      <c r="F188" s="337">
        <f t="shared" si="45"/>
        <v>2.5</v>
      </c>
      <c r="G188" s="234"/>
      <c r="H188" s="426" t="s">
        <v>26</v>
      </c>
      <c r="I188" s="426">
        <f>I187-I174</f>
        <v>1.9699999999999989</v>
      </c>
      <c r="J188" s="426"/>
    </row>
    <row r="190" spans="1:10" ht="13.5" thickBot="1" x14ac:dyDescent="0.25"/>
    <row r="191" spans="1:10" s="428" customFormat="1" ht="13.5" thickBot="1" x14ac:dyDescent="0.25">
      <c r="A191" s="285" t="s">
        <v>98</v>
      </c>
      <c r="B191" s="528" t="s">
        <v>72</v>
      </c>
      <c r="C191" s="529"/>
      <c r="D191" s="529"/>
      <c r="E191" s="529"/>
      <c r="F191" s="530"/>
      <c r="G191" s="314" t="s">
        <v>0</v>
      </c>
    </row>
    <row r="192" spans="1:10" s="428" customFormat="1" x14ac:dyDescent="0.2">
      <c r="A192" s="226" t="s">
        <v>2</v>
      </c>
      <c r="B192" s="316">
        <v>1</v>
      </c>
      <c r="C192" s="236">
        <v>2</v>
      </c>
      <c r="D192" s="236">
        <v>3</v>
      </c>
      <c r="E192" s="236">
        <v>4</v>
      </c>
      <c r="F192" s="236">
        <v>5</v>
      </c>
      <c r="G192" s="235"/>
    </row>
    <row r="193" spans="1:10" s="428" customFormat="1" x14ac:dyDescent="0.2">
      <c r="A193" s="292" t="s">
        <v>3</v>
      </c>
      <c r="B193" s="317">
        <v>2240</v>
      </c>
      <c r="C193" s="318">
        <v>2240</v>
      </c>
      <c r="D193" s="319">
        <v>2240</v>
      </c>
      <c r="E193" s="319">
        <v>2240</v>
      </c>
      <c r="F193" s="319">
        <v>2240</v>
      </c>
      <c r="G193" s="320">
        <v>2240</v>
      </c>
    </row>
    <row r="194" spans="1:10" s="428" customFormat="1" x14ac:dyDescent="0.2">
      <c r="A194" s="295" t="s">
        <v>6</v>
      </c>
      <c r="B194" s="321">
        <v>2329.3103448275861</v>
      </c>
      <c r="C194" s="322">
        <v>2338.4</v>
      </c>
      <c r="D194" s="322">
        <v>2424.4444444444443</v>
      </c>
      <c r="E194" s="322">
        <v>2465</v>
      </c>
      <c r="F194" s="322">
        <v>2561.7391304347825</v>
      </c>
      <c r="G194" s="259">
        <v>2423.0463576158941</v>
      </c>
    </row>
    <row r="195" spans="1:10" s="428" customFormat="1" x14ac:dyDescent="0.2">
      <c r="A195" s="226" t="s">
        <v>7</v>
      </c>
      <c r="B195" s="323">
        <v>93.103448275862064</v>
      </c>
      <c r="C195" s="324">
        <v>100</v>
      </c>
      <c r="D195" s="325">
        <v>100</v>
      </c>
      <c r="E195" s="325">
        <v>100</v>
      </c>
      <c r="F195" s="325">
        <v>100</v>
      </c>
      <c r="G195" s="326">
        <v>92.715231788079464</v>
      </c>
    </row>
    <row r="196" spans="1:10" s="428" customFormat="1" x14ac:dyDescent="0.2">
      <c r="A196" s="226" t="s">
        <v>8</v>
      </c>
      <c r="B196" s="263">
        <v>5.850611481419888E-2</v>
      </c>
      <c r="C196" s="264">
        <v>3.9262735968555895E-2</v>
      </c>
      <c r="D196" s="327">
        <v>3.5004869759722369E-2</v>
      </c>
      <c r="E196" s="327">
        <v>4.3302218795250119E-2</v>
      </c>
      <c r="F196" s="327">
        <v>5.2506844576977234E-2</v>
      </c>
      <c r="G196" s="328">
        <v>5.6209051255851239E-2</v>
      </c>
    </row>
    <row r="197" spans="1:10" s="428" customFormat="1" x14ac:dyDescent="0.2">
      <c r="A197" s="295" t="s">
        <v>1</v>
      </c>
      <c r="B197" s="266">
        <f t="shared" ref="B197:G197" si="46">B194/B193*100-100</f>
        <v>3.9870689655172384</v>
      </c>
      <c r="C197" s="267">
        <f t="shared" si="46"/>
        <v>4.392857142857153</v>
      </c>
      <c r="D197" s="267">
        <f t="shared" si="46"/>
        <v>8.2341269841269735</v>
      </c>
      <c r="E197" s="267">
        <f t="shared" si="46"/>
        <v>10.044642857142861</v>
      </c>
      <c r="F197" s="267">
        <f t="shared" si="46"/>
        <v>14.363354037267072</v>
      </c>
      <c r="G197" s="269">
        <f t="shared" si="46"/>
        <v>8.1717123935667075</v>
      </c>
      <c r="H197" s="365"/>
    </row>
    <row r="198" spans="1:10" s="428" customFormat="1" ht="13.5" thickBot="1" x14ac:dyDescent="0.25">
      <c r="A198" s="226" t="s">
        <v>27</v>
      </c>
      <c r="B198" s="270">
        <f>B194-B181</f>
        <v>163.95320197044339</v>
      </c>
      <c r="C198" s="271">
        <f t="shared" ref="C198:G198" si="47">C194-C181</f>
        <v>114.80000000000018</v>
      </c>
      <c r="D198" s="271">
        <f t="shared" si="47"/>
        <v>120.73015873015856</v>
      </c>
      <c r="E198" s="271">
        <f t="shared" si="47"/>
        <v>86.75</v>
      </c>
      <c r="F198" s="271">
        <f t="shared" si="47"/>
        <v>113.33913043478242</v>
      </c>
      <c r="G198" s="424">
        <f t="shared" si="47"/>
        <v>114.6149850668744</v>
      </c>
    </row>
    <row r="199" spans="1:10" s="428" customFormat="1" x14ac:dyDescent="0.2">
      <c r="A199" s="309" t="s">
        <v>52</v>
      </c>
      <c r="B199" s="274">
        <v>277</v>
      </c>
      <c r="C199" s="275">
        <v>246</v>
      </c>
      <c r="D199" s="275">
        <v>353</v>
      </c>
      <c r="E199" s="275">
        <v>402</v>
      </c>
      <c r="F199" s="329">
        <v>252</v>
      </c>
      <c r="G199" s="330">
        <f>SUM(B199:F199)</f>
        <v>1530</v>
      </c>
      <c r="H199" s="428" t="s">
        <v>56</v>
      </c>
      <c r="I199" s="331">
        <f>G186-G199</f>
        <v>3</v>
      </c>
      <c r="J199" s="332">
        <f>I199/G186</f>
        <v>1.9569471624266144E-3</v>
      </c>
    </row>
    <row r="200" spans="1:10" s="428" customFormat="1" x14ac:dyDescent="0.2">
      <c r="A200" s="309" t="s">
        <v>28</v>
      </c>
      <c r="B200" s="229">
        <v>87.5</v>
      </c>
      <c r="C200" s="281">
        <v>87</v>
      </c>
      <c r="D200" s="281">
        <v>87</v>
      </c>
      <c r="E200" s="281">
        <v>87</v>
      </c>
      <c r="F200" s="281">
        <v>86.5</v>
      </c>
      <c r="G200" s="233"/>
      <c r="H200" s="428" t="s">
        <v>57</v>
      </c>
      <c r="I200" s="428">
        <v>83.69</v>
      </c>
    </row>
    <row r="201" spans="1:10" s="428" customFormat="1" ht="13.5" thickBot="1" x14ac:dyDescent="0.25">
      <c r="A201" s="312" t="s">
        <v>26</v>
      </c>
      <c r="B201" s="336">
        <f>B200-B187</f>
        <v>3</v>
      </c>
      <c r="C201" s="337">
        <f t="shared" ref="C201:F201" si="48">C200-C187</f>
        <v>3.5</v>
      </c>
      <c r="D201" s="337">
        <f t="shared" si="48"/>
        <v>3.5</v>
      </c>
      <c r="E201" s="337">
        <f t="shared" si="48"/>
        <v>3.5</v>
      </c>
      <c r="F201" s="337">
        <f t="shared" si="48"/>
        <v>3.5</v>
      </c>
      <c r="G201" s="234"/>
      <c r="H201" s="428" t="s">
        <v>26</v>
      </c>
      <c r="I201" s="428">
        <f>I200-I187</f>
        <v>2.5799999999999983</v>
      </c>
    </row>
    <row r="203" spans="1:10" ht="13.5" thickBot="1" x14ac:dyDescent="0.25"/>
    <row r="204" spans="1:10" s="429" customFormat="1" ht="13.5" thickBot="1" x14ac:dyDescent="0.25">
      <c r="A204" s="285" t="s">
        <v>99</v>
      </c>
      <c r="B204" s="528" t="s">
        <v>72</v>
      </c>
      <c r="C204" s="529"/>
      <c r="D204" s="529"/>
      <c r="E204" s="529"/>
      <c r="F204" s="530"/>
      <c r="G204" s="314" t="s">
        <v>0</v>
      </c>
    </row>
    <row r="205" spans="1:10" s="429" customFormat="1" x14ac:dyDescent="0.2">
      <c r="A205" s="226" t="s">
        <v>2</v>
      </c>
      <c r="B205" s="316">
        <v>1</v>
      </c>
      <c r="C205" s="236">
        <v>2</v>
      </c>
      <c r="D205" s="236">
        <v>3</v>
      </c>
      <c r="E205" s="236">
        <v>4</v>
      </c>
      <c r="F205" s="236">
        <v>5</v>
      </c>
      <c r="G205" s="235"/>
    </row>
    <row r="206" spans="1:10" s="429" customFormat="1" x14ac:dyDescent="0.2">
      <c r="A206" s="292" t="s">
        <v>3</v>
      </c>
      <c r="B206" s="317">
        <v>2370</v>
      </c>
      <c r="C206" s="318">
        <v>2370</v>
      </c>
      <c r="D206" s="319">
        <v>2370</v>
      </c>
      <c r="E206" s="319">
        <v>2370</v>
      </c>
      <c r="F206" s="319">
        <v>2370</v>
      </c>
      <c r="G206" s="320">
        <v>2370</v>
      </c>
    </row>
    <row r="207" spans="1:10" s="429" customFormat="1" x14ac:dyDescent="0.2">
      <c r="A207" s="295" t="s">
        <v>6</v>
      </c>
      <c r="B207" s="321">
        <v>2420.3571428571427</v>
      </c>
      <c r="C207" s="322">
        <v>2494.8000000000002</v>
      </c>
      <c r="D207" s="322">
        <v>2533.4285714285716</v>
      </c>
      <c r="E207" s="322">
        <v>2664.375</v>
      </c>
      <c r="F207" s="322">
        <v>2739.6428571428573</v>
      </c>
      <c r="G207" s="259">
        <v>2572.8378378378379</v>
      </c>
    </row>
    <row r="208" spans="1:10" s="429" customFormat="1" x14ac:dyDescent="0.2">
      <c r="A208" s="226" t="s">
        <v>7</v>
      </c>
      <c r="B208" s="323">
        <v>96.428571428571431</v>
      </c>
      <c r="C208" s="324">
        <v>100</v>
      </c>
      <c r="D208" s="325">
        <v>97.142857142857139</v>
      </c>
      <c r="E208" s="325">
        <v>100</v>
      </c>
      <c r="F208" s="325">
        <v>96.428571428571431</v>
      </c>
      <c r="G208" s="326">
        <v>87.837837837837839</v>
      </c>
    </row>
    <row r="209" spans="1:10" s="429" customFormat="1" x14ac:dyDescent="0.2">
      <c r="A209" s="226" t="s">
        <v>8</v>
      </c>
      <c r="B209" s="263">
        <v>4.5894781992102757E-2</v>
      </c>
      <c r="C209" s="264">
        <v>4.0847612604627048E-2</v>
      </c>
      <c r="D209" s="327">
        <v>5.2212062871249298E-2</v>
      </c>
      <c r="E209" s="327">
        <v>4.9186745065918296E-2</v>
      </c>
      <c r="F209" s="327">
        <v>5.2647004570522953E-2</v>
      </c>
      <c r="G209" s="328">
        <v>6.5898617266909251E-2</v>
      </c>
    </row>
    <row r="210" spans="1:10" s="429" customFormat="1" x14ac:dyDescent="0.2">
      <c r="A210" s="295" t="s">
        <v>1</v>
      </c>
      <c r="B210" s="266">
        <f t="shared" ref="B210:G210" si="49">B207/B206*100-100</f>
        <v>2.1247739602169986</v>
      </c>
      <c r="C210" s="267">
        <f t="shared" si="49"/>
        <v>5.2658227848101404</v>
      </c>
      <c r="D210" s="267">
        <f t="shared" si="49"/>
        <v>6.8957203134418279</v>
      </c>
      <c r="E210" s="267">
        <f t="shared" si="49"/>
        <v>12.420886075949383</v>
      </c>
      <c r="F210" s="267">
        <f t="shared" si="49"/>
        <v>15.596745027124783</v>
      </c>
      <c r="G210" s="269">
        <f t="shared" si="49"/>
        <v>8.5585585585585591</v>
      </c>
      <c r="H210" s="365"/>
    </row>
    <row r="211" spans="1:10" s="429" customFormat="1" ht="13.5" thickBot="1" x14ac:dyDescent="0.25">
      <c r="A211" s="226" t="s">
        <v>27</v>
      </c>
      <c r="B211" s="270">
        <f>B207-B194</f>
        <v>91.046798029556612</v>
      </c>
      <c r="C211" s="271">
        <f t="shared" ref="C211:G211" si="50">C207-C194</f>
        <v>156.40000000000009</v>
      </c>
      <c r="D211" s="271">
        <f t="shared" si="50"/>
        <v>108.98412698412722</v>
      </c>
      <c r="E211" s="271">
        <f t="shared" si="50"/>
        <v>199.375</v>
      </c>
      <c r="F211" s="271">
        <f t="shared" si="50"/>
        <v>177.90372670807483</v>
      </c>
      <c r="G211" s="424">
        <f t="shared" si="50"/>
        <v>149.79148022194386</v>
      </c>
    </row>
    <row r="212" spans="1:10" s="429" customFormat="1" x14ac:dyDescent="0.2">
      <c r="A212" s="309" t="s">
        <v>52</v>
      </c>
      <c r="B212" s="274">
        <v>276</v>
      </c>
      <c r="C212" s="275">
        <v>245</v>
      </c>
      <c r="D212" s="275">
        <v>353</v>
      </c>
      <c r="E212" s="275">
        <v>402</v>
      </c>
      <c r="F212" s="329">
        <v>252</v>
      </c>
      <c r="G212" s="330">
        <f>SUM(B212:F212)</f>
        <v>1528</v>
      </c>
      <c r="H212" s="429" t="s">
        <v>56</v>
      </c>
      <c r="I212" s="331">
        <f>G199-G212</f>
        <v>2</v>
      </c>
      <c r="J212" s="332">
        <f>I212/G199</f>
        <v>1.30718954248366E-3</v>
      </c>
    </row>
    <row r="213" spans="1:10" s="429" customFormat="1" x14ac:dyDescent="0.2">
      <c r="A213" s="309" t="s">
        <v>28</v>
      </c>
      <c r="B213" s="229">
        <v>90.5</v>
      </c>
      <c r="C213" s="281">
        <v>90</v>
      </c>
      <c r="D213" s="281">
        <v>90</v>
      </c>
      <c r="E213" s="281">
        <v>90</v>
      </c>
      <c r="F213" s="281">
        <v>89.5</v>
      </c>
      <c r="G213" s="233"/>
      <c r="H213" s="429" t="s">
        <v>57</v>
      </c>
      <c r="I213" s="429">
        <v>87.11</v>
      </c>
    </row>
    <row r="214" spans="1:10" s="429" customFormat="1" ht="13.5" thickBot="1" x14ac:dyDescent="0.25">
      <c r="A214" s="312" t="s">
        <v>26</v>
      </c>
      <c r="B214" s="336">
        <f>B213-B200</f>
        <v>3</v>
      </c>
      <c r="C214" s="337">
        <f t="shared" ref="C214:F214" si="51">C213-C200</f>
        <v>3</v>
      </c>
      <c r="D214" s="337">
        <f t="shared" si="51"/>
        <v>3</v>
      </c>
      <c r="E214" s="337">
        <f t="shared" si="51"/>
        <v>3</v>
      </c>
      <c r="F214" s="337">
        <f t="shared" si="51"/>
        <v>3</v>
      </c>
      <c r="G214" s="234"/>
      <c r="H214" s="429" t="s">
        <v>26</v>
      </c>
      <c r="I214" s="429">
        <f>I213-I200</f>
        <v>3.4200000000000017</v>
      </c>
    </row>
    <row r="216" spans="1:10" ht="13.5" thickBot="1" x14ac:dyDescent="0.25"/>
    <row r="217" spans="1:10" ht="13.5" thickBot="1" x14ac:dyDescent="0.25">
      <c r="A217" s="285" t="s">
        <v>100</v>
      </c>
      <c r="B217" s="528" t="s">
        <v>72</v>
      </c>
      <c r="C217" s="529"/>
      <c r="D217" s="529"/>
      <c r="E217" s="529"/>
      <c r="F217" s="530"/>
      <c r="G217" s="314" t="s">
        <v>0</v>
      </c>
      <c r="H217" s="430"/>
      <c r="I217" s="430"/>
      <c r="J217" s="430"/>
    </row>
    <row r="218" spans="1:10" x14ac:dyDescent="0.2">
      <c r="A218" s="226" t="s">
        <v>2</v>
      </c>
      <c r="B218" s="316">
        <v>1</v>
      </c>
      <c r="C218" s="236">
        <v>2</v>
      </c>
      <c r="D218" s="236">
        <v>3</v>
      </c>
      <c r="E218" s="236">
        <v>4</v>
      </c>
      <c r="F218" s="236">
        <v>5</v>
      </c>
      <c r="G218" s="235"/>
      <c r="H218" s="430"/>
      <c r="I218" s="430"/>
      <c r="J218" s="430"/>
    </row>
    <row r="219" spans="1:10" x14ac:dyDescent="0.2">
      <c r="A219" s="292" t="s">
        <v>3</v>
      </c>
      <c r="B219" s="317">
        <v>2510</v>
      </c>
      <c r="C219" s="318">
        <v>2510</v>
      </c>
      <c r="D219" s="319">
        <v>2510</v>
      </c>
      <c r="E219" s="319">
        <v>2510</v>
      </c>
      <c r="F219" s="319">
        <v>2510</v>
      </c>
      <c r="G219" s="320">
        <v>2510</v>
      </c>
      <c r="H219" s="430"/>
      <c r="I219" s="430"/>
      <c r="J219" s="430"/>
    </row>
    <row r="220" spans="1:10" x14ac:dyDescent="0.2">
      <c r="A220" s="295" t="s">
        <v>6</v>
      </c>
      <c r="B220" s="321">
        <v>2434.5454545454545</v>
      </c>
      <c r="C220" s="322">
        <v>2560.7692307692309</v>
      </c>
      <c r="D220" s="322">
        <v>2665</v>
      </c>
      <c r="E220" s="322">
        <v>2716.5384615384614</v>
      </c>
      <c r="F220" s="322">
        <v>2892.6315789473683</v>
      </c>
      <c r="G220" s="259">
        <v>2700.6766917293235</v>
      </c>
      <c r="H220" s="430"/>
      <c r="I220" s="430"/>
      <c r="J220" s="430"/>
    </row>
    <row r="221" spans="1:10" x14ac:dyDescent="0.2">
      <c r="A221" s="226" t="s">
        <v>7</v>
      </c>
      <c r="B221" s="323">
        <v>100</v>
      </c>
      <c r="C221" s="324">
        <v>100</v>
      </c>
      <c r="D221" s="325">
        <v>100</v>
      </c>
      <c r="E221" s="325">
        <v>100</v>
      </c>
      <c r="F221" s="325">
        <v>94.736842105263165</v>
      </c>
      <c r="G221" s="326">
        <v>85.714285714285708</v>
      </c>
      <c r="H221" s="430"/>
      <c r="I221" s="430"/>
      <c r="J221" s="430"/>
    </row>
    <row r="222" spans="1:10" x14ac:dyDescent="0.2">
      <c r="A222" s="226" t="s">
        <v>8</v>
      </c>
      <c r="B222" s="263">
        <v>2.8423573165026056E-2</v>
      </c>
      <c r="C222" s="264">
        <v>2.7333885649929751E-2</v>
      </c>
      <c r="D222" s="327">
        <v>2.16979990735842E-2</v>
      </c>
      <c r="E222" s="327">
        <v>2.1487507809970923E-2</v>
      </c>
      <c r="F222" s="327">
        <v>4.8958889299458581E-2</v>
      </c>
      <c r="G222" s="328">
        <v>6.3188600513562496E-2</v>
      </c>
      <c r="H222" s="430"/>
      <c r="I222" s="430"/>
      <c r="J222" s="430"/>
    </row>
    <row r="223" spans="1:10" x14ac:dyDescent="0.2">
      <c r="A223" s="295" t="s">
        <v>1</v>
      </c>
      <c r="B223" s="266">
        <f t="shared" ref="B223:G223" si="52">B220/B219*100-100</f>
        <v>-3.0061571894241155</v>
      </c>
      <c r="C223" s="267">
        <f t="shared" si="52"/>
        <v>2.0226785167024417</v>
      </c>
      <c r="D223" s="267">
        <f t="shared" si="52"/>
        <v>6.1752988047808657</v>
      </c>
      <c r="E223" s="267">
        <f t="shared" si="52"/>
        <v>8.2286239656757658</v>
      </c>
      <c r="F223" s="267">
        <f t="shared" si="52"/>
        <v>15.244286013839385</v>
      </c>
      <c r="G223" s="269">
        <f t="shared" si="52"/>
        <v>7.5966809453913697</v>
      </c>
      <c r="H223" s="365"/>
      <c r="I223" s="430"/>
      <c r="J223" s="430"/>
    </row>
    <row r="224" spans="1:10" ht="13.5" thickBot="1" x14ac:dyDescent="0.25">
      <c r="A224" s="226" t="s">
        <v>27</v>
      </c>
      <c r="B224" s="270">
        <f t="shared" ref="B224:G224" si="53">B220-B207</f>
        <v>14.188311688311842</v>
      </c>
      <c r="C224" s="271">
        <f t="shared" si="53"/>
        <v>65.969230769230762</v>
      </c>
      <c r="D224" s="271">
        <f t="shared" si="53"/>
        <v>131.57142857142844</v>
      </c>
      <c r="E224" s="271">
        <f t="shared" si="53"/>
        <v>52.163461538461434</v>
      </c>
      <c r="F224" s="271">
        <f t="shared" si="53"/>
        <v>152.98872180451099</v>
      </c>
      <c r="G224" s="424">
        <f t="shared" si="53"/>
        <v>127.83885389148554</v>
      </c>
      <c r="H224" s="430"/>
      <c r="I224" s="430"/>
      <c r="J224" s="430"/>
    </row>
    <row r="225" spans="1:14" x14ac:dyDescent="0.2">
      <c r="A225" s="309" t="s">
        <v>52</v>
      </c>
      <c r="B225" s="274">
        <v>199</v>
      </c>
      <c r="C225" s="275">
        <v>220</v>
      </c>
      <c r="D225" s="275">
        <v>314</v>
      </c>
      <c r="E225" s="275">
        <v>260</v>
      </c>
      <c r="F225" s="329">
        <v>367</v>
      </c>
      <c r="G225" s="330">
        <f>SUM(B225:F225)</f>
        <v>1360</v>
      </c>
      <c r="H225" s="430" t="s">
        <v>56</v>
      </c>
      <c r="I225" s="331">
        <f>G212-G225</f>
        <v>168</v>
      </c>
      <c r="J225" s="332">
        <f>I225/G212</f>
        <v>0.1099476439790576</v>
      </c>
      <c r="K225" s="433" t="s">
        <v>101</v>
      </c>
      <c r="N225" s="433" t="s">
        <v>105</v>
      </c>
    </row>
    <row r="226" spans="1:14" x14ac:dyDescent="0.2">
      <c r="A226" s="309" t="s">
        <v>28</v>
      </c>
      <c r="B226" s="229">
        <v>96.5</v>
      </c>
      <c r="C226" s="281">
        <v>95.5</v>
      </c>
      <c r="D226" s="281">
        <v>95</v>
      </c>
      <c r="E226" s="281">
        <v>95</v>
      </c>
      <c r="F226" s="281">
        <v>94.5</v>
      </c>
      <c r="G226" s="233"/>
      <c r="H226" s="430" t="s">
        <v>57</v>
      </c>
      <c r="I226" s="430">
        <v>90.1</v>
      </c>
      <c r="J226" s="430"/>
    </row>
    <row r="227" spans="1:14" ht="13.5" thickBot="1" x14ac:dyDescent="0.25">
      <c r="A227" s="312" t="s">
        <v>26</v>
      </c>
      <c r="B227" s="336">
        <f>B226-B213</f>
        <v>6</v>
      </c>
      <c r="C227" s="337">
        <f>C226-C213</f>
        <v>5.5</v>
      </c>
      <c r="D227" s="337">
        <f>D226-D213</f>
        <v>5</v>
      </c>
      <c r="E227" s="337">
        <f>E226-E213</f>
        <v>5</v>
      </c>
      <c r="F227" s="337">
        <f>F226-F213</f>
        <v>5</v>
      </c>
      <c r="G227" s="234"/>
      <c r="H227" s="430" t="s">
        <v>26</v>
      </c>
      <c r="I227" s="430">
        <f>I226-I213</f>
        <v>2.9899999999999949</v>
      </c>
      <c r="J227" s="430"/>
    </row>
    <row r="228" spans="1:14" x14ac:dyDescent="0.2">
      <c r="B228" s="280">
        <v>96.5</v>
      </c>
      <c r="C228" s="280">
        <v>95.5</v>
      </c>
      <c r="D228" s="280">
        <v>95</v>
      </c>
      <c r="E228" s="280">
        <v>95</v>
      </c>
      <c r="F228" s="280">
        <v>94.5</v>
      </c>
    </row>
    <row r="229" spans="1:14" ht="13.5" thickBot="1" x14ac:dyDescent="0.25"/>
    <row r="230" spans="1:14" ht="13.5" thickBot="1" x14ac:dyDescent="0.25">
      <c r="A230" s="285" t="s">
        <v>106</v>
      </c>
      <c r="B230" s="528" t="s">
        <v>72</v>
      </c>
      <c r="C230" s="529"/>
      <c r="D230" s="529"/>
      <c r="E230" s="529"/>
      <c r="F230" s="530"/>
      <c r="G230" s="314" t="s">
        <v>0</v>
      </c>
      <c r="H230" s="434"/>
      <c r="I230" s="434"/>
      <c r="J230" s="434"/>
    </row>
    <row r="231" spans="1:14" x14ac:dyDescent="0.2">
      <c r="A231" s="226" t="s">
        <v>2</v>
      </c>
      <c r="B231" s="316">
        <v>1</v>
      </c>
      <c r="C231" s="236">
        <v>2</v>
      </c>
      <c r="D231" s="236">
        <v>3</v>
      </c>
      <c r="E231" s="236">
        <v>4</v>
      </c>
      <c r="F231" s="236">
        <v>5</v>
      </c>
      <c r="G231" s="235"/>
      <c r="H231" s="434"/>
      <c r="I231" s="434"/>
      <c r="J231" s="434"/>
    </row>
    <row r="232" spans="1:14" x14ac:dyDescent="0.2">
      <c r="A232" s="292" t="s">
        <v>3</v>
      </c>
      <c r="B232" s="317">
        <v>2650</v>
      </c>
      <c r="C232" s="318">
        <v>2650</v>
      </c>
      <c r="D232" s="319">
        <v>2650</v>
      </c>
      <c r="E232" s="319">
        <v>2650</v>
      </c>
      <c r="F232" s="319">
        <v>2650</v>
      </c>
      <c r="G232" s="320">
        <v>2650</v>
      </c>
      <c r="H232" s="434"/>
      <c r="I232" s="434"/>
      <c r="J232" s="434"/>
    </row>
    <row r="233" spans="1:14" x14ac:dyDescent="0.2">
      <c r="A233" s="295" t="s">
        <v>6</v>
      </c>
      <c r="B233" s="321">
        <v>2607.2727272727275</v>
      </c>
      <c r="C233" s="322">
        <v>2655.4545454545455</v>
      </c>
      <c r="D233" s="322">
        <v>2744.1935483870966</v>
      </c>
      <c r="E233" s="322">
        <v>2818.8</v>
      </c>
      <c r="F233" s="322">
        <v>2902.5641025641025</v>
      </c>
      <c r="G233" s="259">
        <v>2766.3309352517986</v>
      </c>
      <c r="H233" s="434"/>
      <c r="I233" s="434"/>
      <c r="J233" s="434"/>
    </row>
    <row r="234" spans="1:14" x14ac:dyDescent="0.2">
      <c r="A234" s="226" t="s">
        <v>7</v>
      </c>
      <c r="B234" s="323">
        <v>95.454545454545453</v>
      </c>
      <c r="C234" s="324">
        <v>100</v>
      </c>
      <c r="D234" s="325">
        <v>100</v>
      </c>
      <c r="E234" s="325">
        <v>100</v>
      </c>
      <c r="F234" s="325">
        <v>94.871794871794876</v>
      </c>
      <c r="G234" s="326">
        <v>94.244604316546756</v>
      </c>
      <c r="H234" s="434"/>
      <c r="I234" s="434"/>
      <c r="J234" s="434"/>
    </row>
    <row r="235" spans="1:14" x14ac:dyDescent="0.2">
      <c r="A235" s="226" t="s">
        <v>8</v>
      </c>
      <c r="B235" s="263">
        <v>4.8199200360283544E-2</v>
      </c>
      <c r="C235" s="264">
        <v>3.2049379632917353E-2</v>
      </c>
      <c r="D235" s="327">
        <v>3.6308378911581236E-2</v>
      </c>
      <c r="E235" s="327">
        <v>2.9754606165971816E-2</v>
      </c>
      <c r="F235" s="327">
        <v>3.9993576941883428E-2</v>
      </c>
      <c r="G235" s="328">
        <v>5.4425304576567378E-2</v>
      </c>
      <c r="H235" s="434"/>
      <c r="I235" s="434"/>
      <c r="J235" s="434"/>
    </row>
    <row r="236" spans="1:14" x14ac:dyDescent="0.2">
      <c r="A236" s="295" t="s">
        <v>1</v>
      </c>
      <c r="B236" s="266">
        <f t="shared" ref="B236:G236" si="54">B233/B232*100-100</f>
        <v>-1.6123499142367024</v>
      </c>
      <c r="C236" s="267">
        <f t="shared" si="54"/>
        <v>0.20583190394512485</v>
      </c>
      <c r="D236" s="267">
        <f t="shared" si="54"/>
        <v>3.5544735240413843</v>
      </c>
      <c r="E236" s="267">
        <f t="shared" si="54"/>
        <v>6.3698113207547209</v>
      </c>
      <c r="F236" s="267">
        <f t="shared" si="54"/>
        <v>9.5307208514755644</v>
      </c>
      <c r="G236" s="269">
        <f t="shared" si="54"/>
        <v>4.3898466132754095</v>
      </c>
      <c r="H236" s="365"/>
      <c r="I236" s="434"/>
      <c r="J236" s="434"/>
    </row>
    <row r="237" spans="1:14" ht="13.5" thickBot="1" x14ac:dyDescent="0.25">
      <c r="A237" s="226" t="s">
        <v>27</v>
      </c>
      <c r="B237" s="270">
        <f t="shared" ref="B237:G237" si="55">B233-B220</f>
        <v>172.72727272727298</v>
      </c>
      <c r="C237" s="271">
        <f t="shared" si="55"/>
        <v>94.685314685314552</v>
      </c>
      <c r="D237" s="271">
        <f t="shared" si="55"/>
        <v>79.193548387096598</v>
      </c>
      <c r="E237" s="271">
        <f t="shared" si="55"/>
        <v>102.26153846153875</v>
      </c>
      <c r="F237" s="271">
        <f t="shared" si="55"/>
        <v>9.9325236167342155</v>
      </c>
      <c r="G237" s="424">
        <f t="shared" si="55"/>
        <v>65.654243522475099</v>
      </c>
      <c r="H237" s="434"/>
      <c r="I237" s="434"/>
      <c r="J237" s="434"/>
    </row>
    <row r="238" spans="1:14" x14ac:dyDescent="0.2">
      <c r="A238" s="309" t="s">
        <v>52</v>
      </c>
      <c r="B238" s="274">
        <v>199</v>
      </c>
      <c r="C238" s="275">
        <v>219</v>
      </c>
      <c r="D238" s="275">
        <v>313</v>
      </c>
      <c r="E238" s="275">
        <v>259</v>
      </c>
      <c r="F238" s="329">
        <v>366</v>
      </c>
      <c r="G238" s="330">
        <f>SUM(B238:F238)</f>
        <v>1356</v>
      </c>
      <c r="H238" s="434" t="s">
        <v>56</v>
      </c>
      <c r="I238" s="331">
        <f>G225-G238</f>
        <v>4</v>
      </c>
      <c r="J238" s="332">
        <f>I238/G225</f>
        <v>2.9411764705882353E-3</v>
      </c>
    </row>
    <row r="239" spans="1:14" x14ac:dyDescent="0.2">
      <c r="A239" s="309" t="s">
        <v>28</v>
      </c>
      <c r="B239" s="229">
        <v>103</v>
      </c>
      <c r="C239" s="281">
        <v>102</v>
      </c>
      <c r="D239" s="281">
        <v>101.5</v>
      </c>
      <c r="E239" s="281">
        <v>101.5</v>
      </c>
      <c r="F239" s="281">
        <v>101</v>
      </c>
      <c r="G239" s="233"/>
      <c r="H239" s="434" t="s">
        <v>57</v>
      </c>
      <c r="I239" s="434">
        <v>95.3</v>
      </c>
      <c r="J239" s="434"/>
    </row>
    <row r="240" spans="1:14" ht="13.5" thickBot="1" x14ac:dyDescent="0.25">
      <c r="A240" s="312" t="s">
        <v>26</v>
      </c>
      <c r="B240" s="336">
        <f>B239-B226</f>
        <v>6.5</v>
      </c>
      <c r="C240" s="337">
        <f>C239-C226</f>
        <v>6.5</v>
      </c>
      <c r="D240" s="337">
        <f>D239-D226</f>
        <v>6.5</v>
      </c>
      <c r="E240" s="337">
        <f>E239-E226</f>
        <v>6.5</v>
      </c>
      <c r="F240" s="337">
        <f>F239-F226</f>
        <v>6.5</v>
      </c>
      <c r="G240" s="234"/>
      <c r="H240" s="434" t="s">
        <v>26</v>
      </c>
      <c r="I240" s="434">
        <f>I239-I226</f>
        <v>5.2000000000000028</v>
      </c>
      <c r="J240" s="434"/>
    </row>
    <row r="242" spans="1:10" ht="13.5" thickBot="1" x14ac:dyDescent="0.25"/>
    <row r="243" spans="1:10" s="440" customFormat="1" ht="13.5" thickBot="1" x14ac:dyDescent="0.25">
      <c r="A243" s="285" t="s">
        <v>108</v>
      </c>
      <c r="B243" s="528" t="s">
        <v>72</v>
      </c>
      <c r="C243" s="529"/>
      <c r="D243" s="529"/>
      <c r="E243" s="529"/>
      <c r="F243" s="530"/>
      <c r="G243" s="314" t="s">
        <v>0</v>
      </c>
    </row>
    <row r="244" spans="1:10" s="440" customFormat="1" x14ac:dyDescent="0.2">
      <c r="A244" s="226" t="s">
        <v>2</v>
      </c>
      <c r="B244" s="316">
        <v>1</v>
      </c>
      <c r="C244" s="236">
        <v>2</v>
      </c>
      <c r="D244" s="236">
        <v>3</v>
      </c>
      <c r="E244" s="236">
        <v>4</v>
      </c>
      <c r="F244" s="236">
        <v>5</v>
      </c>
      <c r="G244" s="235"/>
    </row>
    <row r="245" spans="1:10" s="440" customFormat="1" x14ac:dyDescent="0.2">
      <c r="A245" s="292" t="s">
        <v>3</v>
      </c>
      <c r="B245" s="317">
        <v>2800</v>
      </c>
      <c r="C245" s="318">
        <v>2800</v>
      </c>
      <c r="D245" s="319">
        <v>2800</v>
      </c>
      <c r="E245" s="319">
        <v>2800</v>
      </c>
      <c r="F245" s="319">
        <v>2800</v>
      </c>
      <c r="G245" s="320">
        <v>2800</v>
      </c>
    </row>
    <row r="246" spans="1:10" s="440" customFormat="1" x14ac:dyDescent="0.2">
      <c r="A246" s="295" t="s">
        <v>6</v>
      </c>
      <c r="B246" s="321">
        <v>2813.3333333333335</v>
      </c>
      <c r="C246" s="322">
        <v>2810.909090909091</v>
      </c>
      <c r="D246" s="322">
        <v>2939.375</v>
      </c>
      <c r="E246" s="322">
        <v>2958.3333333333335</v>
      </c>
      <c r="F246" s="322">
        <v>3091.0810810810813</v>
      </c>
      <c r="G246" s="259">
        <v>2949.7692307692309</v>
      </c>
    </row>
    <row r="247" spans="1:10" s="440" customFormat="1" x14ac:dyDescent="0.2">
      <c r="A247" s="226" t="s">
        <v>7</v>
      </c>
      <c r="B247" s="323">
        <v>100</v>
      </c>
      <c r="C247" s="324">
        <v>100</v>
      </c>
      <c r="D247" s="325">
        <v>100</v>
      </c>
      <c r="E247" s="325">
        <v>100</v>
      </c>
      <c r="F247" s="325">
        <v>89.189189189189193</v>
      </c>
      <c r="G247" s="326">
        <v>93.07692307692308</v>
      </c>
    </row>
    <row r="248" spans="1:10" s="440" customFormat="1" x14ac:dyDescent="0.2">
      <c r="A248" s="226" t="s">
        <v>8</v>
      </c>
      <c r="B248" s="263">
        <v>4.2110811622614597E-2</v>
      </c>
      <c r="C248" s="264">
        <v>3.2656935475715791E-2</v>
      </c>
      <c r="D248" s="327">
        <v>4.084216717030157E-2</v>
      </c>
      <c r="E248" s="327">
        <v>2.5829618898812516E-2</v>
      </c>
      <c r="F248" s="327">
        <v>6.0862656427245414E-2</v>
      </c>
      <c r="G248" s="328">
        <v>5.761086141535772E-2</v>
      </c>
    </row>
    <row r="249" spans="1:10" s="440" customFormat="1" x14ac:dyDescent="0.2">
      <c r="A249" s="295" t="s">
        <v>1</v>
      </c>
      <c r="B249" s="266">
        <f t="shared" ref="B249:G249" si="56">B246/B245*100-100</f>
        <v>0.4761904761904816</v>
      </c>
      <c r="C249" s="267">
        <f t="shared" si="56"/>
        <v>0.38961038961038241</v>
      </c>
      <c r="D249" s="267">
        <f t="shared" si="56"/>
        <v>4.9776785714285694</v>
      </c>
      <c r="E249" s="267">
        <f t="shared" si="56"/>
        <v>5.6547619047619122</v>
      </c>
      <c r="F249" s="267">
        <f t="shared" si="56"/>
        <v>10.395752895752892</v>
      </c>
      <c r="G249" s="269">
        <f t="shared" si="56"/>
        <v>5.3489010989011092</v>
      </c>
      <c r="H249" s="365"/>
    </row>
    <row r="250" spans="1:10" s="440" customFormat="1" ht="13.5" thickBot="1" x14ac:dyDescent="0.25">
      <c r="A250" s="226" t="s">
        <v>27</v>
      </c>
      <c r="B250" s="270">
        <f t="shared" ref="B250:G250" si="57">B246-B233</f>
        <v>206.06060606060601</v>
      </c>
      <c r="C250" s="271">
        <f t="shared" si="57"/>
        <v>155.4545454545455</v>
      </c>
      <c r="D250" s="271">
        <f t="shared" si="57"/>
        <v>195.1814516129034</v>
      </c>
      <c r="E250" s="271">
        <f t="shared" si="57"/>
        <v>139.5333333333333</v>
      </c>
      <c r="F250" s="271">
        <f t="shared" si="57"/>
        <v>188.51697851697872</v>
      </c>
      <c r="G250" s="424">
        <f t="shared" si="57"/>
        <v>183.43829551743238</v>
      </c>
    </row>
    <row r="251" spans="1:10" s="440" customFormat="1" x14ac:dyDescent="0.2">
      <c r="A251" s="309" t="s">
        <v>52</v>
      </c>
      <c r="B251" s="274">
        <v>198</v>
      </c>
      <c r="C251" s="275">
        <v>219</v>
      </c>
      <c r="D251" s="275">
        <v>312</v>
      </c>
      <c r="E251" s="275">
        <v>259</v>
      </c>
      <c r="F251" s="329">
        <v>366</v>
      </c>
      <c r="G251" s="330">
        <f>SUM(B251:F251)</f>
        <v>1354</v>
      </c>
      <c r="H251" s="440" t="s">
        <v>56</v>
      </c>
      <c r="I251" s="331">
        <f>G238-G251</f>
        <v>2</v>
      </c>
      <c r="J251" s="332">
        <f>I251/G238</f>
        <v>1.4749262536873156E-3</v>
      </c>
    </row>
    <row r="252" spans="1:10" s="440" customFormat="1" x14ac:dyDescent="0.2">
      <c r="A252" s="309" t="s">
        <v>28</v>
      </c>
      <c r="B252" s="229">
        <v>108.5</v>
      </c>
      <c r="C252" s="281">
        <v>108</v>
      </c>
      <c r="D252" s="281">
        <v>107</v>
      </c>
      <c r="E252" s="281">
        <v>107</v>
      </c>
      <c r="F252" s="281">
        <v>106.5</v>
      </c>
      <c r="G252" s="233"/>
      <c r="H252" s="440" t="s">
        <v>57</v>
      </c>
      <c r="I252" s="440">
        <v>101.73</v>
      </c>
    </row>
    <row r="253" spans="1:10" s="440" customFormat="1" ht="13.5" thickBot="1" x14ac:dyDescent="0.25">
      <c r="A253" s="312" t="s">
        <v>26</v>
      </c>
      <c r="B253" s="336">
        <f>B252-B239</f>
        <v>5.5</v>
      </c>
      <c r="C253" s="337">
        <f>C252-C239</f>
        <v>6</v>
      </c>
      <c r="D253" s="337">
        <f>D252-D239</f>
        <v>5.5</v>
      </c>
      <c r="E253" s="337">
        <f>E252-E239</f>
        <v>5.5</v>
      </c>
      <c r="F253" s="337">
        <f>F252-F239</f>
        <v>5.5</v>
      </c>
      <c r="G253" s="234"/>
      <c r="H253" s="440" t="s">
        <v>26</v>
      </c>
      <c r="I253" s="440">
        <f>I252-I239</f>
        <v>6.4300000000000068</v>
      </c>
    </row>
    <row r="255" spans="1:10" ht="13.5" thickBot="1" x14ac:dyDescent="0.25"/>
    <row r="256" spans="1:10" ht="13.5" thickBot="1" x14ac:dyDescent="0.25">
      <c r="A256" s="285" t="s">
        <v>114</v>
      </c>
      <c r="B256" s="528" t="s">
        <v>72</v>
      </c>
      <c r="C256" s="529"/>
      <c r="D256" s="529"/>
      <c r="E256" s="529"/>
      <c r="F256" s="530"/>
      <c r="G256" s="314" t="s">
        <v>0</v>
      </c>
      <c r="H256" s="447"/>
      <c r="I256" s="447"/>
      <c r="J256" s="447"/>
    </row>
    <row r="257" spans="1:10" x14ac:dyDescent="0.2">
      <c r="A257" s="226" t="s">
        <v>2</v>
      </c>
      <c r="B257" s="316">
        <v>1</v>
      </c>
      <c r="C257" s="236">
        <v>2</v>
      </c>
      <c r="D257" s="236">
        <v>3</v>
      </c>
      <c r="E257" s="236">
        <v>4</v>
      </c>
      <c r="F257" s="236">
        <v>5</v>
      </c>
      <c r="G257" s="235">
        <v>139</v>
      </c>
      <c r="H257" s="447"/>
      <c r="I257" s="447"/>
      <c r="J257" s="447"/>
    </row>
    <row r="258" spans="1:10" x14ac:dyDescent="0.2">
      <c r="A258" s="292" t="s">
        <v>3</v>
      </c>
      <c r="B258" s="317">
        <v>2960</v>
      </c>
      <c r="C258" s="318">
        <v>2960</v>
      </c>
      <c r="D258" s="319">
        <v>2960</v>
      </c>
      <c r="E258" s="319">
        <v>2960</v>
      </c>
      <c r="F258" s="319">
        <v>2960</v>
      </c>
      <c r="G258" s="320">
        <v>2960</v>
      </c>
      <c r="H258" s="447"/>
      <c r="I258" s="447"/>
      <c r="J258" s="447"/>
    </row>
    <row r="259" spans="1:10" x14ac:dyDescent="0.2">
      <c r="A259" s="295" t="s">
        <v>6</v>
      </c>
      <c r="B259" s="321">
        <v>2937</v>
      </c>
      <c r="C259" s="322">
        <v>2967.7272727272725</v>
      </c>
      <c r="D259" s="322">
        <v>3051.212121212121</v>
      </c>
      <c r="E259" s="322">
        <v>3154.2307692307691</v>
      </c>
      <c r="F259" s="322">
        <v>3195</v>
      </c>
      <c r="G259" s="259">
        <v>3080.1438848920861</v>
      </c>
      <c r="H259" s="447"/>
      <c r="I259" s="447"/>
      <c r="J259" s="447"/>
    </row>
    <row r="260" spans="1:10" x14ac:dyDescent="0.2">
      <c r="A260" s="226" t="s">
        <v>7</v>
      </c>
      <c r="B260" s="323">
        <v>95</v>
      </c>
      <c r="C260" s="324">
        <v>100</v>
      </c>
      <c r="D260" s="325">
        <v>100</v>
      </c>
      <c r="E260" s="325">
        <v>96.15384615384616</v>
      </c>
      <c r="F260" s="325">
        <v>92.10526315789474</v>
      </c>
      <c r="G260" s="326">
        <v>91.366906474820141</v>
      </c>
      <c r="H260" s="447"/>
      <c r="I260" s="447"/>
      <c r="J260" s="447"/>
    </row>
    <row r="261" spans="1:10" x14ac:dyDescent="0.2">
      <c r="A261" s="226" t="s">
        <v>8</v>
      </c>
      <c r="B261" s="263">
        <v>4.5043018435126404E-2</v>
      </c>
      <c r="C261" s="264">
        <v>3.6033647090682713E-2</v>
      </c>
      <c r="D261" s="327">
        <v>4.8696837952124566E-2</v>
      </c>
      <c r="E261" s="327">
        <v>3.6764365381805379E-2</v>
      </c>
      <c r="F261" s="327">
        <v>5.6190262797514247E-2</v>
      </c>
      <c r="G261" s="328">
        <v>5.686303642873098E-2</v>
      </c>
      <c r="H261" s="447"/>
      <c r="I261" s="447"/>
      <c r="J261" s="447"/>
    </row>
    <row r="262" spans="1:10" x14ac:dyDescent="0.2">
      <c r="A262" s="295" t="s">
        <v>1</v>
      </c>
      <c r="B262" s="266">
        <f t="shared" ref="B262:G262" si="58">B259/B258*100-100</f>
        <v>-0.77702702702701743</v>
      </c>
      <c r="C262" s="267">
        <f t="shared" si="58"/>
        <v>0.26105651105649486</v>
      </c>
      <c r="D262" s="267">
        <f t="shared" si="58"/>
        <v>3.08149058149057</v>
      </c>
      <c r="E262" s="267">
        <f t="shared" si="58"/>
        <v>6.5618503118503071</v>
      </c>
      <c r="F262" s="267">
        <f t="shared" si="58"/>
        <v>7.939189189189193</v>
      </c>
      <c r="G262" s="269">
        <f t="shared" si="58"/>
        <v>4.0589150301380386</v>
      </c>
      <c r="H262" s="365"/>
      <c r="I262" s="447"/>
      <c r="J262" s="447"/>
    </row>
    <row r="263" spans="1:10" ht="13.5" thickBot="1" x14ac:dyDescent="0.25">
      <c r="A263" s="226" t="s">
        <v>27</v>
      </c>
      <c r="B263" s="270">
        <f t="shared" ref="B263:G263" si="59">B259-B246</f>
        <v>123.66666666666652</v>
      </c>
      <c r="C263" s="271">
        <f t="shared" si="59"/>
        <v>156.81818181818153</v>
      </c>
      <c r="D263" s="271">
        <f t="shared" si="59"/>
        <v>111.83712121212102</v>
      </c>
      <c r="E263" s="271">
        <f t="shared" si="59"/>
        <v>195.89743589743557</v>
      </c>
      <c r="F263" s="271">
        <f t="shared" si="59"/>
        <v>103.91891891891873</v>
      </c>
      <c r="G263" s="424">
        <f t="shared" si="59"/>
        <v>130.37465412285519</v>
      </c>
      <c r="H263" s="447"/>
      <c r="I263" s="447"/>
      <c r="J263" s="447"/>
    </row>
    <row r="264" spans="1:10" x14ac:dyDescent="0.2">
      <c r="A264" s="309" t="s">
        <v>52</v>
      </c>
      <c r="B264" s="274">
        <v>198</v>
      </c>
      <c r="C264" s="275">
        <v>219</v>
      </c>
      <c r="D264" s="275">
        <v>312</v>
      </c>
      <c r="E264" s="275">
        <v>259</v>
      </c>
      <c r="F264" s="329">
        <v>366</v>
      </c>
      <c r="G264" s="330">
        <f>SUM(B264:F264)</f>
        <v>1354</v>
      </c>
      <c r="H264" s="447" t="s">
        <v>56</v>
      </c>
      <c r="I264" s="331">
        <f>G251-G264</f>
        <v>0</v>
      </c>
      <c r="J264" s="332">
        <f>I264/G251</f>
        <v>0</v>
      </c>
    </row>
    <row r="265" spans="1:10" x14ac:dyDescent="0.2">
      <c r="A265" s="309" t="s">
        <v>28</v>
      </c>
      <c r="B265" s="229">
        <v>114</v>
      </c>
      <c r="C265" s="281">
        <v>113.5</v>
      </c>
      <c r="D265" s="281">
        <v>112.5</v>
      </c>
      <c r="E265" s="281">
        <v>112.5</v>
      </c>
      <c r="F265" s="281">
        <v>112</v>
      </c>
      <c r="G265" s="233"/>
      <c r="H265" s="447" t="s">
        <v>57</v>
      </c>
      <c r="I265" s="447">
        <v>107.26</v>
      </c>
      <c r="J265" s="447"/>
    </row>
    <row r="266" spans="1:10" ht="13.5" thickBot="1" x14ac:dyDescent="0.25">
      <c r="A266" s="312" t="s">
        <v>26</v>
      </c>
      <c r="B266" s="336">
        <f>B265-B252</f>
        <v>5.5</v>
      </c>
      <c r="C266" s="337">
        <f>C265-C252</f>
        <v>5.5</v>
      </c>
      <c r="D266" s="337">
        <f>D265-D252</f>
        <v>5.5</v>
      </c>
      <c r="E266" s="337">
        <f>E265-E252</f>
        <v>5.5</v>
      </c>
      <c r="F266" s="337">
        <f>F265-F252</f>
        <v>5.5</v>
      </c>
      <c r="G266" s="234"/>
      <c r="H266" s="447" t="s">
        <v>26</v>
      </c>
      <c r="I266" s="447">
        <f>I265-I252</f>
        <v>5.5300000000000011</v>
      </c>
      <c r="J266" s="447"/>
    </row>
    <row r="268" spans="1:10" ht="13.5" thickBot="1" x14ac:dyDescent="0.25"/>
    <row r="269" spans="1:10" ht="13.5" thickBot="1" x14ac:dyDescent="0.25">
      <c r="A269" s="285" t="s">
        <v>115</v>
      </c>
      <c r="B269" s="528" t="s">
        <v>72</v>
      </c>
      <c r="C269" s="529"/>
      <c r="D269" s="529"/>
      <c r="E269" s="529"/>
      <c r="F269" s="530"/>
      <c r="G269" s="314" t="s">
        <v>0</v>
      </c>
      <c r="H269" s="457"/>
      <c r="I269" s="457"/>
      <c r="J269" s="457"/>
    </row>
    <row r="270" spans="1:10" x14ac:dyDescent="0.2">
      <c r="A270" s="226" t="s">
        <v>2</v>
      </c>
      <c r="B270" s="316">
        <v>1</v>
      </c>
      <c r="C270" s="236">
        <v>2</v>
      </c>
      <c r="D270" s="236">
        <v>3</v>
      </c>
      <c r="E270" s="236">
        <v>4</v>
      </c>
      <c r="F270" s="236">
        <v>5</v>
      </c>
      <c r="G270" s="458">
        <v>133</v>
      </c>
      <c r="H270" s="457"/>
      <c r="I270" s="457"/>
      <c r="J270" s="457"/>
    </row>
    <row r="271" spans="1:10" x14ac:dyDescent="0.2">
      <c r="A271" s="292" t="s">
        <v>3</v>
      </c>
      <c r="B271" s="317">
        <v>3150</v>
      </c>
      <c r="C271" s="318">
        <v>3150</v>
      </c>
      <c r="D271" s="319">
        <v>3150</v>
      </c>
      <c r="E271" s="319">
        <v>3150</v>
      </c>
      <c r="F271" s="319">
        <v>3150</v>
      </c>
      <c r="G271" s="320">
        <v>3150</v>
      </c>
      <c r="H271" s="457"/>
      <c r="I271" s="457"/>
      <c r="J271" s="457"/>
    </row>
    <row r="272" spans="1:10" x14ac:dyDescent="0.2">
      <c r="A272" s="295" t="s">
        <v>6</v>
      </c>
      <c r="B272" s="321">
        <v>3078.5</v>
      </c>
      <c r="C272" s="322">
        <v>3076.818181818182</v>
      </c>
      <c r="D272" s="322">
        <v>3169</v>
      </c>
      <c r="E272" s="322">
        <v>3314.0740740740739</v>
      </c>
      <c r="F272" s="322">
        <v>3320.8823529411766</v>
      </c>
      <c r="G272" s="259">
        <v>3208.4210526315787</v>
      </c>
      <c r="H272" s="457"/>
      <c r="I272" s="457"/>
      <c r="J272" s="457"/>
    </row>
    <row r="273" spans="1:11" x14ac:dyDescent="0.2">
      <c r="A273" s="226" t="s">
        <v>7</v>
      </c>
      <c r="B273" s="323">
        <v>85</v>
      </c>
      <c r="C273" s="324">
        <v>100</v>
      </c>
      <c r="D273" s="325">
        <v>96.666666666666671</v>
      </c>
      <c r="E273" s="325">
        <v>92.592592592592595</v>
      </c>
      <c r="F273" s="325">
        <v>94.117647058823536</v>
      </c>
      <c r="G273" s="326">
        <v>89.473684210526315</v>
      </c>
      <c r="H273" s="457"/>
      <c r="I273" s="457"/>
      <c r="J273" s="457"/>
    </row>
    <row r="274" spans="1:11" x14ac:dyDescent="0.2">
      <c r="A274" s="226" t="s">
        <v>8</v>
      </c>
      <c r="B274" s="263">
        <v>6.5430172391219829E-2</v>
      </c>
      <c r="C274" s="264">
        <v>4.4188756206217719E-2</v>
      </c>
      <c r="D274" s="327">
        <v>4.6458372592189316E-2</v>
      </c>
      <c r="E274" s="327">
        <v>4.6718894487946763E-2</v>
      </c>
      <c r="F274" s="327">
        <v>5.628493299644792E-2</v>
      </c>
      <c r="G274" s="328">
        <v>6.1629909067996556E-2</v>
      </c>
      <c r="H274" s="457"/>
      <c r="I274" s="457"/>
      <c r="J274" s="457"/>
    </row>
    <row r="275" spans="1:11" x14ac:dyDescent="0.2">
      <c r="A275" s="295" t="s">
        <v>1</v>
      </c>
      <c r="B275" s="266">
        <f t="shared" ref="B275:G275" si="60">B272/B271*100-100</f>
        <v>-2.2698412698412653</v>
      </c>
      <c r="C275" s="267">
        <f t="shared" si="60"/>
        <v>-2.3232323232323182</v>
      </c>
      <c r="D275" s="267">
        <f t="shared" si="60"/>
        <v>0.60317460317460814</v>
      </c>
      <c r="E275" s="267">
        <f t="shared" si="60"/>
        <v>5.2087007642563208</v>
      </c>
      <c r="F275" s="267">
        <f t="shared" si="60"/>
        <v>5.4248366013071916</v>
      </c>
      <c r="G275" s="269">
        <f t="shared" si="60"/>
        <v>1.8546365914786804</v>
      </c>
      <c r="H275" s="365"/>
      <c r="I275" s="457"/>
      <c r="J275" s="457"/>
    </row>
    <row r="276" spans="1:11" ht="13.5" thickBot="1" x14ac:dyDescent="0.25">
      <c r="A276" s="226" t="s">
        <v>27</v>
      </c>
      <c r="B276" s="270">
        <f t="shared" ref="B276:G276" si="61">B272-B259</f>
        <v>141.5</v>
      </c>
      <c r="C276" s="271">
        <f t="shared" si="61"/>
        <v>109.09090909090946</v>
      </c>
      <c r="D276" s="271">
        <f t="shared" si="61"/>
        <v>117.78787878787898</v>
      </c>
      <c r="E276" s="271">
        <f t="shared" si="61"/>
        <v>159.84330484330485</v>
      </c>
      <c r="F276" s="271">
        <f t="shared" si="61"/>
        <v>125.88235294117658</v>
      </c>
      <c r="G276" s="424">
        <f t="shared" si="61"/>
        <v>128.2771677394926</v>
      </c>
      <c r="H276" s="457"/>
      <c r="I276" s="457"/>
      <c r="J276" s="457"/>
    </row>
    <row r="277" spans="1:11" x14ac:dyDescent="0.2">
      <c r="A277" s="309" t="s">
        <v>52</v>
      </c>
      <c r="B277" s="274">
        <v>198</v>
      </c>
      <c r="C277" s="275">
        <v>219</v>
      </c>
      <c r="D277" s="275">
        <v>312</v>
      </c>
      <c r="E277" s="275">
        <v>259</v>
      </c>
      <c r="F277" s="329">
        <v>366</v>
      </c>
      <c r="G277" s="330">
        <f>SUM(B277:F277)</f>
        <v>1354</v>
      </c>
      <c r="H277" s="457" t="s">
        <v>56</v>
      </c>
      <c r="I277" s="331">
        <f>G264-G277</f>
        <v>0</v>
      </c>
      <c r="J277" s="332">
        <f>I277/G264</f>
        <v>0</v>
      </c>
      <c r="K277" s="414" t="s">
        <v>116</v>
      </c>
    </row>
    <row r="278" spans="1:11" x14ac:dyDescent="0.2">
      <c r="A278" s="309" t="s">
        <v>28</v>
      </c>
      <c r="B278" s="229">
        <v>120</v>
      </c>
      <c r="C278" s="281">
        <v>119.5</v>
      </c>
      <c r="D278" s="281">
        <v>118.5</v>
      </c>
      <c r="E278" s="281">
        <v>118</v>
      </c>
      <c r="F278" s="281">
        <v>117.5</v>
      </c>
      <c r="G278" s="233"/>
      <c r="H278" s="457" t="s">
        <v>57</v>
      </c>
      <c r="I278" s="457">
        <v>112.81</v>
      </c>
      <c r="J278" s="457"/>
      <c r="K278" s="414" t="s">
        <v>117</v>
      </c>
    </row>
    <row r="279" spans="1:11" ht="13.5" thickBot="1" x14ac:dyDescent="0.25">
      <c r="A279" s="312" t="s">
        <v>26</v>
      </c>
      <c r="B279" s="336">
        <f>B278-B265</f>
        <v>6</v>
      </c>
      <c r="C279" s="337">
        <f>C278-C265</f>
        <v>6</v>
      </c>
      <c r="D279" s="337">
        <f>D278-D265</f>
        <v>6</v>
      </c>
      <c r="E279" s="337">
        <f>E278-E265</f>
        <v>5.5</v>
      </c>
      <c r="F279" s="337">
        <f>F278-F265</f>
        <v>5.5</v>
      </c>
      <c r="G279" s="234"/>
      <c r="H279" s="457" t="s">
        <v>26</v>
      </c>
      <c r="I279" s="457">
        <f>I278-I265</f>
        <v>5.5499999999999972</v>
      </c>
      <c r="J279" s="457"/>
    </row>
    <row r="281" spans="1:11" ht="13.5" thickBot="1" x14ac:dyDescent="0.25"/>
    <row r="282" spans="1:11" ht="13.5" thickBot="1" x14ac:dyDescent="0.25">
      <c r="A282" s="285" t="s">
        <v>118</v>
      </c>
      <c r="B282" s="528" t="s">
        <v>72</v>
      </c>
      <c r="C282" s="529"/>
      <c r="D282" s="529"/>
      <c r="E282" s="529"/>
      <c r="F282" s="530"/>
      <c r="G282" s="314" t="s">
        <v>0</v>
      </c>
      <c r="H282" s="461"/>
      <c r="I282" s="461"/>
      <c r="J282" s="461"/>
    </row>
    <row r="283" spans="1:11" x14ac:dyDescent="0.2">
      <c r="A283" s="226" t="s">
        <v>2</v>
      </c>
      <c r="B283" s="316">
        <v>1</v>
      </c>
      <c r="C283" s="236">
        <v>2</v>
      </c>
      <c r="D283" s="236">
        <v>3</v>
      </c>
      <c r="E283" s="236">
        <v>4</v>
      </c>
      <c r="F283" s="236">
        <v>5</v>
      </c>
      <c r="G283" s="458">
        <v>133</v>
      </c>
      <c r="H283" s="461"/>
      <c r="I283" s="461"/>
      <c r="J283" s="461"/>
    </row>
    <row r="284" spans="1:11" x14ac:dyDescent="0.2">
      <c r="A284" s="292" t="s">
        <v>3</v>
      </c>
      <c r="B284" s="317">
        <v>3370</v>
      </c>
      <c r="C284" s="318">
        <v>3370</v>
      </c>
      <c r="D284" s="319">
        <v>3370</v>
      </c>
      <c r="E284" s="319">
        <v>3370</v>
      </c>
      <c r="F284" s="319">
        <v>3370</v>
      </c>
      <c r="G284" s="320">
        <v>3370</v>
      </c>
      <c r="H284" s="461"/>
      <c r="I284" s="461"/>
      <c r="J284" s="461"/>
    </row>
    <row r="285" spans="1:11" x14ac:dyDescent="0.2">
      <c r="A285" s="295" t="s">
        <v>6</v>
      </c>
      <c r="B285" s="321">
        <v>3148.5294117647059</v>
      </c>
      <c r="C285" s="322">
        <v>3273.3333333333335</v>
      </c>
      <c r="D285" s="322">
        <v>3380</v>
      </c>
      <c r="E285" s="322">
        <v>3565.6</v>
      </c>
      <c r="F285" s="322"/>
      <c r="G285" s="259">
        <v>3327.3275862068967</v>
      </c>
      <c r="H285" s="461"/>
      <c r="I285" s="461"/>
      <c r="J285" s="461"/>
    </row>
    <row r="286" spans="1:11" x14ac:dyDescent="0.2">
      <c r="A286" s="226" t="s">
        <v>7</v>
      </c>
      <c r="B286" s="323">
        <v>100</v>
      </c>
      <c r="C286" s="324">
        <v>100</v>
      </c>
      <c r="D286" s="325">
        <v>100</v>
      </c>
      <c r="E286" s="325">
        <v>100</v>
      </c>
      <c r="F286" s="325"/>
      <c r="G286" s="326">
        <v>95.689655172413794</v>
      </c>
      <c r="H286" s="461"/>
      <c r="I286" s="461"/>
      <c r="J286" s="461"/>
    </row>
    <row r="287" spans="1:11" x14ac:dyDescent="0.2">
      <c r="A287" s="226" t="s">
        <v>8</v>
      </c>
      <c r="B287" s="263">
        <v>2.935424302436716E-2</v>
      </c>
      <c r="C287" s="264">
        <v>1.9868310423166186E-2</v>
      </c>
      <c r="D287" s="327">
        <v>2.3619277917037797E-2</v>
      </c>
      <c r="E287" s="327">
        <v>3.1641595969683314E-2</v>
      </c>
      <c r="F287" s="327"/>
      <c r="G287" s="328">
        <v>5.2814685352827892E-2</v>
      </c>
      <c r="H287" s="461"/>
      <c r="I287" s="461"/>
      <c r="J287" s="461"/>
    </row>
    <row r="288" spans="1:11" x14ac:dyDescent="0.2">
      <c r="A288" s="295" t="s">
        <v>1</v>
      </c>
      <c r="B288" s="266">
        <f t="shared" ref="B288:G288" si="62">B285/B284*100-100</f>
        <v>-6.5718275440740115</v>
      </c>
      <c r="C288" s="267">
        <f t="shared" si="62"/>
        <v>-2.868447082096921</v>
      </c>
      <c r="D288" s="267">
        <f t="shared" si="62"/>
        <v>0.29673590504451397</v>
      </c>
      <c r="E288" s="267">
        <f t="shared" si="62"/>
        <v>5.804154302670625</v>
      </c>
      <c r="F288" s="267">
        <f t="shared" si="62"/>
        <v>-100</v>
      </c>
      <c r="G288" s="269">
        <f t="shared" si="62"/>
        <v>-1.2662437327330309</v>
      </c>
      <c r="H288" s="365"/>
      <c r="I288" s="461"/>
      <c r="J288" s="461"/>
    </row>
    <row r="289" spans="1:22" ht="13.5" thickBot="1" x14ac:dyDescent="0.25">
      <c r="A289" s="226" t="s">
        <v>27</v>
      </c>
      <c r="B289" s="270">
        <f t="shared" ref="B289:G289" si="63">B285-B272</f>
        <v>70.029411764705856</v>
      </c>
      <c r="C289" s="271">
        <f t="shared" si="63"/>
        <v>196.5151515151515</v>
      </c>
      <c r="D289" s="271">
        <f t="shared" si="63"/>
        <v>211</v>
      </c>
      <c r="E289" s="271">
        <f t="shared" si="63"/>
        <v>251.525925925926</v>
      </c>
      <c r="F289" s="271">
        <f t="shared" si="63"/>
        <v>-3320.8823529411766</v>
      </c>
      <c r="G289" s="424">
        <f t="shared" si="63"/>
        <v>118.90653357531801</v>
      </c>
      <c r="H289" s="461"/>
      <c r="I289" s="461"/>
      <c r="J289" s="461"/>
    </row>
    <row r="290" spans="1:22" x14ac:dyDescent="0.2">
      <c r="A290" s="309" t="s">
        <v>52</v>
      </c>
      <c r="B290" s="274">
        <v>342</v>
      </c>
      <c r="C290" s="275">
        <v>262</v>
      </c>
      <c r="D290" s="275">
        <v>308</v>
      </c>
      <c r="E290" s="275">
        <v>247</v>
      </c>
      <c r="F290" s="329"/>
      <c r="G290" s="330">
        <f>SUM(B290:F290)</f>
        <v>1159</v>
      </c>
      <c r="H290" s="461" t="s">
        <v>56</v>
      </c>
      <c r="I290" s="331">
        <f>G277-G290</f>
        <v>195</v>
      </c>
      <c r="J290" s="332">
        <f>I290/G277</f>
        <v>0.14401772525849335</v>
      </c>
      <c r="K290" s="414" t="s">
        <v>119</v>
      </c>
    </row>
    <row r="291" spans="1:22" x14ac:dyDescent="0.2">
      <c r="A291" s="309" t="s">
        <v>28</v>
      </c>
      <c r="B291" s="229">
        <v>126</v>
      </c>
      <c r="C291" s="281">
        <v>125</v>
      </c>
      <c r="D291" s="281">
        <v>124</v>
      </c>
      <c r="E291" s="281">
        <v>123.5</v>
      </c>
      <c r="F291" s="281"/>
      <c r="G291" s="233"/>
      <c r="H291" s="461" t="s">
        <v>57</v>
      </c>
      <c r="I291" s="461">
        <v>118.64</v>
      </c>
      <c r="J291" s="461"/>
    </row>
    <row r="292" spans="1:22" ht="13.5" thickBot="1" x14ac:dyDescent="0.25">
      <c r="A292" s="312" t="s">
        <v>26</v>
      </c>
      <c r="B292" s="336">
        <f>B291-B278</f>
        <v>6</v>
      </c>
      <c r="C292" s="337">
        <f>C291-C278</f>
        <v>5.5</v>
      </c>
      <c r="D292" s="337">
        <f>D291-D278</f>
        <v>5.5</v>
      </c>
      <c r="E292" s="337">
        <f>E291-E278</f>
        <v>5.5</v>
      </c>
      <c r="F292" s="337">
        <f>F291-F278</f>
        <v>-117.5</v>
      </c>
      <c r="G292" s="234"/>
      <c r="H292" s="461" t="s">
        <v>26</v>
      </c>
      <c r="I292" s="461">
        <f>I291-I278</f>
        <v>5.8299999999999983</v>
      </c>
      <c r="J292" s="461"/>
    </row>
    <row r="293" spans="1:22" x14ac:dyDescent="0.2">
      <c r="C293" s="280">
        <v>125</v>
      </c>
      <c r="D293" s="280">
        <v>124</v>
      </c>
    </row>
    <row r="295" spans="1:22" s="466" customFormat="1" x14ac:dyDescent="0.2">
      <c r="A295" s="466" t="s">
        <v>122</v>
      </c>
      <c r="B295" s="466">
        <v>1</v>
      </c>
      <c r="C295" s="466">
        <v>2</v>
      </c>
      <c r="D295" s="466" t="s">
        <v>123</v>
      </c>
      <c r="E295" s="466">
        <v>1</v>
      </c>
      <c r="F295" s="466">
        <v>3</v>
      </c>
      <c r="G295" s="466">
        <v>4</v>
      </c>
      <c r="H295" s="466">
        <v>1</v>
      </c>
      <c r="I295" s="466" t="s">
        <v>124</v>
      </c>
      <c r="J295" s="466">
        <v>2</v>
      </c>
      <c r="K295" s="466">
        <v>1</v>
      </c>
      <c r="L295" s="466">
        <v>3</v>
      </c>
      <c r="M295" s="466">
        <v>4</v>
      </c>
      <c r="N295" s="466">
        <v>1</v>
      </c>
      <c r="O295" s="466">
        <v>2</v>
      </c>
      <c r="P295" s="466">
        <v>3</v>
      </c>
      <c r="Q295" s="466">
        <v>1</v>
      </c>
      <c r="R295" s="466" t="s">
        <v>125</v>
      </c>
      <c r="S295" s="466">
        <v>4</v>
      </c>
    </row>
    <row r="296" spans="1:22" s="466" customFormat="1" x14ac:dyDescent="0.2">
      <c r="B296" s="466">
        <v>126</v>
      </c>
      <c r="C296" s="466">
        <v>125</v>
      </c>
      <c r="D296" s="466">
        <v>124.5</v>
      </c>
      <c r="E296" s="466">
        <v>126</v>
      </c>
      <c r="F296" s="466">
        <v>124</v>
      </c>
      <c r="G296" s="466">
        <v>123.5</v>
      </c>
      <c r="H296" s="466">
        <v>126</v>
      </c>
      <c r="I296" s="466">
        <v>125.5</v>
      </c>
      <c r="J296" s="466">
        <v>125</v>
      </c>
      <c r="K296" s="466">
        <v>126</v>
      </c>
      <c r="L296" s="466">
        <v>124</v>
      </c>
      <c r="M296" s="466">
        <v>123.5</v>
      </c>
      <c r="N296" s="466">
        <v>126</v>
      </c>
      <c r="O296" s="466">
        <v>125</v>
      </c>
      <c r="P296" s="466">
        <v>124</v>
      </c>
      <c r="Q296" s="466">
        <v>126</v>
      </c>
      <c r="R296" s="466">
        <v>124</v>
      </c>
      <c r="S296" s="466">
        <v>123.5</v>
      </c>
    </row>
    <row r="297" spans="1:22" s="466" customFormat="1" ht="13.5" thickBot="1" x14ac:dyDescent="0.25">
      <c r="B297" s="239">
        <v>3327.3275862068967</v>
      </c>
      <c r="C297" s="239">
        <v>3327.3275862068967</v>
      </c>
      <c r="D297" s="239">
        <v>3327.3275862068967</v>
      </c>
      <c r="E297" s="239">
        <v>3327.3275862068967</v>
      </c>
      <c r="F297" s="239">
        <v>3327.3275862068967</v>
      </c>
      <c r="G297" s="239">
        <v>3327.3275862068967</v>
      </c>
      <c r="H297" s="239">
        <v>3327.3275862068967</v>
      </c>
      <c r="I297" s="239">
        <v>3327.3275862068967</v>
      </c>
      <c r="J297" s="239">
        <v>3327.3275862068967</v>
      </c>
      <c r="K297" s="239">
        <v>3327.3275862068967</v>
      </c>
      <c r="L297" s="239">
        <v>3327.3275862068967</v>
      </c>
      <c r="M297" s="239">
        <v>3327.3275862068967</v>
      </c>
      <c r="N297" s="239">
        <v>3327.3275862068967</v>
      </c>
      <c r="O297" s="239">
        <v>3327.3275862068967</v>
      </c>
      <c r="P297" s="239">
        <v>3327.3275862068967</v>
      </c>
      <c r="Q297" s="239">
        <v>3327.3275862068967</v>
      </c>
      <c r="R297" s="239">
        <v>3327.3275862068967</v>
      </c>
      <c r="S297" s="239">
        <v>3327.3275862068967</v>
      </c>
      <c r="T297" s="239">
        <v>3327.3275862068967</v>
      </c>
    </row>
    <row r="298" spans="1:22" s="466" customFormat="1" ht="13.5" thickBot="1" x14ac:dyDescent="0.25">
      <c r="A298" s="468" t="s">
        <v>120</v>
      </c>
      <c r="B298" s="528" t="s">
        <v>53</v>
      </c>
      <c r="C298" s="529"/>
      <c r="D298" s="529"/>
      <c r="E298" s="529"/>
      <c r="F298" s="529"/>
      <c r="G298" s="530"/>
      <c r="H298" s="528" t="s">
        <v>72</v>
      </c>
      <c r="I298" s="529"/>
      <c r="J298" s="529"/>
      <c r="K298" s="529"/>
      <c r="L298" s="529"/>
      <c r="M298" s="530"/>
      <c r="N298" s="528" t="s">
        <v>63</v>
      </c>
      <c r="O298" s="529"/>
      <c r="P298" s="529"/>
      <c r="Q298" s="529"/>
      <c r="R298" s="529"/>
      <c r="S298" s="530"/>
      <c r="T298" s="338" t="s">
        <v>55</v>
      </c>
    </row>
    <row r="299" spans="1:22" s="466" customFormat="1" x14ac:dyDescent="0.2">
      <c r="A299" s="469" t="s">
        <v>54</v>
      </c>
      <c r="B299" s="448">
        <v>1</v>
      </c>
      <c r="C299" s="449">
        <v>2</v>
      </c>
      <c r="D299" s="449">
        <v>3</v>
      </c>
      <c r="E299" s="449">
        <v>4</v>
      </c>
      <c r="F299" s="449">
        <v>5</v>
      </c>
      <c r="G299" s="450">
        <v>6</v>
      </c>
      <c r="H299" s="448">
        <v>7</v>
      </c>
      <c r="I299" s="449">
        <v>8</v>
      </c>
      <c r="J299" s="449">
        <v>9</v>
      </c>
      <c r="K299" s="449">
        <v>10</v>
      </c>
      <c r="L299" s="449">
        <v>11</v>
      </c>
      <c r="M299" s="451">
        <v>12</v>
      </c>
      <c r="N299" s="448">
        <v>13</v>
      </c>
      <c r="O299" s="449">
        <v>14</v>
      </c>
      <c r="P299" s="449">
        <v>15</v>
      </c>
      <c r="Q299" s="449">
        <v>16</v>
      </c>
      <c r="R299" s="449">
        <v>17</v>
      </c>
      <c r="S299" s="451">
        <v>18</v>
      </c>
      <c r="T299" s="459">
        <v>917</v>
      </c>
    </row>
    <row r="300" spans="1:22" s="466" customFormat="1" x14ac:dyDescent="0.2">
      <c r="A300" s="470" t="s">
        <v>3</v>
      </c>
      <c r="B300" s="473">
        <v>3560</v>
      </c>
      <c r="C300" s="254">
        <v>3560</v>
      </c>
      <c r="D300" s="254">
        <v>3560</v>
      </c>
      <c r="E300" s="254">
        <v>3560</v>
      </c>
      <c r="F300" s="254">
        <v>3560</v>
      </c>
      <c r="G300" s="404">
        <v>3560</v>
      </c>
      <c r="H300" s="253">
        <v>3560</v>
      </c>
      <c r="I300" s="254">
        <v>3560</v>
      </c>
      <c r="J300" s="254">
        <v>3560</v>
      </c>
      <c r="K300" s="254">
        <v>3560</v>
      </c>
      <c r="L300" s="254">
        <v>3560</v>
      </c>
      <c r="M300" s="255">
        <v>3560</v>
      </c>
      <c r="N300" s="253">
        <v>3560</v>
      </c>
      <c r="O300" s="254">
        <v>3560</v>
      </c>
      <c r="P300" s="254">
        <v>3560</v>
      </c>
      <c r="Q300" s="254">
        <v>3560</v>
      </c>
      <c r="R300" s="254">
        <v>3560</v>
      </c>
      <c r="S300" s="255">
        <v>3560</v>
      </c>
      <c r="T300" s="341">
        <v>3560</v>
      </c>
    </row>
    <row r="301" spans="1:22" s="466" customFormat="1" x14ac:dyDescent="0.2">
      <c r="A301" s="471" t="s">
        <v>6</v>
      </c>
      <c r="B301" s="256">
        <v>3399.3333333333335</v>
      </c>
      <c r="C301" s="257">
        <v>3488</v>
      </c>
      <c r="D301" s="257">
        <v>3562.1428571428573</v>
      </c>
      <c r="E301" s="257">
        <v>3350</v>
      </c>
      <c r="F301" s="257">
        <v>3597.1428571428573</v>
      </c>
      <c r="G301" s="296">
        <v>3748.5714285714284</v>
      </c>
      <c r="H301" s="256">
        <v>3383.0769230769229</v>
      </c>
      <c r="I301" s="257">
        <v>3332.5</v>
      </c>
      <c r="J301" s="257">
        <v>3478.181818181818</v>
      </c>
      <c r="K301" s="257">
        <v>3311.4285714285716</v>
      </c>
      <c r="L301" s="257">
        <v>3598.8235294117649</v>
      </c>
      <c r="M301" s="258">
        <v>3717.5</v>
      </c>
      <c r="N301" s="256">
        <v>3326.3636363636365</v>
      </c>
      <c r="O301" s="257">
        <v>3459.1666666666665</v>
      </c>
      <c r="P301" s="257">
        <v>3593.3333333333335</v>
      </c>
      <c r="Q301" s="257">
        <v>3338.3333333333335</v>
      </c>
      <c r="R301" s="257">
        <v>3558.181818181818</v>
      </c>
      <c r="S301" s="258">
        <v>3736.6666666666665</v>
      </c>
      <c r="T301" s="342">
        <v>3515.8139534883721</v>
      </c>
    </row>
    <row r="302" spans="1:22" s="466" customFormat="1" x14ac:dyDescent="0.2">
      <c r="A302" s="469" t="s">
        <v>7</v>
      </c>
      <c r="B302" s="260">
        <v>93.333333333333329</v>
      </c>
      <c r="C302" s="261">
        <v>100</v>
      </c>
      <c r="D302" s="261">
        <v>100</v>
      </c>
      <c r="E302" s="261">
        <v>100</v>
      </c>
      <c r="F302" s="261">
        <v>100</v>
      </c>
      <c r="G302" s="299">
        <v>100</v>
      </c>
      <c r="H302" s="260">
        <v>100</v>
      </c>
      <c r="I302" s="261">
        <v>100</v>
      </c>
      <c r="J302" s="261">
        <v>90.909090909090907</v>
      </c>
      <c r="K302" s="261">
        <v>100</v>
      </c>
      <c r="L302" s="261">
        <v>94.117647058823536</v>
      </c>
      <c r="M302" s="262">
        <v>100</v>
      </c>
      <c r="N302" s="260">
        <v>100</v>
      </c>
      <c r="O302" s="261">
        <v>100</v>
      </c>
      <c r="P302" s="261">
        <v>100</v>
      </c>
      <c r="Q302" s="261">
        <v>100</v>
      </c>
      <c r="R302" s="261">
        <v>100</v>
      </c>
      <c r="S302" s="262">
        <v>100</v>
      </c>
      <c r="T302" s="343">
        <v>89.767441860465112</v>
      </c>
      <c r="V302" s="227"/>
    </row>
    <row r="303" spans="1:22" s="466" customFormat="1" x14ac:dyDescent="0.2">
      <c r="A303" s="469" t="s">
        <v>8</v>
      </c>
      <c r="B303" s="263">
        <v>5.8976752973335031E-2</v>
      </c>
      <c r="C303" s="264">
        <v>4.425674507157891E-2</v>
      </c>
      <c r="D303" s="264">
        <v>2.7834935555465182E-2</v>
      </c>
      <c r="E303" s="264">
        <v>3.7249412028865593E-2</v>
      </c>
      <c r="F303" s="264">
        <v>3.407086670298104E-2</v>
      </c>
      <c r="G303" s="302">
        <v>3.8140231717063711E-2</v>
      </c>
      <c r="H303" s="263">
        <v>5.9450910148706744E-2</v>
      </c>
      <c r="I303" s="264">
        <v>2.7478445831252703E-2</v>
      </c>
      <c r="J303" s="264">
        <v>4.2428905149405532E-2</v>
      </c>
      <c r="K303" s="264">
        <v>4.0206519602009855E-2</v>
      </c>
      <c r="L303" s="264">
        <v>4.0636179753541342E-2</v>
      </c>
      <c r="M303" s="265">
        <v>4.859522572068567E-2</v>
      </c>
      <c r="N303" s="263">
        <v>5.7873543950957271E-2</v>
      </c>
      <c r="O303" s="264">
        <v>2.2715514177521972E-2</v>
      </c>
      <c r="P303" s="264">
        <v>2.4216655811142671E-2</v>
      </c>
      <c r="Q303" s="264">
        <v>3.7906938138249552E-2</v>
      </c>
      <c r="R303" s="264">
        <v>3.9886392942025665E-2</v>
      </c>
      <c r="S303" s="265">
        <v>3.6142220481503007E-2</v>
      </c>
      <c r="T303" s="344">
        <v>5.7188086270839281E-2</v>
      </c>
      <c r="V303" s="227"/>
    </row>
    <row r="304" spans="1:22" s="466" customFormat="1" x14ac:dyDescent="0.2">
      <c r="A304" s="471" t="s">
        <v>1</v>
      </c>
      <c r="B304" s="266">
        <f>B301/H300*100-100</f>
        <v>-4.513108614232209</v>
      </c>
      <c r="C304" s="267">
        <f t="shared" ref="C304:E304" si="64">C301/C300*100-100</f>
        <v>-2.0224719101123583</v>
      </c>
      <c r="D304" s="267">
        <f t="shared" si="64"/>
        <v>6.0192616372404473E-2</v>
      </c>
      <c r="E304" s="267">
        <f t="shared" si="64"/>
        <v>-5.8988764044943736</v>
      </c>
      <c r="F304" s="267">
        <f>F301/F300*100-100</f>
        <v>1.0433386837881216</v>
      </c>
      <c r="G304" s="405">
        <f t="shared" ref="G304:L304" si="65">G301/G300*100-100</f>
        <v>5.2969502407704567</v>
      </c>
      <c r="H304" s="266">
        <f t="shared" si="65"/>
        <v>-4.9697493517718385</v>
      </c>
      <c r="I304" s="267">
        <f t="shared" si="65"/>
        <v>-6.3904494382022534</v>
      </c>
      <c r="J304" s="267">
        <f t="shared" si="65"/>
        <v>-2.2982635342185915</v>
      </c>
      <c r="K304" s="267">
        <f t="shared" si="65"/>
        <v>-6.9823434991974267</v>
      </c>
      <c r="L304" s="267">
        <f t="shared" si="65"/>
        <v>1.0905485789821654</v>
      </c>
      <c r="M304" s="268">
        <f>M301/M300*100-100</f>
        <v>4.4241573033707766</v>
      </c>
      <c r="N304" s="266">
        <f t="shared" ref="N304:T304" si="66">N301/N300*100-100</f>
        <v>-6.5628192032686314</v>
      </c>
      <c r="O304" s="267">
        <f t="shared" si="66"/>
        <v>-2.8323970037453279</v>
      </c>
      <c r="P304" s="267">
        <f t="shared" si="66"/>
        <v>0.9363295880149991</v>
      </c>
      <c r="Q304" s="267">
        <f t="shared" si="66"/>
        <v>-6.2265917602996126</v>
      </c>
      <c r="R304" s="267">
        <f t="shared" si="66"/>
        <v>-5.1072522982636315E-2</v>
      </c>
      <c r="S304" s="268">
        <f t="shared" si="66"/>
        <v>4.9625468164794029</v>
      </c>
      <c r="T304" s="345">
        <f t="shared" si="66"/>
        <v>-1.2411810817873032</v>
      </c>
      <c r="V304" s="227"/>
    </row>
    <row r="305" spans="1:23" s="466" customFormat="1" ht="13.5" thickBot="1" x14ac:dyDescent="0.25">
      <c r="A305" s="472" t="s">
        <v>27</v>
      </c>
      <c r="B305" s="474">
        <f>B301-B297</f>
        <v>72.005747126436745</v>
      </c>
      <c r="C305" s="475">
        <f t="shared" ref="C305:T305" si="67">C301-C297</f>
        <v>160.67241379310326</v>
      </c>
      <c r="D305" s="475">
        <f t="shared" si="67"/>
        <v>234.8152709359606</v>
      </c>
      <c r="E305" s="475">
        <f t="shared" si="67"/>
        <v>22.67241379310326</v>
      </c>
      <c r="F305" s="475">
        <f t="shared" si="67"/>
        <v>269.8152709359606</v>
      </c>
      <c r="G305" s="476">
        <f t="shared" si="67"/>
        <v>421.2438423645317</v>
      </c>
      <c r="H305" s="474">
        <f t="shared" si="67"/>
        <v>55.749336870026127</v>
      </c>
      <c r="I305" s="475">
        <f t="shared" si="67"/>
        <v>5.1724137931032601</v>
      </c>
      <c r="J305" s="475">
        <f t="shared" si="67"/>
        <v>150.85423197492128</v>
      </c>
      <c r="K305" s="475">
        <f t="shared" si="67"/>
        <v>-15.899014778325181</v>
      </c>
      <c r="L305" s="475">
        <f t="shared" si="67"/>
        <v>271.49594320486813</v>
      </c>
      <c r="M305" s="477">
        <f t="shared" si="67"/>
        <v>390.17241379310326</v>
      </c>
      <c r="N305" s="474">
        <f t="shared" si="67"/>
        <v>-0.96394984326025224</v>
      </c>
      <c r="O305" s="475">
        <f t="shared" si="67"/>
        <v>131.83908045976978</v>
      </c>
      <c r="P305" s="475">
        <f t="shared" si="67"/>
        <v>266.00574712643675</v>
      </c>
      <c r="Q305" s="475">
        <f t="shared" si="67"/>
        <v>11.005747126436745</v>
      </c>
      <c r="R305" s="475">
        <f t="shared" si="67"/>
        <v>230.85423197492128</v>
      </c>
      <c r="S305" s="477">
        <f t="shared" si="67"/>
        <v>409.33908045976978</v>
      </c>
      <c r="T305" s="478">
        <f t="shared" si="67"/>
        <v>188.4863672814754</v>
      </c>
      <c r="V305" s="227"/>
    </row>
    <row r="306" spans="1:23" s="466" customFormat="1" x14ac:dyDescent="0.2">
      <c r="A306" s="370" t="s">
        <v>51</v>
      </c>
      <c r="B306" s="274">
        <v>73</v>
      </c>
      <c r="C306" s="275">
        <v>73</v>
      </c>
      <c r="D306" s="275">
        <v>73</v>
      </c>
      <c r="E306" s="275">
        <v>19</v>
      </c>
      <c r="F306" s="275">
        <v>74</v>
      </c>
      <c r="G306" s="407">
        <v>74</v>
      </c>
      <c r="H306" s="274">
        <v>73</v>
      </c>
      <c r="I306" s="275">
        <v>73</v>
      </c>
      <c r="J306" s="275">
        <v>73</v>
      </c>
      <c r="K306" s="275">
        <v>20</v>
      </c>
      <c r="L306" s="275">
        <v>74</v>
      </c>
      <c r="M306" s="276">
        <v>74</v>
      </c>
      <c r="N306" s="274">
        <v>73</v>
      </c>
      <c r="O306" s="275">
        <v>73</v>
      </c>
      <c r="P306" s="275">
        <v>73</v>
      </c>
      <c r="Q306" s="275">
        <v>19</v>
      </c>
      <c r="R306" s="275">
        <v>74</v>
      </c>
      <c r="S306" s="276">
        <v>74</v>
      </c>
      <c r="T306" s="347">
        <f>SUM(B306:S306)</f>
        <v>1159</v>
      </c>
      <c r="U306" s="227" t="s">
        <v>56</v>
      </c>
      <c r="V306" s="278">
        <f>G290-T306</f>
        <v>0</v>
      </c>
      <c r="W306" s="279">
        <f>V306/G290</f>
        <v>0</v>
      </c>
    </row>
    <row r="307" spans="1:23" s="466" customFormat="1" x14ac:dyDescent="0.2">
      <c r="A307" s="371" t="s">
        <v>28</v>
      </c>
      <c r="B307" s="323">
        <v>131.5</v>
      </c>
      <c r="C307" s="240">
        <f t="shared" ref="C307:P307" si="68">C296+5</f>
        <v>130</v>
      </c>
      <c r="D307" s="240">
        <f t="shared" si="68"/>
        <v>129.5</v>
      </c>
      <c r="E307" s="240">
        <v>131.5</v>
      </c>
      <c r="F307" s="240">
        <v>129</v>
      </c>
      <c r="G307" s="408">
        <f t="shared" si="68"/>
        <v>128.5</v>
      </c>
      <c r="H307" s="242">
        <v>131.5</v>
      </c>
      <c r="I307" s="240">
        <v>131</v>
      </c>
      <c r="J307" s="240">
        <v>130.5</v>
      </c>
      <c r="K307" s="240">
        <v>131.5</v>
      </c>
      <c r="L307" s="240">
        <f t="shared" si="68"/>
        <v>129</v>
      </c>
      <c r="M307" s="243">
        <v>128.5</v>
      </c>
      <c r="N307" s="242">
        <v>131.5</v>
      </c>
      <c r="O307" s="240">
        <v>130.5</v>
      </c>
      <c r="P307" s="240">
        <f t="shared" si="68"/>
        <v>129</v>
      </c>
      <c r="Q307" s="240">
        <v>131.5</v>
      </c>
      <c r="R307" s="240">
        <v>129.5</v>
      </c>
      <c r="S307" s="243">
        <v>128.5</v>
      </c>
      <c r="T307" s="339"/>
      <c r="U307" s="227" t="s">
        <v>57</v>
      </c>
      <c r="V307" s="362">
        <v>124.75</v>
      </c>
    </row>
    <row r="308" spans="1:23" s="466" customFormat="1" ht="13.5" thickBot="1" x14ac:dyDescent="0.25">
      <c r="A308" s="372" t="s">
        <v>26</v>
      </c>
      <c r="B308" s="410">
        <f>B307-B296</f>
        <v>5.5</v>
      </c>
      <c r="C308" s="415">
        <f t="shared" ref="C308:S308" si="69">C307-C296</f>
        <v>5</v>
      </c>
      <c r="D308" s="415">
        <f t="shared" si="69"/>
        <v>5</v>
      </c>
      <c r="E308" s="415">
        <f t="shared" si="69"/>
        <v>5.5</v>
      </c>
      <c r="F308" s="415">
        <f t="shared" si="69"/>
        <v>5</v>
      </c>
      <c r="G308" s="416">
        <f t="shared" si="69"/>
        <v>5</v>
      </c>
      <c r="H308" s="410">
        <f t="shared" si="69"/>
        <v>5.5</v>
      </c>
      <c r="I308" s="415">
        <f t="shared" si="69"/>
        <v>5.5</v>
      </c>
      <c r="J308" s="415">
        <f t="shared" si="69"/>
        <v>5.5</v>
      </c>
      <c r="K308" s="415">
        <f t="shared" si="69"/>
        <v>5.5</v>
      </c>
      <c r="L308" s="415">
        <f t="shared" si="69"/>
        <v>5</v>
      </c>
      <c r="M308" s="417">
        <f t="shared" si="69"/>
        <v>5</v>
      </c>
      <c r="N308" s="410">
        <f t="shared" si="69"/>
        <v>5.5</v>
      </c>
      <c r="O308" s="415">
        <f t="shared" si="69"/>
        <v>5.5</v>
      </c>
      <c r="P308" s="415">
        <f t="shared" si="69"/>
        <v>5</v>
      </c>
      <c r="Q308" s="415">
        <f t="shared" si="69"/>
        <v>5.5</v>
      </c>
      <c r="R308" s="415">
        <f t="shared" si="69"/>
        <v>5.5</v>
      </c>
      <c r="S308" s="417">
        <f t="shared" si="69"/>
        <v>5</v>
      </c>
      <c r="T308" s="348"/>
      <c r="U308" s="227" t="s">
        <v>26</v>
      </c>
      <c r="V308" s="227">
        <f>V307-I291</f>
        <v>6.1099999999999994</v>
      </c>
    </row>
    <row r="309" spans="1:23" x14ac:dyDescent="0.2">
      <c r="B309" s="280">
        <v>131.5</v>
      </c>
      <c r="H309" s="280">
        <v>131.5</v>
      </c>
      <c r="M309" s="280">
        <v>128.5</v>
      </c>
      <c r="S309" s="280">
        <v>128.5</v>
      </c>
    </row>
    <row r="310" spans="1:23" s="479" customFormat="1" ht="13.5" thickBot="1" x14ac:dyDescent="0.25"/>
    <row r="311" spans="1:23" ht="13.5" thickBot="1" x14ac:dyDescent="0.25">
      <c r="A311" s="468" t="s">
        <v>126</v>
      </c>
      <c r="B311" s="528" t="s">
        <v>53</v>
      </c>
      <c r="C311" s="529"/>
      <c r="D311" s="529"/>
      <c r="E311" s="529"/>
      <c r="F311" s="529"/>
      <c r="G311" s="530"/>
      <c r="H311" s="528" t="s">
        <v>72</v>
      </c>
      <c r="I311" s="529"/>
      <c r="J311" s="529"/>
      <c r="K311" s="529"/>
      <c r="L311" s="529"/>
      <c r="M311" s="530"/>
      <c r="N311" s="528" t="s">
        <v>63</v>
      </c>
      <c r="O311" s="529"/>
      <c r="P311" s="529"/>
      <c r="Q311" s="529"/>
      <c r="R311" s="529"/>
      <c r="S311" s="530"/>
      <c r="T311" s="338" t="s">
        <v>55</v>
      </c>
      <c r="U311" s="479"/>
      <c r="V311" s="479"/>
      <c r="W311" s="479"/>
    </row>
    <row r="312" spans="1:23" x14ac:dyDescent="0.2">
      <c r="A312" s="469" t="s">
        <v>54</v>
      </c>
      <c r="B312" s="448">
        <v>1</v>
      </c>
      <c r="C312" s="449">
        <v>2</v>
      </c>
      <c r="D312" s="449">
        <v>3</v>
      </c>
      <c r="E312" s="449">
        <v>4</v>
      </c>
      <c r="F312" s="449">
        <v>5</v>
      </c>
      <c r="G312" s="450">
        <v>6</v>
      </c>
      <c r="H312" s="448">
        <v>7</v>
      </c>
      <c r="I312" s="449">
        <v>8</v>
      </c>
      <c r="J312" s="449">
        <v>9</v>
      </c>
      <c r="K312" s="449">
        <v>10</v>
      </c>
      <c r="L312" s="449">
        <v>11</v>
      </c>
      <c r="M312" s="451">
        <v>12</v>
      </c>
      <c r="N312" s="448">
        <v>13</v>
      </c>
      <c r="O312" s="449">
        <v>14</v>
      </c>
      <c r="P312" s="449">
        <v>15</v>
      </c>
      <c r="Q312" s="449">
        <v>16</v>
      </c>
      <c r="R312" s="449">
        <v>17</v>
      </c>
      <c r="S312" s="451">
        <v>18</v>
      </c>
      <c r="T312" s="459">
        <v>247</v>
      </c>
      <c r="U312" s="479"/>
      <c r="V312" s="479"/>
      <c r="W312" s="479"/>
    </row>
    <row r="313" spans="1:23" x14ac:dyDescent="0.2">
      <c r="A313" s="470" t="s">
        <v>3</v>
      </c>
      <c r="B313" s="473">
        <v>3720</v>
      </c>
      <c r="C313" s="254">
        <v>3720</v>
      </c>
      <c r="D313" s="254">
        <v>3720</v>
      </c>
      <c r="E313" s="254">
        <v>3720</v>
      </c>
      <c r="F313" s="254">
        <v>3720</v>
      </c>
      <c r="G313" s="404">
        <v>3720</v>
      </c>
      <c r="H313" s="253">
        <v>3720</v>
      </c>
      <c r="I313" s="254">
        <v>3720</v>
      </c>
      <c r="J313" s="254">
        <v>3720</v>
      </c>
      <c r="K313" s="254">
        <v>3720</v>
      </c>
      <c r="L313" s="254">
        <v>3720</v>
      </c>
      <c r="M313" s="255">
        <v>3720</v>
      </c>
      <c r="N313" s="253">
        <v>3720</v>
      </c>
      <c r="O313" s="254">
        <v>3720</v>
      </c>
      <c r="P313" s="254">
        <v>3720</v>
      </c>
      <c r="Q313" s="254">
        <v>3720</v>
      </c>
      <c r="R313" s="254">
        <v>3720</v>
      </c>
      <c r="S313" s="255">
        <v>3720</v>
      </c>
      <c r="T313" s="341">
        <v>3720</v>
      </c>
      <c r="U313" s="479"/>
      <c r="V313" s="479"/>
      <c r="W313" s="479"/>
    </row>
    <row r="314" spans="1:23" x14ac:dyDescent="0.2">
      <c r="A314" s="471" t="s">
        <v>6</v>
      </c>
      <c r="B314" s="256">
        <v>3540</v>
      </c>
      <c r="C314" s="257">
        <v>3612</v>
      </c>
      <c r="D314" s="257">
        <v>3675</v>
      </c>
      <c r="E314" s="257">
        <v>3636.6666666666665</v>
      </c>
      <c r="F314" s="257">
        <v>3765</v>
      </c>
      <c r="G314" s="296">
        <v>3730.3571428571427</v>
      </c>
      <c r="H314" s="256">
        <v>3566.6666666666665</v>
      </c>
      <c r="I314" s="257">
        <v>3566.6666666666665</v>
      </c>
      <c r="J314" s="257">
        <v>3700</v>
      </c>
      <c r="K314" s="257">
        <v>3526.6666666666665</v>
      </c>
      <c r="L314" s="257">
        <v>3838.3333333333335</v>
      </c>
      <c r="M314" s="258">
        <v>3814.6666666666665</v>
      </c>
      <c r="N314" s="256">
        <v>3637.6470588235293</v>
      </c>
      <c r="O314" s="257">
        <v>3723.5294117647059</v>
      </c>
      <c r="P314" s="257">
        <v>3730</v>
      </c>
      <c r="Q314" s="257">
        <v>3627.1428571428573</v>
      </c>
      <c r="R314" s="257">
        <v>3882.9411764705883</v>
      </c>
      <c r="S314" s="258">
        <v>3907.1428571428573</v>
      </c>
      <c r="T314" s="342">
        <v>3706.6801619433199</v>
      </c>
      <c r="U314" s="479"/>
      <c r="V314" s="479"/>
      <c r="W314" s="479"/>
    </row>
    <row r="315" spans="1:23" x14ac:dyDescent="0.2">
      <c r="A315" s="469" t="s">
        <v>7</v>
      </c>
      <c r="B315" s="260">
        <v>100</v>
      </c>
      <c r="C315" s="261">
        <v>100</v>
      </c>
      <c r="D315" s="261">
        <v>100</v>
      </c>
      <c r="E315" s="261">
        <v>66.666666666666671</v>
      </c>
      <c r="F315" s="261">
        <v>91.666666666666671</v>
      </c>
      <c r="G315" s="299">
        <v>78.571428571428569</v>
      </c>
      <c r="H315" s="260">
        <v>100</v>
      </c>
      <c r="I315" s="261">
        <v>100</v>
      </c>
      <c r="J315" s="261">
        <v>93.333333333333329</v>
      </c>
      <c r="K315" s="261">
        <v>100</v>
      </c>
      <c r="L315" s="261">
        <v>100</v>
      </c>
      <c r="M315" s="262">
        <v>100</v>
      </c>
      <c r="N315" s="260">
        <v>100</v>
      </c>
      <c r="O315" s="261">
        <v>100</v>
      </c>
      <c r="P315" s="261">
        <v>93.75</v>
      </c>
      <c r="Q315" s="261">
        <v>100</v>
      </c>
      <c r="R315" s="261">
        <v>94.117647058823536</v>
      </c>
      <c r="S315" s="262">
        <v>100</v>
      </c>
      <c r="T315" s="343">
        <v>90.283400809716596</v>
      </c>
      <c r="U315" s="479"/>
      <c r="V315" s="227"/>
      <c r="W315" s="479"/>
    </row>
    <row r="316" spans="1:23" x14ac:dyDescent="0.2">
      <c r="A316" s="469" t="s">
        <v>8</v>
      </c>
      <c r="B316" s="263">
        <v>4.2798098232456075E-2</v>
      </c>
      <c r="C316" s="264">
        <v>2.9658387022906043E-2</v>
      </c>
      <c r="D316" s="264">
        <v>3.4624892510886879E-2</v>
      </c>
      <c r="E316" s="264">
        <v>7.1170151669309054E-2</v>
      </c>
      <c r="F316" s="264">
        <v>6.2322741598158593E-2</v>
      </c>
      <c r="G316" s="302">
        <v>7.92494237419617E-2</v>
      </c>
      <c r="H316" s="263">
        <v>3.5958847219227083E-2</v>
      </c>
      <c r="I316" s="264">
        <v>3.5958847219227083E-2</v>
      </c>
      <c r="J316" s="264">
        <v>5.6786778846535033E-2</v>
      </c>
      <c r="K316" s="264">
        <v>6.0874261580735251E-2</v>
      </c>
      <c r="L316" s="264">
        <v>4.3774079752292132E-2</v>
      </c>
      <c r="M316" s="265">
        <v>3.8880979570039102E-2</v>
      </c>
      <c r="N316" s="263">
        <v>4.072593163093035E-2</v>
      </c>
      <c r="O316" s="264">
        <v>3.6475447709424888E-2</v>
      </c>
      <c r="P316" s="264">
        <v>5.7703065013487626E-2</v>
      </c>
      <c r="Q316" s="264">
        <v>4.7950230985471284E-2</v>
      </c>
      <c r="R316" s="264">
        <v>6.6449320433197887E-2</v>
      </c>
      <c r="S316" s="265">
        <v>4.3288267633957843E-2</v>
      </c>
      <c r="T316" s="344">
        <v>6.0287433003849686E-2</v>
      </c>
      <c r="U316" s="479"/>
      <c r="V316" s="227"/>
      <c r="W316" s="479"/>
    </row>
    <row r="317" spans="1:23" x14ac:dyDescent="0.2">
      <c r="A317" s="471" t="s">
        <v>1</v>
      </c>
      <c r="B317" s="266">
        <f>B314/B313*100-100</f>
        <v>-4.8387096774193452</v>
      </c>
      <c r="C317" s="267">
        <f t="shared" ref="C317:T317" si="70">C314/C313*100-100</f>
        <v>-2.9032258064516157</v>
      </c>
      <c r="D317" s="267">
        <f t="shared" si="70"/>
        <v>-1.2096774193548328</v>
      </c>
      <c r="E317" s="267">
        <f t="shared" si="70"/>
        <v>-2.2401433691756267</v>
      </c>
      <c r="F317" s="267">
        <f t="shared" si="70"/>
        <v>1.209677419354847</v>
      </c>
      <c r="G317" s="405">
        <f t="shared" si="70"/>
        <v>0.27841781874037963</v>
      </c>
      <c r="H317" s="266">
        <f t="shared" si="70"/>
        <v>-4.1218637992831475</v>
      </c>
      <c r="I317" s="267">
        <f t="shared" si="70"/>
        <v>-4.1218637992831475</v>
      </c>
      <c r="J317" s="267">
        <f t="shared" si="70"/>
        <v>-0.53763440860214473</v>
      </c>
      <c r="K317" s="267">
        <f t="shared" si="70"/>
        <v>-5.1971326164874512</v>
      </c>
      <c r="L317" s="267">
        <f t="shared" si="70"/>
        <v>3.1810035842293871</v>
      </c>
      <c r="M317" s="268">
        <f t="shared" si="70"/>
        <v>2.5448028673834955</v>
      </c>
      <c r="N317" s="266">
        <f t="shared" si="70"/>
        <v>-2.2137887413029773</v>
      </c>
      <c r="O317" s="267">
        <f t="shared" si="70"/>
        <v>9.4876660341554953E-2</v>
      </c>
      <c r="P317" s="267">
        <f t="shared" si="70"/>
        <v>0.26881720430107237</v>
      </c>
      <c r="Q317" s="267">
        <f t="shared" si="70"/>
        <v>-2.4961597542242657</v>
      </c>
      <c r="R317" s="267">
        <f t="shared" si="70"/>
        <v>4.3801391524351629</v>
      </c>
      <c r="S317" s="268">
        <f t="shared" si="70"/>
        <v>5.0307219662058458</v>
      </c>
      <c r="T317" s="345">
        <f t="shared" si="70"/>
        <v>-0.35806016281398456</v>
      </c>
      <c r="U317" s="479"/>
      <c r="V317" s="227"/>
      <c r="W317" s="479"/>
    </row>
    <row r="318" spans="1:23" ht="13.5" thickBot="1" x14ac:dyDescent="0.25">
      <c r="A318" s="472" t="s">
        <v>27</v>
      </c>
      <c r="B318" s="474">
        <f t="shared" ref="B318:S318" si="71">B314-B301</f>
        <v>140.66666666666652</v>
      </c>
      <c r="C318" s="475">
        <f t="shared" si="71"/>
        <v>124</v>
      </c>
      <c r="D318" s="475">
        <f t="shared" si="71"/>
        <v>112.85714285714266</v>
      </c>
      <c r="E318" s="475">
        <f t="shared" si="71"/>
        <v>286.66666666666652</v>
      </c>
      <c r="F318" s="475">
        <f t="shared" si="71"/>
        <v>167.85714285714266</v>
      </c>
      <c r="G318" s="476">
        <f t="shared" si="71"/>
        <v>-18.214285714285779</v>
      </c>
      <c r="H318" s="474">
        <f t="shared" si="71"/>
        <v>183.58974358974365</v>
      </c>
      <c r="I318" s="475">
        <f t="shared" si="71"/>
        <v>234.16666666666652</v>
      </c>
      <c r="J318" s="475">
        <f t="shared" si="71"/>
        <v>221.81818181818198</v>
      </c>
      <c r="K318" s="475">
        <f t="shared" si="71"/>
        <v>215.23809523809496</v>
      </c>
      <c r="L318" s="475">
        <f t="shared" si="71"/>
        <v>239.50980392156862</v>
      </c>
      <c r="M318" s="477">
        <f t="shared" si="71"/>
        <v>97.166666666666515</v>
      </c>
      <c r="N318" s="474">
        <f t="shared" si="71"/>
        <v>311.28342245989279</v>
      </c>
      <c r="O318" s="475">
        <f t="shared" si="71"/>
        <v>264.36274509803934</v>
      </c>
      <c r="P318" s="475">
        <f t="shared" si="71"/>
        <v>136.66666666666652</v>
      </c>
      <c r="Q318" s="475">
        <f t="shared" si="71"/>
        <v>288.80952380952385</v>
      </c>
      <c r="R318" s="475">
        <f t="shared" si="71"/>
        <v>324.75935828877027</v>
      </c>
      <c r="S318" s="477">
        <f t="shared" si="71"/>
        <v>170.47619047619082</v>
      </c>
      <c r="T318" s="478">
        <f>T314-T301</f>
        <v>190.86620845494781</v>
      </c>
      <c r="U318" s="479"/>
      <c r="V318" s="227"/>
      <c r="W318" s="479"/>
    </row>
    <row r="319" spans="1:23" x14ac:dyDescent="0.2">
      <c r="A319" s="370" t="s">
        <v>51</v>
      </c>
      <c r="B319" s="274">
        <v>72</v>
      </c>
      <c r="C319" s="275">
        <v>73</v>
      </c>
      <c r="D319" s="275">
        <v>73</v>
      </c>
      <c r="E319" s="275">
        <v>18</v>
      </c>
      <c r="F319" s="275">
        <v>73</v>
      </c>
      <c r="G319" s="407">
        <v>74</v>
      </c>
      <c r="H319" s="274">
        <v>73</v>
      </c>
      <c r="I319" s="275">
        <v>73</v>
      </c>
      <c r="J319" s="275">
        <v>73</v>
      </c>
      <c r="K319" s="275">
        <v>20</v>
      </c>
      <c r="L319" s="275">
        <v>74</v>
      </c>
      <c r="M319" s="276">
        <v>74</v>
      </c>
      <c r="N319" s="274">
        <v>73</v>
      </c>
      <c r="O319" s="275">
        <v>73</v>
      </c>
      <c r="P319" s="275">
        <v>73</v>
      </c>
      <c r="Q319" s="275">
        <v>19</v>
      </c>
      <c r="R319" s="275">
        <v>74</v>
      </c>
      <c r="S319" s="276">
        <v>74</v>
      </c>
      <c r="T319" s="347">
        <f>SUM(B319:S319)</f>
        <v>1156</v>
      </c>
      <c r="U319" s="227" t="s">
        <v>56</v>
      </c>
      <c r="V319" s="278">
        <f>T306-T319</f>
        <v>3</v>
      </c>
      <c r="W319" s="279">
        <f>V319/T306</f>
        <v>2.5884383088869713E-3</v>
      </c>
    </row>
    <row r="320" spans="1:23" x14ac:dyDescent="0.2">
      <c r="A320" s="371" t="s">
        <v>28</v>
      </c>
      <c r="B320" s="323">
        <v>135.5</v>
      </c>
      <c r="C320" s="240">
        <v>134</v>
      </c>
      <c r="D320" s="240">
        <v>133.5</v>
      </c>
      <c r="E320" s="240">
        <v>135.5</v>
      </c>
      <c r="F320" s="240">
        <v>132.5</v>
      </c>
      <c r="G320" s="408">
        <v>133</v>
      </c>
      <c r="H320" s="242">
        <v>135.5</v>
      </c>
      <c r="I320" s="240">
        <v>135</v>
      </c>
      <c r="J320" s="240">
        <v>134.5</v>
      </c>
      <c r="K320" s="240">
        <v>135.5</v>
      </c>
      <c r="L320" s="240">
        <v>132.5</v>
      </c>
      <c r="M320" s="243">
        <v>132.5</v>
      </c>
      <c r="N320" s="242">
        <v>135.5</v>
      </c>
      <c r="O320" s="240">
        <v>134</v>
      </c>
      <c r="P320" s="240">
        <v>133</v>
      </c>
      <c r="Q320" s="240">
        <v>135.5</v>
      </c>
      <c r="R320" s="240">
        <v>133</v>
      </c>
      <c r="S320" s="243">
        <v>132</v>
      </c>
      <c r="T320" s="339"/>
      <c r="U320" s="227" t="s">
        <v>57</v>
      </c>
      <c r="V320" s="362">
        <v>130.18</v>
      </c>
      <c r="W320" s="479"/>
    </row>
    <row r="321" spans="1:23" ht="13.5" thickBot="1" x14ac:dyDescent="0.25">
      <c r="A321" s="372" t="s">
        <v>26</v>
      </c>
      <c r="B321" s="410">
        <f t="shared" ref="B321:S321" si="72">B320-B307</f>
        <v>4</v>
      </c>
      <c r="C321" s="415">
        <f t="shared" si="72"/>
        <v>4</v>
      </c>
      <c r="D321" s="415">
        <f t="shared" si="72"/>
        <v>4</v>
      </c>
      <c r="E321" s="415">
        <f t="shared" si="72"/>
        <v>4</v>
      </c>
      <c r="F321" s="415">
        <f t="shared" si="72"/>
        <v>3.5</v>
      </c>
      <c r="G321" s="416">
        <f t="shared" si="72"/>
        <v>4.5</v>
      </c>
      <c r="H321" s="410">
        <f t="shared" si="72"/>
        <v>4</v>
      </c>
      <c r="I321" s="415">
        <f t="shared" si="72"/>
        <v>4</v>
      </c>
      <c r="J321" s="415">
        <f t="shared" si="72"/>
        <v>4</v>
      </c>
      <c r="K321" s="415">
        <f t="shared" si="72"/>
        <v>4</v>
      </c>
      <c r="L321" s="415">
        <f t="shared" si="72"/>
        <v>3.5</v>
      </c>
      <c r="M321" s="417">
        <f t="shared" si="72"/>
        <v>4</v>
      </c>
      <c r="N321" s="410">
        <f t="shared" si="72"/>
        <v>4</v>
      </c>
      <c r="O321" s="415">
        <f t="shared" si="72"/>
        <v>3.5</v>
      </c>
      <c r="P321" s="415">
        <f t="shared" si="72"/>
        <v>4</v>
      </c>
      <c r="Q321" s="415">
        <f t="shared" si="72"/>
        <v>4</v>
      </c>
      <c r="R321" s="415">
        <f t="shared" si="72"/>
        <v>3.5</v>
      </c>
      <c r="S321" s="417">
        <f t="shared" si="72"/>
        <v>3.5</v>
      </c>
      <c r="T321" s="348"/>
      <c r="U321" s="227" t="s">
        <v>26</v>
      </c>
      <c r="V321" s="227">
        <f>V320-V307</f>
        <v>5.4300000000000068</v>
      </c>
      <c r="W321" s="479"/>
    </row>
    <row r="323" spans="1:23" ht="13.5" thickBot="1" x14ac:dyDescent="0.25"/>
    <row r="324" spans="1:23" ht="13.5" thickBot="1" x14ac:dyDescent="0.25">
      <c r="A324" s="468" t="s">
        <v>127</v>
      </c>
      <c r="B324" s="538" t="s">
        <v>53</v>
      </c>
      <c r="C324" s="539"/>
      <c r="D324" s="539"/>
      <c r="E324" s="539"/>
      <c r="F324" s="539"/>
      <c r="G324" s="540"/>
      <c r="H324" s="538" t="s">
        <v>72</v>
      </c>
      <c r="I324" s="539"/>
      <c r="J324" s="539"/>
      <c r="K324" s="539"/>
      <c r="L324" s="539"/>
      <c r="M324" s="540"/>
      <c r="N324" s="538" t="s">
        <v>63</v>
      </c>
      <c r="O324" s="539"/>
      <c r="P324" s="539"/>
      <c r="Q324" s="539"/>
      <c r="R324" s="539"/>
      <c r="S324" s="540"/>
      <c r="T324" s="338" t="s">
        <v>55</v>
      </c>
      <c r="U324" s="481"/>
      <c r="V324" s="481"/>
      <c r="W324" s="481"/>
    </row>
    <row r="325" spans="1:23" x14ac:dyDescent="0.2">
      <c r="A325" s="469" t="s">
        <v>54</v>
      </c>
      <c r="B325" s="490">
        <v>1</v>
      </c>
      <c r="C325" s="329">
        <v>2</v>
      </c>
      <c r="D325" s="329">
        <v>3</v>
      </c>
      <c r="E325" s="329">
        <v>4</v>
      </c>
      <c r="F325" s="329">
        <v>5</v>
      </c>
      <c r="G325" s="483">
        <v>6</v>
      </c>
      <c r="H325" s="490">
        <v>7</v>
      </c>
      <c r="I325" s="329">
        <v>8</v>
      </c>
      <c r="J325" s="329">
        <v>9</v>
      </c>
      <c r="K325" s="329">
        <v>10</v>
      </c>
      <c r="L325" s="329">
        <v>11</v>
      </c>
      <c r="M325" s="483">
        <v>12</v>
      </c>
      <c r="N325" s="490">
        <v>13</v>
      </c>
      <c r="O325" s="329">
        <v>14</v>
      </c>
      <c r="P325" s="329">
        <v>15</v>
      </c>
      <c r="Q325" s="329">
        <v>16</v>
      </c>
      <c r="R325" s="329">
        <v>17</v>
      </c>
      <c r="S325" s="483">
        <v>18</v>
      </c>
      <c r="T325" s="459">
        <v>263</v>
      </c>
      <c r="U325" s="481"/>
      <c r="V325" s="481"/>
      <c r="W325" s="481"/>
    </row>
    <row r="326" spans="1:23" x14ac:dyDescent="0.2">
      <c r="A326" s="470" t="s">
        <v>3</v>
      </c>
      <c r="B326" s="473">
        <v>3850</v>
      </c>
      <c r="C326" s="254">
        <v>3850</v>
      </c>
      <c r="D326" s="254">
        <v>3850</v>
      </c>
      <c r="E326" s="254">
        <v>3850</v>
      </c>
      <c r="F326" s="254">
        <v>3850</v>
      </c>
      <c r="G326" s="255">
        <v>3850</v>
      </c>
      <c r="H326" s="253">
        <v>3850</v>
      </c>
      <c r="I326" s="254">
        <v>3850</v>
      </c>
      <c r="J326" s="254">
        <v>3850</v>
      </c>
      <c r="K326" s="254">
        <v>3850</v>
      </c>
      <c r="L326" s="254">
        <v>3850</v>
      </c>
      <c r="M326" s="255">
        <v>3850</v>
      </c>
      <c r="N326" s="253">
        <v>3850</v>
      </c>
      <c r="O326" s="254">
        <v>3850</v>
      </c>
      <c r="P326" s="254">
        <v>3850</v>
      </c>
      <c r="Q326" s="254">
        <v>3850</v>
      </c>
      <c r="R326" s="254">
        <v>3850</v>
      </c>
      <c r="S326" s="255">
        <v>3850</v>
      </c>
      <c r="T326" s="341">
        <v>3850</v>
      </c>
      <c r="U326" s="481"/>
      <c r="V326" s="481"/>
      <c r="W326" s="481"/>
    </row>
    <row r="327" spans="1:23" x14ac:dyDescent="0.2">
      <c r="A327" s="471" t="s">
        <v>6</v>
      </c>
      <c r="B327" s="256">
        <v>3789.3333333333335</v>
      </c>
      <c r="C327" s="257">
        <v>3843.75</v>
      </c>
      <c r="D327" s="257">
        <v>3915.625</v>
      </c>
      <c r="E327" s="257">
        <v>3670</v>
      </c>
      <c r="F327" s="257">
        <v>3913.75</v>
      </c>
      <c r="G327" s="258">
        <v>4030.5882352941176</v>
      </c>
      <c r="H327" s="256">
        <v>3626.6666666666665</v>
      </c>
      <c r="I327" s="257">
        <v>3616.6666666666665</v>
      </c>
      <c r="J327" s="257">
        <v>3771.3333333333335</v>
      </c>
      <c r="K327" s="257">
        <v>3658.8888888888887</v>
      </c>
      <c r="L327" s="257">
        <v>3864.1176470588234</v>
      </c>
      <c r="M327" s="258">
        <v>4048.125</v>
      </c>
      <c r="N327" s="256">
        <v>3688</v>
      </c>
      <c r="O327" s="257">
        <v>3724.375</v>
      </c>
      <c r="P327" s="257">
        <v>3864.705882352941</v>
      </c>
      <c r="Q327" s="257">
        <v>3796</v>
      </c>
      <c r="R327" s="257">
        <v>3776.875</v>
      </c>
      <c r="S327" s="258">
        <v>3926</v>
      </c>
      <c r="T327" s="342">
        <v>3818.7072243346006</v>
      </c>
      <c r="U327" s="481"/>
      <c r="V327" s="481"/>
      <c r="W327" s="481"/>
    </row>
    <row r="328" spans="1:23" x14ac:dyDescent="0.2">
      <c r="A328" s="469" t="s">
        <v>7</v>
      </c>
      <c r="B328" s="260">
        <v>80</v>
      </c>
      <c r="C328" s="261">
        <v>100</v>
      </c>
      <c r="D328" s="261">
        <v>100</v>
      </c>
      <c r="E328" s="261">
        <v>100</v>
      </c>
      <c r="F328" s="261">
        <v>93.75</v>
      </c>
      <c r="G328" s="262">
        <v>94.117647058823536</v>
      </c>
      <c r="H328" s="260">
        <v>93.333333333333329</v>
      </c>
      <c r="I328" s="261">
        <v>100</v>
      </c>
      <c r="J328" s="261">
        <v>100</v>
      </c>
      <c r="K328" s="261">
        <v>100</v>
      </c>
      <c r="L328" s="261">
        <v>94.117647058823536</v>
      </c>
      <c r="M328" s="262">
        <v>100</v>
      </c>
      <c r="N328" s="260">
        <v>100</v>
      </c>
      <c r="O328" s="261">
        <v>100</v>
      </c>
      <c r="P328" s="261">
        <v>94.117647058823536</v>
      </c>
      <c r="Q328" s="261">
        <v>100</v>
      </c>
      <c r="R328" s="261">
        <v>100</v>
      </c>
      <c r="S328" s="262">
        <v>100</v>
      </c>
      <c r="T328" s="343">
        <v>92.395437262357419</v>
      </c>
      <c r="U328" s="481"/>
      <c r="V328" s="227"/>
      <c r="W328" s="481"/>
    </row>
    <row r="329" spans="1:23" x14ac:dyDescent="0.2">
      <c r="A329" s="469" t="s">
        <v>8</v>
      </c>
      <c r="B329" s="263">
        <v>7.856009023501917E-2</v>
      </c>
      <c r="C329" s="264">
        <v>3.7890016903190389E-2</v>
      </c>
      <c r="D329" s="264">
        <v>3.8909550302302712E-2</v>
      </c>
      <c r="E329" s="264">
        <v>4.1426111940485823E-2</v>
      </c>
      <c r="F329" s="264">
        <v>4.4520958756265508E-2</v>
      </c>
      <c r="G329" s="265">
        <v>4.0253233434569852E-2</v>
      </c>
      <c r="H329" s="263">
        <v>4.8156853139769321E-2</v>
      </c>
      <c r="I329" s="264">
        <v>4.4602962700693145E-2</v>
      </c>
      <c r="J329" s="264">
        <v>4.387938903051198E-2</v>
      </c>
      <c r="K329" s="264">
        <v>5.8595795178584556E-2</v>
      </c>
      <c r="L329" s="264">
        <v>4.6684305508915662E-2</v>
      </c>
      <c r="M329" s="265">
        <v>4.8487838125508637E-2</v>
      </c>
      <c r="N329" s="263">
        <v>3.7639377512874973E-2</v>
      </c>
      <c r="O329" s="264">
        <v>3.6209992638990385E-2</v>
      </c>
      <c r="P329" s="264">
        <v>4.9471256133012786E-2</v>
      </c>
      <c r="Q329" s="264">
        <v>4.7771196175129246E-2</v>
      </c>
      <c r="R329" s="264">
        <v>3.1616346672669896E-2</v>
      </c>
      <c r="S329" s="265">
        <v>3.7570981220242071E-2</v>
      </c>
      <c r="T329" s="344">
        <v>5.6503300396139926E-2</v>
      </c>
      <c r="U329" s="481"/>
      <c r="V329" s="227"/>
      <c r="W329" s="481"/>
    </row>
    <row r="330" spans="1:23" x14ac:dyDescent="0.2">
      <c r="A330" s="471" t="s">
        <v>1</v>
      </c>
      <c r="B330" s="266">
        <f>B327/B326*100-100</f>
        <v>-1.5757575757575779</v>
      </c>
      <c r="C330" s="267">
        <f t="shared" ref="C330:T330" si="73">C327/C326*100-100</f>
        <v>-0.16233766233766289</v>
      </c>
      <c r="D330" s="267">
        <f t="shared" si="73"/>
        <v>1.7045454545454533</v>
      </c>
      <c r="E330" s="267">
        <f t="shared" si="73"/>
        <v>-4.6753246753246742</v>
      </c>
      <c r="F330" s="267">
        <f t="shared" si="73"/>
        <v>1.6558441558441643</v>
      </c>
      <c r="G330" s="268">
        <f t="shared" si="73"/>
        <v>4.6906035141329312</v>
      </c>
      <c r="H330" s="266">
        <f t="shared" si="73"/>
        <v>-5.8008658008658074</v>
      </c>
      <c r="I330" s="267">
        <f t="shared" si="73"/>
        <v>-6.0606060606060623</v>
      </c>
      <c r="J330" s="267">
        <f t="shared" si="73"/>
        <v>-2.0432900432900425</v>
      </c>
      <c r="K330" s="267">
        <f t="shared" si="73"/>
        <v>-4.963924963924967</v>
      </c>
      <c r="L330" s="267">
        <f t="shared" si="73"/>
        <v>0.36669213139801116</v>
      </c>
      <c r="M330" s="268">
        <f t="shared" si="73"/>
        <v>5.1461038961039094</v>
      </c>
      <c r="N330" s="266">
        <f t="shared" si="73"/>
        <v>-4.2077922077922096</v>
      </c>
      <c r="O330" s="267">
        <f t="shared" si="73"/>
        <v>-3.2629870129870113</v>
      </c>
      <c r="P330" s="267">
        <f t="shared" si="73"/>
        <v>0.38197097020626813</v>
      </c>
      <c r="Q330" s="267">
        <f t="shared" si="73"/>
        <v>-1.4025974025974079</v>
      </c>
      <c r="R330" s="267">
        <f t="shared" si="73"/>
        <v>-1.8993506493506516</v>
      </c>
      <c r="S330" s="268">
        <f t="shared" si="73"/>
        <v>1.9740259740259773</v>
      </c>
      <c r="T330" s="345">
        <f t="shared" si="73"/>
        <v>-0.8127993679324419</v>
      </c>
      <c r="U330" s="481"/>
      <c r="V330" s="227"/>
      <c r="W330" s="481"/>
    </row>
    <row r="331" spans="1:23" ht="13.5" thickBot="1" x14ac:dyDescent="0.25">
      <c r="A331" s="472" t="s">
        <v>27</v>
      </c>
      <c r="B331" s="410">
        <f>B327-B314</f>
        <v>249.33333333333348</v>
      </c>
      <c r="C331" s="415">
        <f t="shared" ref="C331:S331" si="74">C327-C314</f>
        <v>231.75</v>
      </c>
      <c r="D331" s="415">
        <f t="shared" si="74"/>
        <v>240.625</v>
      </c>
      <c r="E331" s="415">
        <f t="shared" si="74"/>
        <v>33.333333333333485</v>
      </c>
      <c r="F331" s="415">
        <f t="shared" si="74"/>
        <v>148.75</v>
      </c>
      <c r="G331" s="417">
        <f t="shared" si="74"/>
        <v>300.2310924369749</v>
      </c>
      <c r="H331" s="410">
        <f t="shared" si="74"/>
        <v>60</v>
      </c>
      <c r="I331" s="415">
        <f t="shared" si="74"/>
        <v>50</v>
      </c>
      <c r="J331" s="415">
        <f t="shared" si="74"/>
        <v>71.333333333333485</v>
      </c>
      <c r="K331" s="415">
        <f t="shared" si="74"/>
        <v>132.22222222222217</v>
      </c>
      <c r="L331" s="415">
        <f t="shared" si="74"/>
        <v>25.784313725489937</v>
      </c>
      <c r="M331" s="417">
        <f t="shared" si="74"/>
        <v>233.45833333333348</v>
      </c>
      <c r="N331" s="410">
        <f t="shared" si="74"/>
        <v>50.352941176470722</v>
      </c>
      <c r="O331" s="415">
        <f t="shared" si="74"/>
        <v>0.8455882352941444</v>
      </c>
      <c r="P331" s="415">
        <f t="shared" si="74"/>
        <v>134.70588235294099</v>
      </c>
      <c r="Q331" s="415">
        <f t="shared" si="74"/>
        <v>168.85714285714266</v>
      </c>
      <c r="R331" s="415">
        <f t="shared" si="74"/>
        <v>-106.06617647058829</v>
      </c>
      <c r="S331" s="417">
        <f t="shared" si="74"/>
        <v>18.857142857142662</v>
      </c>
      <c r="T331" s="478">
        <f>T327-T314</f>
        <v>112.02706239128065</v>
      </c>
      <c r="U331" s="481"/>
      <c r="V331" s="227"/>
      <c r="W331" s="481"/>
    </row>
    <row r="332" spans="1:23" x14ac:dyDescent="0.2">
      <c r="A332" s="370" t="s">
        <v>51</v>
      </c>
      <c r="B332" s="486">
        <v>72</v>
      </c>
      <c r="C332" s="487">
        <v>73</v>
      </c>
      <c r="D332" s="487">
        <v>73</v>
      </c>
      <c r="E332" s="487">
        <v>18</v>
      </c>
      <c r="F332" s="487">
        <v>73</v>
      </c>
      <c r="G332" s="489">
        <v>74</v>
      </c>
      <c r="H332" s="486">
        <v>73</v>
      </c>
      <c r="I332" s="487">
        <v>73</v>
      </c>
      <c r="J332" s="487">
        <v>73</v>
      </c>
      <c r="K332" s="487">
        <v>20</v>
      </c>
      <c r="L332" s="487">
        <v>74</v>
      </c>
      <c r="M332" s="489">
        <v>74</v>
      </c>
      <c r="N332" s="486">
        <v>73</v>
      </c>
      <c r="O332" s="487">
        <v>73</v>
      </c>
      <c r="P332" s="487">
        <v>73</v>
      </c>
      <c r="Q332" s="487">
        <v>19</v>
      </c>
      <c r="R332" s="487">
        <v>74</v>
      </c>
      <c r="S332" s="489">
        <v>74</v>
      </c>
      <c r="T332" s="347">
        <f>SUM(B332:S332)</f>
        <v>1156</v>
      </c>
      <c r="U332" s="227" t="s">
        <v>56</v>
      </c>
      <c r="V332" s="278">
        <f>T319-T332</f>
        <v>0</v>
      </c>
      <c r="W332" s="279">
        <f>V332/T319</f>
        <v>0</v>
      </c>
    </row>
    <row r="333" spans="1:23" x14ac:dyDescent="0.2">
      <c r="A333" s="371" t="s">
        <v>28</v>
      </c>
      <c r="B333" s="323">
        <v>138</v>
      </c>
      <c r="C333" s="240">
        <v>136.5</v>
      </c>
      <c r="D333" s="240">
        <v>136</v>
      </c>
      <c r="E333" s="240">
        <f t="shared" ref="E333:S333" si="75">E320+3</f>
        <v>138.5</v>
      </c>
      <c r="F333" s="240">
        <v>135</v>
      </c>
      <c r="G333" s="243">
        <v>135.5</v>
      </c>
      <c r="H333" s="242">
        <f t="shared" si="75"/>
        <v>138.5</v>
      </c>
      <c r="I333" s="240">
        <f t="shared" si="75"/>
        <v>138</v>
      </c>
      <c r="J333" s="240">
        <f t="shared" si="75"/>
        <v>137.5</v>
      </c>
      <c r="K333" s="240">
        <f t="shared" si="75"/>
        <v>138.5</v>
      </c>
      <c r="L333" s="240">
        <f t="shared" si="75"/>
        <v>135.5</v>
      </c>
      <c r="M333" s="243">
        <v>135</v>
      </c>
      <c r="N333" s="242">
        <f t="shared" si="75"/>
        <v>138.5</v>
      </c>
      <c r="O333" s="240">
        <f t="shared" si="75"/>
        <v>137</v>
      </c>
      <c r="P333" s="240">
        <f t="shared" si="75"/>
        <v>136</v>
      </c>
      <c r="Q333" s="240">
        <v>138</v>
      </c>
      <c r="R333" s="240">
        <f t="shared" si="75"/>
        <v>136</v>
      </c>
      <c r="S333" s="243">
        <f t="shared" si="75"/>
        <v>135</v>
      </c>
      <c r="T333" s="339"/>
      <c r="U333" s="227" t="s">
        <v>57</v>
      </c>
      <c r="V333" s="362">
        <v>133.69</v>
      </c>
      <c r="W333" s="481"/>
    </row>
    <row r="334" spans="1:23" ht="13.5" thickBot="1" x14ac:dyDescent="0.25">
      <c r="A334" s="372" t="s">
        <v>26</v>
      </c>
      <c r="B334" s="410">
        <f>B333-B320</f>
        <v>2.5</v>
      </c>
      <c r="C334" s="415">
        <f t="shared" ref="C334:S334" si="76">C333-C320</f>
        <v>2.5</v>
      </c>
      <c r="D334" s="415">
        <f t="shared" si="76"/>
        <v>2.5</v>
      </c>
      <c r="E334" s="415">
        <f t="shared" si="76"/>
        <v>3</v>
      </c>
      <c r="F334" s="415">
        <f t="shared" si="76"/>
        <v>2.5</v>
      </c>
      <c r="G334" s="417">
        <f t="shared" si="76"/>
        <v>2.5</v>
      </c>
      <c r="H334" s="410">
        <f t="shared" si="76"/>
        <v>3</v>
      </c>
      <c r="I334" s="415">
        <f t="shared" si="76"/>
        <v>3</v>
      </c>
      <c r="J334" s="415">
        <f t="shared" si="76"/>
        <v>3</v>
      </c>
      <c r="K334" s="415">
        <f t="shared" si="76"/>
        <v>3</v>
      </c>
      <c r="L334" s="415">
        <f t="shared" si="76"/>
        <v>3</v>
      </c>
      <c r="M334" s="417">
        <f t="shared" si="76"/>
        <v>2.5</v>
      </c>
      <c r="N334" s="410">
        <f t="shared" si="76"/>
        <v>3</v>
      </c>
      <c r="O334" s="415">
        <f t="shared" si="76"/>
        <v>3</v>
      </c>
      <c r="P334" s="415">
        <f t="shared" si="76"/>
        <v>3</v>
      </c>
      <c r="Q334" s="415">
        <f t="shared" si="76"/>
        <v>2.5</v>
      </c>
      <c r="R334" s="415">
        <f t="shared" si="76"/>
        <v>3</v>
      </c>
      <c r="S334" s="417">
        <f t="shared" si="76"/>
        <v>3</v>
      </c>
      <c r="T334" s="348"/>
      <c r="U334" s="227" t="s">
        <v>26</v>
      </c>
      <c r="V334" s="395">
        <f>V333-V320</f>
        <v>3.5099999999999909</v>
      </c>
      <c r="W334" s="481"/>
    </row>
    <row r="336" spans="1:23" ht="13.5" thickBot="1" x14ac:dyDescent="0.25"/>
    <row r="337" spans="1:23" ht="13.5" thickBot="1" x14ac:dyDescent="0.25">
      <c r="A337" s="468" t="s">
        <v>129</v>
      </c>
      <c r="B337" s="538" t="s">
        <v>53</v>
      </c>
      <c r="C337" s="539"/>
      <c r="D337" s="539"/>
      <c r="E337" s="539"/>
      <c r="F337" s="539"/>
      <c r="G337" s="540"/>
      <c r="H337" s="538" t="s">
        <v>72</v>
      </c>
      <c r="I337" s="539"/>
      <c r="J337" s="539"/>
      <c r="K337" s="539"/>
      <c r="L337" s="539"/>
      <c r="M337" s="540"/>
      <c r="N337" s="538" t="s">
        <v>63</v>
      </c>
      <c r="O337" s="539"/>
      <c r="P337" s="539"/>
      <c r="Q337" s="539"/>
      <c r="R337" s="539"/>
      <c r="S337" s="540"/>
      <c r="T337" s="338" t="s">
        <v>55</v>
      </c>
      <c r="U337" s="503"/>
      <c r="V337" s="503"/>
      <c r="W337" s="503"/>
    </row>
    <row r="338" spans="1:23" x14ac:dyDescent="0.2">
      <c r="A338" s="469" t="s">
        <v>54</v>
      </c>
      <c r="B338" s="490">
        <v>1</v>
      </c>
      <c r="C338" s="329">
        <v>2</v>
      </c>
      <c r="D338" s="329">
        <v>3</v>
      </c>
      <c r="E338" s="329">
        <v>4</v>
      </c>
      <c r="F338" s="329">
        <v>5</v>
      </c>
      <c r="G338" s="483">
        <v>6</v>
      </c>
      <c r="H338" s="490">
        <v>7</v>
      </c>
      <c r="I338" s="329">
        <v>8</v>
      </c>
      <c r="J338" s="329">
        <v>9</v>
      </c>
      <c r="K338" s="329">
        <v>10</v>
      </c>
      <c r="L338" s="329">
        <v>11</v>
      </c>
      <c r="M338" s="483">
        <v>12</v>
      </c>
      <c r="N338" s="490">
        <v>13</v>
      </c>
      <c r="O338" s="329">
        <v>14</v>
      </c>
      <c r="P338" s="329">
        <v>15</v>
      </c>
      <c r="Q338" s="329">
        <v>16</v>
      </c>
      <c r="R338" s="329">
        <v>17</v>
      </c>
      <c r="S338" s="483">
        <v>18</v>
      </c>
      <c r="T338" s="459">
        <v>250</v>
      </c>
      <c r="U338" s="503"/>
      <c r="V338" s="503"/>
      <c r="W338" s="503"/>
    </row>
    <row r="339" spans="1:23" x14ac:dyDescent="0.2">
      <c r="A339" s="470" t="s">
        <v>3</v>
      </c>
      <c r="B339" s="473">
        <v>3940</v>
      </c>
      <c r="C339" s="254">
        <v>3940</v>
      </c>
      <c r="D339" s="254">
        <v>3940</v>
      </c>
      <c r="E339" s="254">
        <v>3940</v>
      </c>
      <c r="F339" s="254">
        <v>3940</v>
      </c>
      <c r="G339" s="255">
        <v>3940</v>
      </c>
      <c r="H339" s="253">
        <v>3940</v>
      </c>
      <c r="I339" s="254">
        <v>3940</v>
      </c>
      <c r="J339" s="254">
        <v>3940</v>
      </c>
      <c r="K339" s="254">
        <v>3940</v>
      </c>
      <c r="L339" s="254">
        <v>3940</v>
      </c>
      <c r="M339" s="255">
        <v>3940</v>
      </c>
      <c r="N339" s="253">
        <v>3940</v>
      </c>
      <c r="O339" s="254">
        <v>3940</v>
      </c>
      <c r="P339" s="254">
        <v>3940</v>
      </c>
      <c r="Q339" s="254">
        <v>3940</v>
      </c>
      <c r="R339" s="254">
        <v>3940</v>
      </c>
      <c r="S339" s="255">
        <v>3940</v>
      </c>
      <c r="T339" s="341">
        <v>3940</v>
      </c>
      <c r="U339" s="503"/>
      <c r="V339" s="503"/>
      <c r="W339" s="503"/>
    </row>
    <row r="340" spans="1:23" x14ac:dyDescent="0.2">
      <c r="A340" s="471" t="s">
        <v>6</v>
      </c>
      <c r="B340" s="256">
        <v>3695.3333333333335</v>
      </c>
      <c r="C340" s="257">
        <v>3854.6666666666665</v>
      </c>
      <c r="D340" s="257">
        <v>3862.1428571428573</v>
      </c>
      <c r="E340" s="257">
        <v>3827.1428571428573</v>
      </c>
      <c r="F340" s="257">
        <v>4360</v>
      </c>
      <c r="G340" s="258">
        <v>4150</v>
      </c>
      <c r="H340" s="256">
        <v>3767.3333333333335</v>
      </c>
      <c r="I340" s="257">
        <v>3720</v>
      </c>
      <c r="J340" s="257">
        <v>3782.1428571428573</v>
      </c>
      <c r="K340" s="257">
        <v>3738.3333333333335</v>
      </c>
      <c r="L340" s="257">
        <v>3949.3333333333335</v>
      </c>
      <c r="M340" s="258">
        <v>4124</v>
      </c>
      <c r="N340" s="256">
        <v>3832.9166666666665</v>
      </c>
      <c r="O340" s="257">
        <v>3874.6666666666665</v>
      </c>
      <c r="P340" s="257">
        <v>3936</v>
      </c>
      <c r="Q340" s="257">
        <v>3980</v>
      </c>
      <c r="R340" s="257">
        <v>3922.1428571428573</v>
      </c>
      <c r="S340" s="258">
        <v>3941.3333333333335</v>
      </c>
      <c r="T340" s="342">
        <v>3911.48</v>
      </c>
      <c r="U340" s="503"/>
      <c r="V340" s="503"/>
      <c r="W340" s="503"/>
    </row>
    <row r="341" spans="1:23" x14ac:dyDescent="0.2">
      <c r="A341" s="469" t="s">
        <v>7</v>
      </c>
      <c r="B341" s="260">
        <v>86.666666666666671</v>
      </c>
      <c r="C341" s="261">
        <v>100</v>
      </c>
      <c r="D341" s="261">
        <v>100</v>
      </c>
      <c r="E341" s="261">
        <v>85.714285714285708</v>
      </c>
      <c r="F341" s="261">
        <v>60</v>
      </c>
      <c r="G341" s="262">
        <v>100</v>
      </c>
      <c r="H341" s="260">
        <v>100</v>
      </c>
      <c r="I341" s="261">
        <v>100</v>
      </c>
      <c r="J341" s="261">
        <v>85.714285714285708</v>
      </c>
      <c r="K341" s="261">
        <v>100</v>
      </c>
      <c r="L341" s="261">
        <v>100</v>
      </c>
      <c r="M341" s="262">
        <v>93.333333333333329</v>
      </c>
      <c r="N341" s="260">
        <v>95.833333333333329</v>
      </c>
      <c r="O341" s="261">
        <v>100</v>
      </c>
      <c r="P341" s="261">
        <v>100</v>
      </c>
      <c r="Q341" s="261">
        <v>85.714285714285708</v>
      </c>
      <c r="R341" s="261">
        <v>92.857142857142861</v>
      </c>
      <c r="S341" s="262">
        <v>100</v>
      </c>
      <c r="T341" s="343">
        <v>88.8</v>
      </c>
      <c r="U341" s="503"/>
      <c r="V341" s="227"/>
      <c r="W341" s="503"/>
    </row>
    <row r="342" spans="1:23" x14ac:dyDescent="0.2">
      <c r="A342" s="469" t="s">
        <v>8</v>
      </c>
      <c r="B342" s="263">
        <v>5.9933932273011144E-2</v>
      </c>
      <c r="C342" s="264">
        <v>3.7676233287278635E-2</v>
      </c>
      <c r="D342" s="264">
        <v>4.0102466787201807E-2</v>
      </c>
      <c r="E342" s="264">
        <v>6.0359623831868561E-2</v>
      </c>
      <c r="F342" s="264">
        <v>9.1949309580673821E-2</v>
      </c>
      <c r="G342" s="265">
        <v>3.6628619681138515E-2</v>
      </c>
      <c r="H342" s="263">
        <v>4.4283821821602509E-2</v>
      </c>
      <c r="I342" s="264">
        <v>4.3594824570502302E-2</v>
      </c>
      <c r="J342" s="264">
        <v>5.3079685313327928E-2</v>
      </c>
      <c r="K342" s="264">
        <v>4.1796552236322997E-2</v>
      </c>
      <c r="L342" s="264">
        <v>3.4895684603932546E-2</v>
      </c>
      <c r="M342" s="265">
        <v>4.9795096317714289E-2</v>
      </c>
      <c r="N342" s="263">
        <v>4.5653901189332366E-2</v>
      </c>
      <c r="O342" s="264">
        <v>4.16990900473539E-2</v>
      </c>
      <c r="P342" s="264">
        <v>3.5103907182378019E-2</v>
      </c>
      <c r="Q342" s="264">
        <v>5.8986009926757003E-2</v>
      </c>
      <c r="R342" s="264">
        <v>4.5406865741358882E-2</v>
      </c>
      <c r="S342" s="265">
        <v>2.9397620800509103E-2</v>
      </c>
      <c r="T342" s="344">
        <v>6.5168452658228168E-2</v>
      </c>
      <c r="U342" s="503"/>
      <c r="V342" s="227"/>
      <c r="W342" s="503"/>
    </row>
    <row r="343" spans="1:23" x14ac:dyDescent="0.2">
      <c r="A343" s="471" t="s">
        <v>1</v>
      </c>
      <c r="B343" s="266">
        <f>B340/B339*100-100</f>
        <v>-6.2098138747884946</v>
      </c>
      <c r="C343" s="267">
        <f t="shared" ref="C343:T343" si="77">C340/C339*100-100</f>
        <v>-2.1658206429780051</v>
      </c>
      <c r="D343" s="267">
        <f t="shared" si="77"/>
        <v>-1.9760696156635191</v>
      </c>
      <c r="E343" s="267">
        <f t="shared" si="77"/>
        <v>-2.8643944887599702</v>
      </c>
      <c r="F343" s="267">
        <f t="shared" si="77"/>
        <v>10.659898477157356</v>
      </c>
      <c r="G343" s="268">
        <f t="shared" si="77"/>
        <v>5.3299492385786778</v>
      </c>
      <c r="H343" s="266">
        <f t="shared" si="77"/>
        <v>-4.3824027072758014</v>
      </c>
      <c r="I343" s="267">
        <f t="shared" si="77"/>
        <v>-5.5837563451776617</v>
      </c>
      <c r="J343" s="267">
        <f t="shared" si="77"/>
        <v>-4.006526468455391</v>
      </c>
      <c r="K343" s="267">
        <f t="shared" si="77"/>
        <v>-5.1184433164128507</v>
      </c>
      <c r="L343" s="267">
        <f t="shared" si="77"/>
        <v>0.23688663282572975</v>
      </c>
      <c r="M343" s="268">
        <f t="shared" si="77"/>
        <v>4.6700507614213222</v>
      </c>
      <c r="N343" s="266">
        <f t="shared" si="77"/>
        <v>-2.7178510998308099</v>
      </c>
      <c r="O343" s="267">
        <f t="shared" si="77"/>
        <v>-1.6582064297800372</v>
      </c>
      <c r="P343" s="267">
        <f t="shared" si="77"/>
        <v>-0.10152284263959643</v>
      </c>
      <c r="Q343" s="267">
        <f t="shared" si="77"/>
        <v>1.0152284263959359</v>
      </c>
      <c r="R343" s="267">
        <f t="shared" si="77"/>
        <v>-0.45322697606961526</v>
      </c>
      <c r="S343" s="268">
        <f t="shared" si="77"/>
        <v>3.3840947546522671E-2</v>
      </c>
      <c r="T343" s="345">
        <f t="shared" si="77"/>
        <v>-0.72385786802030339</v>
      </c>
      <c r="U343" s="503"/>
      <c r="V343" s="227"/>
      <c r="W343" s="503"/>
    </row>
    <row r="344" spans="1:23" ht="13.5" thickBot="1" x14ac:dyDescent="0.25">
      <c r="A344" s="472" t="s">
        <v>27</v>
      </c>
      <c r="B344" s="410">
        <f>B340-B327</f>
        <v>-94</v>
      </c>
      <c r="C344" s="415">
        <f t="shared" ref="C344:S344" si="78">C340-C327</f>
        <v>10.916666666666515</v>
      </c>
      <c r="D344" s="415">
        <f t="shared" si="78"/>
        <v>-53.482142857142662</v>
      </c>
      <c r="E344" s="415">
        <f t="shared" si="78"/>
        <v>157.14285714285734</v>
      </c>
      <c r="F344" s="415">
        <f t="shared" si="78"/>
        <v>446.25</v>
      </c>
      <c r="G344" s="417">
        <f t="shared" si="78"/>
        <v>119.41176470588243</v>
      </c>
      <c r="H344" s="410">
        <f t="shared" si="78"/>
        <v>140.66666666666697</v>
      </c>
      <c r="I344" s="415">
        <f t="shared" si="78"/>
        <v>103.33333333333348</v>
      </c>
      <c r="J344" s="415">
        <f t="shared" si="78"/>
        <v>10.809523809523853</v>
      </c>
      <c r="K344" s="415">
        <f t="shared" si="78"/>
        <v>79.444444444444798</v>
      </c>
      <c r="L344" s="415">
        <f t="shared" si="78"/>
        <v>85.215686274510063</v>
      </c>
      <c r="M344" s="417">
        <f t="shared" si="78"/>
        <v>75.875</v>
      </c>
      <c r="N344" s="410">
        <f t="shared" si="78"/>
        <v>144.91666666666652</v>
      </c>
      <c r="O344" s="415">
        <f t="shared" si="78"/>
        <v>150.29166666666652</v>
      </c>
      <c r="P344" s="415">
        <f t="shared" si="78"/>
        <v>71.294117647059011</v>
      </c>
      <c r="Q344" s="415">
        <f t="shared" si="78"/>
        <v>184</v>
      </c>
      <c r="R344" s="415">
        <f t="shared" si="78"/>
        <v>145.26785714285734</v>
      </c>
      <c r="S344" s="417">
        <f t="shared" si="78"/>
        <v>15.333333333333485</v>
      </c>
      <c r="T344" s="478">
        <f>T340-T327</f>
        <v>92.772775665399422</v>
      </c>
      <c r="U344" s="503"/>
      <c r="V344" s="227"/>
      <c r="W344" s="503"/>
    </row>
    <row r="345" spans="1:23" x14ac:dyDescent="0.2">
      <c r="A345" s="370" t="s">
        <v>51</v>
      </c>
      <c r="B345" s="486">
        <v>71</v>
      </c>
      <c r="C345" s="487">
        <v>73</v>
      </c>
      <c r="D345" s="487">
        <v>73</v>
      </c>
      <c r="E345" s="487">
        <v>17</v>
      </c>
      <c r="F345" s="487">
        <v>73</v>
      </c>
      <c r="G345" s="489">
        <v>74</v>
      </c>
      <c r="H345" s="486">
        <v>73</v>
      </c>
      <c r="I345" s="487">
        <v>73</v>
      </c>
      <c r="J345" s="487">
        <v>73</v>
      </c>
      <c r="K345" s="487">
        <v>20</v>
      </c>
      <c r="L345" s="487">
        <v>74</v>
      </c>
      <c r="M345" s="489">
        <v>74</v>
      </c>
      <c r="N345" s="486">
        <v>73</v>
      </c>
      <c r="O345" s="487">
        <v>73</v>
      </c>
      <c r="P345" s="487">
        <v>73</v>
      </c>
      <c r="Q345" s="487">
        <v>19</v>
      </c>
      <c r="R345" s="487">
        <v>74</v>
      </c>
      <c r="S345" s="489">
        <v>74</v>
      </c>
      <c r="T345" s="347">
        <f>SUM(B345:S345)</f>
        <v>1154</v>
      </c>
      <c r="U345" s="227" t="s">
        <v>56</v>
      </c>
      <c r="V345" s="278">
        <f>T332-T345</f>
        <v>2</v>
      </c>
      <c r="W345" s="279">
        <f>V345/T332</f>
        <v>1.7301038062283738E-3</v>
      </c>
    </row>
    <row r="346" spans="1:23" x14ac:dyDescent="0.2">
      <c r="A346" s="371" t="s">
        <v>28</v>
      </c>
      <c r="B346" s="323">
        <v>141</v>
      </c>
      <c r="C346" s="240">
        <v>139.5</v>
      </c>
      <c r="D346" s="240">
        <v>139</v>
      </c>
      <c r="E346" s="240">
        <v>141.5</v>
      </c>
      <c r="F346" s="240">
        <v>137.5</v>
      </c>
      <c r="G346" s="243">
        <v>137.5</v>
      </c>
      <c r="H346" s="242">
        <v>141.5</v>
      </c>
      <c r="I346" s="240">
        <v>141</v>
      </c>
      <c r="J346" s="240">
        <v>140.5</v>
      </c>
      <c r="K346" s="240">
        <v>141.5</v>
      </c>
      <c r="L346" s="240">
        <v>138</v>
      </c>
      <c r="M346" s="243">
        <v>137.5</v>
      </c>
      <c r="N346" s="242">
        <v>141.5</v>
      </c>
      <c r="O346" s="240">
        <v>140</v>
      </c>
      <c r="P346" s="240">
        <v>139</v>
      </c>
      <c r="Q346" s="240">
        <v>140.5</v>
      </c>
      <c r="R346" s="240">
        <v>139</v>
      </c>
      <c r="S346" s="243">
        <v>138</v>
      </c>
      <c r="T346" s="339"/>
      <c r="U346" s="227" t="s">
        <v>57</v>
      </c>
      <c r="V346" s="362">
        <v>136.87</v>
      </c>
      <c r="W346" s="503"/>
    </row>
    <row r="347" spans="1:23" ht="13.5" thickBot="1" x14ac:dyDescent="0.25">
      <c r="A347" s="372" t="s">
        <v>26</v>
      </c>
      <c r="B347" s="410">
        <f>B346-B333</f>
        <v>3</v>
      </c>
      <c r="C347" s="415">
        <f t="shared" ref="C347:S347" si="79">C346-C333</f>
        <v>3</v>
      </c>
      <c r="D347" s="415">
        <f t="shared" si="79"/>
        <v>3</v>
      </c>
      <c r="E347" s="415">
        <f t="shared" si="79"/>
        <v>3</v>
      </c>
      <c r="F347" s="415">
        <f t="shared" si="79"/>
        <v>2.5</v>
      </c>
      <c r="G347" s="417">
        <f t="shared" si="79"/>
        <v>2</v>
      </c>
      <c r="H347" s="410">
        <f t="shared" si="79"/>
        <v>3</v>
      </c>
      <c r="I347" s="415">
        <f t="shared" si="79"/>
        <v>3</v>
      </c>
      <c r="J347" s="415">
        <f t="shared" si="79"/>
        <v>3</v>
      </c>
      <c r="K347" s="415">
        <f t="shared" si="79"/>
        <v>3</v>
      </c>
      <c r="L347" s="415">
        <f t="shared" si="79"/>
        <v>2.5</v>
      </c>
      <c r="M347" s="417">
        <f t="shared" si="79"/>
        <v>2.5</v>
      </c>
      <c r="N347" s="410">
        <f t="shared" si="79"/>
        <v>3</v>
      </c>
      <c r="O347" s="415">
        <f t="shared" si="79"/>
        <v>3</v>
      </c>
      <c r="P347" s="415">
        <f t="shared" si="79"/>
        <v>3</v>
      </c>
      <c r="Q347" s="415">
        <f t="shared" si="79"/>
        <v>2.5</v>
      </c>
      <c r="R347" s="415">
        <f t="shared" si="79"/>
        <v>3</v>
      </c>
      <c r="S347" s="417">
        <f t="shared" si="79"/>
        <v>3</v>
      </c>
      <c r="T347" s="348"/>
      <c r="U347" s="227" t="s">
        <v>26</v>
      </c>
      <c r="V347" s="395">
        <f>V346-V333</f>
        <v>3.1800000000000068</v>
      </c>
      <c r="W347" s="503"/>
    </row>
    <row r="348" spans="1:23" x14ac:dyDescent="0.2">
      <c r="F348" s="280" t="s">
        <v>79</v>
      </c>
      <c r="G348" s="280">
        <v>137.5</v>
      </c>
      <c r="L348" s="280">
        <v>138</v>
      </c>
    </row>
    <row r="349" spans="1:23" ht="13.5" thickBot="1" x14ac:dyDescent="0.25"/>
    <row r="350" spans="1:23" s="504" customFormat="1" ht="13.5" thickBot="1" x14ac:dyDescent="0.25">
      <c r="A350" s="468" t="s">
        <v>131</v>
      </c>
      <c r="B350" s="538" t="s">
        <v>53</v>
      </c>
      <c r="C350" s="539"/>
      <c r="D350" s="539"/>
      <c r="E350" s="539"/>
      <c r="F350" s="539"/>
      <c r="G350" s="540"/>
      <c r="H350" s="538" t="s">
        <v>72</v>
      </c>
      <c r="I350" s="539"/>
      <c r="J350" s="539"/>
      <c r="K350" s="539"/>
      <c r="L350" s="539"/>
      <c r="M350" s="540"/>
      <c r="N350" s="538" t="s">
        <v>63</v>
      </c>
      <c r="O350" s="539"/>
      <c r="P350" s="539"/>
      <c r="Q350" s="539"/>
      <c r="R350" s="539"/>
      <c r="S350" s="540"/>
      <c r="T350" s="338" t="s">
        <v>55</v>
      </c>
    </row>
    <row r="351" spans="1:23" s="504" customFormat="1" x14ac:dyDescent="0.2">
      <c r="A351" s="469" t="s">
        <v>54</v>
      </c>
      <c r="B351" s="490">
        <v>1</v>
      </c>
      <c r="C351" s="329">
        <v>2</v>
      </c>
      <c r="D351" s="329">
        <v>3</v>
      </c>
      <c r="E351" s="329">
        <v>4</v>
      </c>
      <c r="F351" s="329">
        <v>5</v>
      </c>
      <c r="G351" s="483">
        <v>6</v>
      </c>
      <c r="H351" s="490">
        <v>7</v>
      </c>
      <c r="I351" s="329">
        <v>8</v>
      </c>
      <c r="J351" s="329">
        <v>9</v>
      </c>
      <c r="K351" s="329">
        <v>10</v>
      </c>
      <c r="L351" s="329">
        <v>11</v>
      </c>
      <c r="M351" s="483">
        <v>12</v>
      </c>
      <c r="N351" s="490">
        <v>13</v>
      </c>
      <c r="O351" s="329">
        <v>14</v>
      </c>
      <c r="P351" s="329">
        <v>15</v>
      </c>
      <c r="Q351" s="329">
        <v>16</v>
      </c>
      <c r="R351" s="329">
        <v>17</v>
      </c>
      <c r="S351" s="483">
        <v>18</v>
      </c>
      <c r="T351" s="459">
        <v>263</v>
      </c>
    </row>
    <row r="352" spans="1:23" s="504" customFormat="1" x14ac:dyDescent="0.2">
      <c r="A352" s="470" t="s">
        <v>3</v>
      </c>
      <c r="B352" s="473">
        <v>4010</v>
      </c>
      <c r="C352" s="254">
        <v>4010</v>
      </c>
      <c r="D352" s="254">
        <v>4010</v>
      </c>
      <c r="E352" s="254">
        <v>4010</v>
      </c>
      <c r="F352" s="254">
        <v>4010</v>
      </c>
      <c r="G352" s="255">
        <v>4010</v>
      </c>
      <c r="H352" s="253">
        <v>4010</v>
      </c>
      <c r="I352" s="254">
        <v>4010</v>
      </c>
      <c r="J352" s="254">
        <v>4010</v>
      </c>
      <c r="K352" s="254">
        <v>4010</v>
      </c>
      <c r="L352" s="254">
        <v>4010</v>
      </c>
      <c r="M352" s="255">
        <v>4010</v>
      </c>
      <c r="N352" s="253">
        <v>4010</v>
      </c>
      <c r="O352" s="254">
        <v>4010</v>
      </c>
      <c r="P352" s="254">
        <v>4010</v>
      </c>
      <c r="Q352" s="254">
        <v>4010</v>
      </c>
      <c r="R352" s="254">
        <v>4010</v>
      </c>
      <c r="S352" s="255">
        <v>4010</v>
      </c>
      <c r="T352" s="341">
        <v>4010</v>
      </c>
    </row>
    <row r="353" spans="1:23" s="504" customFormat="1" x14ac:dyDescent="0.2">
      <c r="A353" s="471" t="s">
        <v>6</v>
      </c>
      <c r="B353" s="256">
        <v>3722.9411764705883</v>
      </c>
      <c r="C353" s="257">
        <v>3748.2352941176468</v>
      </c>
      <c r="D353" s="257">
        <v>3889.375</v>
      </c>
      <c r="E353" s="257">
        <v>3747.1428571428573</v>
      </c>
      <c r="F353" s="257">
        <v>3935.294117647059</v>
      </c>
      <c r="G353" s="258">
        <v>3902.9411764705883</v>
      </c>
      <c r="H353" s="256">
        <v>3676</v>
      </c>
      <c r="I353" s="257">
        <v>3709.375</v>
      </c>
      <c r="J353" s="257">
        <v>3806.6666666666665</v>
      </c>
      <c r="K353" s="257">
        <v>3747.1428571428573</v>
      </c>
      <c r="L353" s="257">
        <v>3972.9411764705883</v>
      </c>
      <c r="M353" s="258">
        <v>4065.5555555555557</v>
      </c>
      <c r="N353" s="256">
        <v>3780.5882352941176</v>
      </c>
      <c r="O353" s="257">
        <v>3963.3333333333335</v>
      </c>
      <c r="P353" s="257">
        <v>3990.6666666666665</v>
      </c>
      <c r="Q353" s="257">
        <v>3845</v>
      </c>
      <c r="R353" s="257">
        <v>3905.8823529411766</v>
      </c>
      <c r="S353" s="258">
        <v>3960.5882352941176</v>
      </c>
      <c r="T353" s="342">
        <v>3862.167300380228</v>
      </c>
    </row>
    <row r="354" spans="1:23" s="504" customFormat="1" x14ac:dyDescent="0.2">
      <c r="A354" s="469" t="s">
        <v>7</v>
      </c>
      <c r="B354" s="260">
        <v>94.117647058823536</v>
      </c>
      <c r="C354" s="261">
        <v>88.235294117647058</v>
      </c>
      <c r="D354" s="261">
        <v>93.75</v>
      </c>
      <c r="E354" s="261">
        <v>85.714285714285708</v>
      </c>
      <c r="F354" s="261">
        <v>100</v>
      </c>
      <c r="G354" s="262">
        <v>94.117647058823536</v>
      </c>
      <c r="H354" s="260">
        <v>93.333333333333329</v>
      </c>
      <c r="I354" s="261">
        <v>68.75</v>
      </c>
      <c r="J354" s="261">
        <v>86.666666666666671</v>
      </c>
      <c r="K354" s="261">
        <v>85.714285714285708</v>
      </c>
      <c r="L354" s="261">
        <v>100</v>
      </c>
      <c r="M354" s="262">
        <v>100</v>
      </c>
      <c r="N354" s="260">
        <v>88.235294117647058</v>
      </c>
      <c r="O354" s="261">
        <v>100</v>
      </c>
      <c r="P354" s="261">
        <v>100</v>
      </c>
      <c r="Q354" s="261">
        <v>100</v>
      </c>
      <c r="R354" s="261">
        <v>100</v>
      </c>
      <c r="S354" s="262">
        <v>94.117647058823536</v>
      </c>
      <c r="T354" s="343">
        <v>89.733840304182507</v>
      </c>
      <c r="V354" s="227"/>
    </row>
    <row r="355" spans="1:23" s="504" customFormat="1" x14ac:dyDescent="0.2">
      <c r="A355" s="469" t="s">
        <v>8</v>
      </c>
      <c r="B355" s="263">
        <v>5.1886555858489745E-2</v>
      </c>
      <c r="C355" s="264">
        <v>7.1161013515110838E-2</v>
      </c>
      <c r="D355" s="264">
        <v>5.0477166004956213E-2</v>
      </c>
      <c r="E355" s="264">
        <v>6.1184429881233696E-2</v>
      </c>
      <c r="F355" s="264">
        <v>3.111129624095103E-2</v>
      </c>
      <c r="G355" s="265">
        <v>5.1444704140401178E-2</v>
      </c>
      <c r="H355" s="263">
        <v>4.823334120449102E-2</v>
      </c>
      <c r="I355" s="264">
        <v>8.3171411165117809E-2</v>
      </c>
      <c r="J355" s="264">
        <v>6.0649581519774134E-2</v>
      </c>
      <c r="K355" s="264">
        <v>7.2297557902424273E-2</v>
      </c>
      <c r="L355" s="264">
        <v>2.8979775695420075E-2</v>
      </c>
      <c r="M355" s="265">
        <v>3.4428045684508864E-2</v>
      </c>
      <c r="N355" s="263">
        <v>6.0477288808847396E-2</v>
      </c>
      <c r="O355" s="264">
        <v>4.1039101425586748E-2</v>
      </c>
      <c r="P355" s="264">
        <v>4.0410402966204233E-2</v>
      </c>
      <c r="Q355" s="264">
        <v>5.3358267149816486E-2</v>
      </c>
      <c r="R355" s="264">
        <v>4.6426597384414195E-2</v>
      </c>
      <c r="S355" s="265">
        <v>5.4707000173775139E-2</v>
      </c>
      <c r="T355" s="344">
        <v>6.0379625012005035E-2</v>
      </c>
      <c r="V355" s="227"/>
    </row>
    <row r="356" spans="1:23" s="504" customFormat="1" x14ac:dyDescent="0.2">
      <c r="A356" s="471" t="s">
        <v>1</v>
      </c>
      <c r="B356" s="266">
        <f>B353/B352*100-100</f>
        <v>-7.1585741528531628</v>
      </c>
      <c r="C356" s="267">
        <f t="shared" ref="C356:T356" si="80">C353/C352*100-100</f>
        <v>-6.5277981516796331</v>
      </c>
      <c r="D356" s="267">
        <f t="shared" si="80"/>
        <v>-3.0081047381546142</v>
      </c>
      <c r="E356" s="267">
        <f t="shared" si="80"/>
        <v>-6.5550409690060576</v>
      </c>
      <c r="F356" s="267">
        <f t="shared" si="80"/>
        <v>-1.8629895848613671</v>
      </c>
      <c r="G356" s="268">
        <f t="shared" si="80"/>
        <v>-2.6697960979903144</v>
      </c>
      <c r="H356" s="266">
        <f t="shared" si="80"/>
        <v>-8.3291770573566026</v>
      </c>
      <c r="I356" s="267">
        <f t="shared" si="80"/>
        <v>-7.4968827930174626</v>
      </c>
      <c r="J356" s="267">
        <f t="shared" si="80"/>
        <v>-5.0706566916043272</v>
      </c>
      <c r="K356" s="267">
        <f t="shared" si="80"/>
        <v>-6.5550409690060576</v>
      </c>
      <c r="L356" s="267">
        <f t="shared" si="80"/>
        <v>-0.92416018776587805</v>
      </c>
      <c r="M356" s="268">
        <f t="shared" si="80"/>
        <v>1.3854253255749569</v>
      </c>
      <c r="N356" s="266">
        <f t="shared" si="80"/>
        <v>-5.7209916385506858</v>
      </c>
      <c r="O356" s="267">
        <f t="shared" si="80"/>
        <v>-1.1637572734829575</v>
      </c>
      <c r="P356" s="267">
        <f t="shared" si="80"/>
        <v>-0.48212801330008404</v>
      </c>
      <c r="Q356" s="267">
        <f t="shared" si="80"/>
        <v>-4.1147132169576111</v>
      </c>
      <c r="R356" s="267">
        <f t="shared" si="80"/>
        <v>-2.5964500513422308</v>
      </c>
      <c r="S356" s="268">
        <f t="shared" si="80"/>
        <v>-1.2322135836878516</v>
      </c>
      <c r="T356" s="345">
        <f t="shared" si="80"/>
        <v>-3.6866009880242387</v>
      </c>
      <c r="V356" s="227"/>
    </row>
    <row r="357" spans="1:23" s="504" customFormat="1" ht="13.5" thickBot="1" x14ac:dyDescent="0.25">
      <c r="A357" s="472" t="s">
        <v>27</v>
      </c>
      <c r="B357" s="410">
        <f>B353-B340</f>
        <v>27.607843137254804</v>
      </c>
      <c r="C357" s="415">
        <f t="shared" ref="C357:S357" si="81">C353-C340</f>
        <v>-106.43137254901967</v>
      </c>
      <c r="D357" s="415">
        <f t="shared" si="81"/>
        <v>27.232142857142662</v>
      </c>
      <c r="E357" s="415">
        <f t="shared" si="81"/>
        <v>-80</v>
      </c>
      <c r="F357" s="415">
        <f t="shared" si="81"/>
        <v>-424.70588235294099</v>
      </c>
      <c r="G357" s="417">
        <f t="shared" si="81"/>
        <v>-247.05882352941171</v>
      </c>
      <c r="H357" s="410">
        <f t="shared" si="81"/>
        <v>-91.333333333333485</v>
      </c>
      <c r="I357" s="415">
        <f t="shared" si="81"/>
        <v>-10.625</v>
      </c>
      <c r="J357" s="415">
        <f t="shared" si="81"/>
        <v>24.523809523809177</v>
      </c>
      <c r="K357" s="415">
        <f t="shared" si="81"/>
        <v>8.8095238095238528</v>
      </c>
      <c r="L357" s="415">
        <f t="shared" si="81"/>
        <v>23.607843137254804</v>
      </c>
      <c r="M357" s="417">
        <f t="shared" si="81"/>
        <v>-58.444444444444343</v>
      </c>
      <c r="N357" s="410">
        <f t="shared" si="81"/>
        <v>-52.328431372548948</v>
      </c>
      <c r="O357" s="415">
        <f t="shared" si="81"/>
        <v>88.66666666666697</v>
      </c>
      <c r="P357" s="415">
        <f t="shared" si="81"/>
        <v>54.666666666666515</v>
      </c>
      <c r="Q357" s="415">
        <f t="shared" si="81"/>
        <v>-135</v>
      </c>
      <c r="R357" s="415">
        <f t="shared" si="81"/>
        <v>-16.26050420168076</v>
      </c>
      <c r="S357" s="417">
        <f t="shared" si="81"/>
        <v>19.254901960784082</v>
      </c>
      <c r="T357" s="478">
        <f>T353-T340</f>
        <v>-49.312699619772047</v>
      </c>
      <c r="V357" s="227"/>
    </row>
    <row r="358" spans="1:23" s="504" customFormat="1" x14ac:dyDescent="0.2">
      <c r="A358" s="370" t="s">
        <v>51</v>
      </c>
      <c r="B358" s="486">
        <v>71</v>
      </c>
      <c r="C358" s="487">
        <v>71</v>
      </c>
      <c r="D358" s="487">
        <v>73</v>
      </c>
      <c r="E358" s="487">
        <v>16</v>
      </c>
      <c r="F358" s="487">
        <v>73</v>
      </c>
      <c r="G358" s="489">
        <v>74</v>
      </c>
      <c r="H358" s="486">
        <v>73</v>
      </c>
      <c r="I358" s="487">
        <v>73</v>
      </c>
      <c r="J358" s="487">
        <v>73</v>
      </c>
      <c r="K358" s="487">
        <v>20</v>
      </c>
      <c r="L358" s="487">
        <v>73</v>
      </c>
      <c r="M358" s="489">
        <v>74</v>
      </c>
      <c r="N358" s="486">
        <v>73</v>
      </c>
      <c r="O358" s="487">
        <v>73</v>
      </c>
      <c r="P358" s="487">
        <v>73</v>
      </c>
      <c r="Q358" s="487">
        <v>19</v>
      </c>
      <c r="R358" s="487">
        <v>74</v>
      </c>
      <c r="S358" s="489">
        <v>74</v>
      </c>
      <c r="T358" s="347">
        <f>SUM(B358:S358)</f>
        <v>1150</v>
      </c>
      <c r="U358" s="227" t="s">
        <v>56</v>
      </c>
      <c r="V358" s="278">
        <f>T345-T358</f>
        <v>4</v>
      </c>
      <c r="W358" s="279">
        <f>V358/T345</f>
        <v>3.4662045060658577E-3</v>
      </c>
    </row>
    <row r="359" spans="1:23" s="504" customFormat="1" x14ac:dyDescent="0.2">
      <c r="A359" s="371" t="s">
        <v>28</v>
      </c>
      <c r="B359" s="323">
        <v>144</v>
      </c>
      <c r="C359" s="240">
        <v>142.5</v>
      </c>
      <c r="D359" s="240">
        <v>142</v>
      </c>
      <c r="E359" s="240">
        <v>144.5</v>
      </c>
      <c r="F359" s="240">
        <v>141</v>
      </c>
      <c r="G359" s="243">
        <v>141</v>
      </c>
      <c r="H359" s="242">
        <v>144.5</v>
      </c>
      <c r="I359" s="240">
        <v>144</v>
      </c>
      <c r="J359" s="240">
        <v>143.5</v>
      </c>
      <c r="K359" s="240">
        <v>144.5</v>
      </c>
      <c r="L359" s="240">
        <v>141</v>
      </c>
      <c r="M359" s="243">
        <v>141</v>
      </c>
      <c r="N359" s="242">
        <v>144.5</v>
      </c>
      <c r="O359" s="240">
        <v>143</v>
      </c>
      <c r="P359" s="240">
        <v>142</v>
      </c>
      <c r="Q359" s="240">
        <v>143.5</v>
      </c>
      <c r="R359" s="240">
        <v>142</v>
      </c>
      <c r="S359" s="243">
        <v>141.5</v>
      </c>
      <c r="T359" s="339"/>
      <c r="U359" s="227" t="s">
        <v>57</v>
      </c>
      <c r="V359" s="362">
        <v>139.88</v>
      </c>
    </row>
    <row r="360" spans="1:23" s="504" customFormat="1" ht="13.5" thickBot="1" x14ac:dyDescent="0.25">
      <c r="A360" s="372" t="s">
        <v>26</v>
      </c>
      <c r="B360" s="410">
        <f>B359-B346</f>
        <v>3</v>
      </c>
      <c r="C360" s="415">
        <f t="shared" ref="C360:S360" si="82">C359-C346</f>
        <v>3</v>
      </c>
      <c r="D360" s="415">
        <f t="shared" si="82"/>
        <v>3</v>
      </c>
      <c r="E360" s="415">
        <f t="shared" si="82"/>
        <v>3</v>
      </c>
      <c r="F360" s="415">
        <f t="shared" si="82"/>
        <v>3.5</v>
      </c>
      <c r="G360" s="417">
        <f t="shared" si="82"/>
        <v>3.5</v>
      </c>
      <c r="H360" s="410">
        <f t="shared" si="82"/>
        <v>3</v>
      </c>
      <c r="I360" s="415">
        <f t="shared" si="82"/>
        <v>3</v>
      </c>
      <c r="J360" s="415">
        <f t="shared" si="82"/>
        <v>3</v>
      </c>
      <c r="K360" s="415">
        <f t="shared" si="82"/>
        <v>3</v>
      </c>
      <c r="L360" s="415">
        <f t="shared" si="82"/>
        <v>3</v>
      </c>
      <c r="M360" s="417">
        <f t="shared" si="82"/>
        <v>3.5</v>
      </c>
      <c r="N360" s="410">
        <f t="shared" si="82"/>
        <v>3</v>
      </c>
      <c r="O360" s="415">
        <f t="shared" si="82"/>
        <v>3</v>
      </c>
      <c r="P360" s="415">
        <f t="shared" si="82"/>
        <v>3</v>
      </c>
      <c r="Q360" s="415">
        <f t="shared" si="82"/>
        <v>3</v>
      </c>
      <c r="R360" s="415">
        <f t="shared" si="82"/>
        <v>3</v>
      </c>
      <c r="S360" s="417">
        <f t="shared" si="82"/>
        <v>3.5</v>
      </c>
      <c r="T360" s="348"/>
      <c r="U360" s="227" t="s">
        <v>26</v>
      </c>
      <c r="V360" s="395">
        <f>V359-V346</f>
        <v>3.0099999999999909</v>
      </c>
    </row>
    <row r="362" spans="1:23" ht="13.5" thickBot="1" x14ac:dyDescent="0.25"/>
    <row r="363" spans="1:23" ht="13.5" thickBot="1" x14ac:dyDescent="0.25">
      <c r="A363" s="468" t="s">
        <v>132</v>
      </c>
      <c r="B363" s="538" t="s">
        <v>53</v>
      </c>
      <c r="C363" s="539"/>
      <c r="D363" s="539"/>
      <c r="E363" s="539"/>
      <c r="F363" s="539"/>
      <c r="G363" s="540"/>
      <c r="H363" s="538" t="s">
        <v>72</v>
      </c>
      <c r="I363" s="539"/>
      <c r="J363" s="539"/>
      <c r="K363" s="539"/>
      <c r="L363" s="539"/>
      <c r="M363" s="540"/>
      <c r="N363" s="538" t="s">
        <v>63</v>
      </c>
      <c r="O363" s="539"/>
      <c r="P363" s="539"/>
      <c r="Q363" s="539"/>
      <c r="R363" s="539"/>
      <c r="S363" s="540"/>
      <c r="T363" s="338" t="s">
        <v>55</v>
      </c>
      <c r="U363" s="505"/>
      <c r="V363" s="505"/>
      <c r="W363" s="505"/>
    </row>
    <row r="364" spans="1:23" x14ac:dyDescent="0.2">
      <c r="A364" s="469" t="s">
        <v>54</v>
      </c>
      <c r="B364" s="490">
        <v>1</v>
      </c>
      <c r="C364" s="329">
        <v>2</v>
      </c>
      <c r="D364" s="329">
        <v>3</v>
      </c>
      <c r="E364" s="329">
        <v>4</v>
      </c>
      <c r="F364" s="329">
        <v>5</v>
      </c>
      <c r="G364" s="483">
        <v>6</v>
      </c>
      <c r="H364" s="490">
        <v>7</v>
      </c>
      <c r="I364" s="329">
        <v>8</v>
      </c>
      <c r="J364" s="329">
        <v>9</v>
      </c>
      <c r="K364" s="329">
        <v>10</v>
      </c>
      <c r="L364" s="329">
        <v>11</v>
      </c>
      <c r="M364" s="483">
        <v>12</v>
      </c>
      <c r="N364" s="490">
        <v>13</v>
      </c>
      <c r="O364" s="329">
        <v>14</v>
      </c>
      <c r="P364" s="329">
        <v>15</v>
      </c>
      <c r="Q364" s="329">
        <v>16</v>
      </c>
      <c r="R364" s="329">
        <v>17</v>
      </c>
      <c r="S364" s="483">
        <v>18</v>
      </c>
      <c r="T364" s="459">
        <v>251</v>
      </c>
      <c r="U364" s="505"/>
      <c r="V364" s="505"/>
      <c r="W364" s="505"/>
    </row>
    <row r="365" spans="1:23" x14ac:dyDescent="0.2">
      <c r="A365" s="470" t="s">
        <v>3</v>
      </c>
      <c r="B365" s="473">
        <v>4070</v>
      </c>
      <c r="C365" s="254">
        <v>4070</v>
      </c>
      <c r="D365" s="254">
        <v>4070</v>
      </c>
      <c r="E365" s="254">
        <v>4070</v>
      </c>
      <c r="F365" s="254">
        <v>4070</v>
      </c>
      <c r="G365" s="255">
        <v>4070</v>
      </c>
      <c r="H365" s="253">
        <v>4070</v>
      </c>
      <c r="I365" s="254">
        <v>4070</v>
      </c>
      <c r="J365" s="254">
        <v>4070</v>
      </c>
      <c r="K365" s="254">
        <v>4070</v>
      </c>
      <c r="L365" s="254">
        <v>4070</v>
      </c>
      <c r="M365" s="255">
        <v>4070</v>
      </c>
      <c r="N365" s="253">
        <v>4070</v>
      </c>
      <c r="O365" s="254">
        <v>4070</v>
      </c>
      <c r="P365" s="254">
        <v>4070</v>
      </c>
      <c r="Q365" s="254">
        <v>4070</v>
      </c>
      <c r="R365" s="254">
        <v>4070</v>
      </c>
      <c r="S365" s="255">
        <v>4070</v>
      </c>
      <c r="T365" s="341">
        <v>4070</v>
      </c>
      <c r="U365" s="505"/>
      <c r="V365" s="505"/>
      <c r="W365" s="505"/>
    </row>
    <row r="366" spans="1:23" x14ac:dyDescent="0.2">
      <c r="A366" s="471" t="s">
        <v>6</v>
      </c>
      <c r="B366" s="256">
        <v>3954</v>
      </c>
      <c r="C366" s="257">
        <v>4046.25</v>
      </c>
      <c r="D366" s="257">
        <v>3935.625</v>
      </c>
      <c r="E366" s="257">
        <v>3817.1428571428573</v>
      </c>
      <c r="F366" s="257">
        <v>4026.6666666666665</v>
      </c>
      <c r="G366" s="258">
        <v>4015.3333333333335</v>
      </c>
      <c r="H366" s="256">
        <v>3890.6666666666665</v>
      </c>
      <c r="I366" s="257">
        <v>4033.3333333333335</v>
      </c>
      <c r="J366" s="257">
        <v>3996.6666666666665</v>
      </c>
      <c r="K366" s="257">
        <v>4004.2857142857142</v>
      </c>
      <c r="L366" s="257">
        <v>4016.4285714285716</v>
      </c>
      <c r="M366" s="258">
        <v>4083.3333333333335</v>
      </c>
      <c r="N366" s="256">
        <v>3919.375</v>
      </c>
      <c r="O366" s="257">
        <v>4012</v>
      </c>
      <c r="P366" s="257">
        <v>4017.3333333333335</v>
      </c>
      <c r="Q366" s="257">
        <v>3911.4285714285716</v>
      </c>
      <c r="R366" s="257">
        <v>4008.6666666666665</v>
      </c>
      <c r="S366" s="258">
        <v>4152.7777777777774</v>
      </c>
      <c r="T366" s="342">
        <v>4000.398406374502</v>
      </c>
      <c r="U366" s="505"/>
      <c r="V366" s="505"/>
      <c r="W366" s="505"/>
    </row>
    <row r="367" spans="1:23" x14ac:dyDescent="0.2">
      <c r="A367" s="469" t="s">
        <v>7</v>
      </c>
      <c r="B367" s="260">
        <v>80</v>
      </c>
      <c r="C367" s="261">
        <v>100</v>
      </c>
      <c r="D367" s="261">
        <v>87.5</v>
      </c>
      <c r="E367" s="261">
        <v>100</v>
      </c>
      <c r="F367" s="261">
        <v>100</v>
      </c>
      <c r="G367" s="262">
        <v>60</v>
      </c>
      <c r="H367" s="260">
        <v>100</v>
      </c>
      <c r="I367" s="261">
        <v>100</v>
      </c>
      <c r="J367" s="261">
        <v>66.666666666666671</v>
      </c>
      <c r="K367" s="261">
        <v>85.714285714285708</v>
      </c>
      <c r="L367" s="261">
        <v>78.571428571428569</v>
      </c>
      <c r="M367" s="262">
        <v>86.666666666666671</v>
      </c>
      <c r="N367" s="260">
        <v>100</v>
      </c>
      <c r="O367" s="261">
        <v>73.333333333333329</v>
      </c>
      <c r="P367" s="261">
        <v>80</v>
      </c>
      <c r="Q367" s="261">
        <v>100</v>
      </c>
      <c r="R367" s="261">
        <v>100</v>
      </c>
      <c r="S367" s="262">
        <v>100</v>
      </c>
      <c r="T367" s="343">
        <v>86.055776892430274</v>
      </c>
      <c r="U367" s="505"/>
      <c r="V367" s="227"/>
      <c r="W367" s="505"/>
    </row>
    <row r="368" spans="1:23" x14ac:dyDescent="0.2">
      <c r="A368" s="469" t="s">
        <v>8</v>
      </c>
      <c r="B368" s="263">
        <v>8.0781982726592802E-2</v>
      </c>
      <c r="C368" s="264">
        <v>4.1344449866858181E-2</v>
      </c>
      <c r="D368" s="264">
        <v>6.5529469186431169E-2</v>
      </c>
      <c r="E368" s="264">
        <v>5.2744239524035695E-2</v>
      </c>
      <c r="F368" s="264">
        <v>3.4155753531729414E-2</v>
      </c>
      <c r="G368" s="265">
        <v>8.43616510480516E-2</v>
      </c>
      <c r="H368" s="263">
        <v>4.6667073467219516E-2</v>
      </c>
      <c r="I368" s="264">
        <v>3.643494135918969E-2</v>
      </c>
      <c r="J368" s="264">
        <v>7.7317622584332474E-2</v>
      </c>
      <c r="K368" s="264">
        <v>8.2922095902217871E-2</v>
      </c>
      <c r="L368" s="264">
        <v>6.6924244638663449E-2</v>
      </c>
      <c r="M368" s="265">
        <v>6.8964857742901078E-2</v>
      </c>
      <c r="N368" s="263">
        <v>4.9346118837380784E-2</v>
      </c>
      <c r="O368" s="264">
        <v>8.36844377894225E-2</v>
      </c>
      <c r="P368" s="264">
        <v>8.2440035699576961E-2</v>
      </c>
      <c r="Q368" s="264">
        <v>4.2811448537889506E-2</v>
      </c>
      <c r="R368" s="264">
        <v>5.265795423825298E-2</v>
      </c>
      <c r="S368" s="265">
        <v>2.6583054042118977E-2</v>
      </c>
      <c r="T368" s="344">
        <v>6.4757833308240143E-2</v>
      </c>
      <c r="U368" s="505"/>
      <c r="V368" s="227"/>
      <c r="W368" s="505"/>
    </row>
    <row r="369" spans="1:23" x14ac:dyDescent="0.2">
      <c r="A369" s="471" t="s">
        <v>1</v>
      </c>
      <c r="B369" s="266">
        <f>B366/B365*100-100</f>
        <v>-2.8501228501228439</v>
      </c>
      <c r="C369" s="267">
        <f t="shared" ref="C369:T369" si="83">C366/C365*100-100</f>
        <v>-0.58353808353808745</v>
      </c>
      <c r="D369" s="267">
        <f t="shared" si="83"/>
        <v>-3.3015970515970423</v>
      </c>
      <c r="E369" s="267">
        <f t="shared" si="83"/>
        <v>-6.2127062127062089</v>
      </c>
      <c r="F369" s="267">
        <f t="shared" si="83"/>
        <v>-1.0647010647010688</v>
      </c>
      <c r="G369" s="268">
        <f t="shared" si="83"/>
        <v>-1.3431613431613414</v>
      </c>
      <c r="H369" s="266">
        <f t="shared" si="83"/>
        <v>-4.4062244062244105</v>
      </c>
      <c r="I369" s="267">
        <f t="shared" si="83"/>
        <v>-0.90090090090089348</v>
      </c>
      <c r="J369" s="267">
        <f t="shared" si="83"/>
        <v>-1.8018018018018012</v>
      </c>
      <c r="K369" s="267">
        <f t="shared" si="83"/>
        <v>-1.6146016146016251</v>
      </c>
      <c r="L369" s="267">
        <f t="shared" si="83"/>
        <v>-1.3162513162513108</v>
      </c>
      <c r="M369" s="268">
        <f t="shared" si="83"/>
        <v>0.32760032760033653</v>
      </c>
      <c r="N369" s="266">
        <f t="shared" si="83"/>
        <v>-3.7008599508599502</v>
      </c>
      <c r="O369" s="267">
        <f t="shared" si="83"/>
        <v>-1.4250614250614291</v>
      </c>
      <c r="P369" s="267">
        <f t="shared" si="83"/>
        <v>-1.2940212940212916</v>
      </c>
      <c r="Q369" s="267">
        <f t="shared" si="83"/>
        <v>-3.8961038961038952</v>
      </c>
      <c r="R369" s="267">
        <f t="shared" si="83"/>
        <v>-1.5069615069615168</v>
      </c>
      <c r="S369" s="268">
        <f t="shared" si="83"/>
        <v>2.0338520338520283</v>
      </c>
      <c r="T369" s="345">
        <f t="shared" si="83"/>
        <v>-1.7101128654913538</v>
      </c>
      <c r="U369" s="505"/>
      <c r="V369" s="227"/>
      <c r="W369" s="505"/>
    </row>
    <row r="370" spans="1:23" ht="13.5" thickBot="1" x14ac:dyDescent="0.25">
      <c r="A370" s="472" t="s">
        <v>27</v>
      </c>
      <c r="B370" s="410">
        <f>B366-B353</f>
        <v>231.05882352941171</v>
      </c>
      <c r="C370" s="415">
        <f t="shared" ref="C370:S370" si="84">C366-C353</f>
        <v>298.01470588235316</v>
      </c>
      <c r="D370" s="415">
        <f t="shared" si="84"/>
        <v>46.25</v>
      </c>
      <c r="E370" s="415">
        <f t="shared" si="84"/>
        <v>70</v>
      </c>
      <c r="F370" s="415">
        <f t="shared" si="84"/>
        <v>91.372549019607504</v>
      </c>
      <c r="G370" s="417">
        <f t="shared" si="84"/>
        <v>112.3921568627452</v>
      </c>
      <c r="H370" s="410">
        <f t="shared" si="84"/>
        <v>214.66666666666652</v>
      </c>
      <c r="I370" s="415">
        <f t="shared" si="84"/>
        <v>323.95833333333348</v>
      </c>
      <c r="J370" s="415">
        <f t="shared" si="84"/>
        <v>190</v>
      </c>
      <c r="K370" s="415">
        <f t="shared" si="84"/>
        <v>257.14285714285688</v>
      </c>
      <c r="L370" s="415">
        <f t="shared" si="84"/>
        <v>43.48739495798327</v>
      </c>
      <c r="M370" s="417">
        <f t="shared" si="84"/>
        <v>17.777777777777828</v>
      </c>
      <c r="N370" s="410">
        <f t="shared" si="84"/>
        <v>138.78676470588243</v>
      </c>
      <c r="O370" s="415">
        <f t="shared" si="84"/>
        <v>48.666666666666515</v>
      </c>
      <c r="P370" s="415">
        <f t="shared" si="84"/>
        <v>26.66666666666697</v>
      </c>
      <c r="Q370" s="415">
        <f t="shared" si="84"/>
        <v>66.428571428571558</v>
      </c>
      <c r="R370" s="415">
        <f t="shared" si="84"/>
        <v>102.78431372548994</v>
      </c>
      <c r="S370" s="417">
        <f t="shared" si="84"/>
        <v>192.18954248365981</v>
      </c>
      <c r="T370" s="478">
        <f>T366-T353</f>
        <v>138.231105994274</v>
      </c>
      <c r="U370" s="505"/>
      <c r="V370" s="227"/>
      <c r="W370" s="505"/>
    </row>
    <row r="371" spans="1:23" x14ac:dyDescent="0.2">
      <c r="A371" s="370" t="s">
        <v>51</v>
      </c>
      <c r="B371" s="486">
        <v>71</v>
      </c>
      <c r="C371" s="487">
        <v>71</v>
      </c>
      <c r="D371" s="487">
        <v>73</v>
      </c>
      <c r="E371" s="487">
        <v>16</v>
      </c>
      <c r="F371" s="487">
        <v>73</v>
      </c>
      <c r="G371" s="489">
        <v>74</v>
      </c>
      <c r="H371" s="486">
        <v>73</v>
      </c>
      <c r="I371" s="487">
        <v>73</v>
      </c>
      <c r="J371" s="487">
        <v>73</v>
      </c>
      <c r="K371" s="487">
        <v>20</v>
      </c>
      <c r="L371" s="487">
        <v>73</v>
      </c>
      <c r="M371" s="489">
        <v>74</v>
      </c>
      <c r="N371" s="486">
        <v>73</v>
      </c>
      <c r="O371" s="487">
        <v>73</v>
      </c>
      <c r="P371" s="487">
        <v>73</v>
      </c>
      <c r="Q371" s="487">
        <v>19</v>
      </c>
      <c r="R371" s="487">
        <v>74</v>
      </c>
      <c r="S371" s="489">
        <v>74</v>
      </c>
      <c r="T371" s="347">
        <f>SUM(B371:S371)</f>
        <v>1150</v>
      </c>
      <c r="U371" s="227" t="s">
        <v>56</v>
      </c>
      <c r="V371" s="278">
        <f>T358-T371</f>
        <v>0</v>
      </c>
      <c r="W371" s="279">
        <f>V371/T358</f>
        <v>0</v>
      </c>
    </row>
    <row r="372" spans="1:23" x14ac:dyDescent="0.2">
      <c r="A372" s="371" t="s">
        <v>28</v>
      </c>
      <c r="B372" s="323">
        <v>145.5</v>
      </c>
      <c r="C372" s="240">
        <v>144</v>
      </c>
      <c r="D372" s="240">
        <v>144</v>
      </c>
      <c r="E372" s="240">
        <v>146.5</v>
      </c>
      <c r="F372" s="240">
        <v>143</v>
      </c>
      <c r="G372" s="243">
        <v>143</v>
      </c>
      <c r="H372" s="242">
        <v>146.5</v>
      </c>
      <c r="I372" s="240">
        <v>145.5</v>
      </c>
      <c r="J372" s="240">
        <v>145</v>
      </c>
      <c r="K372" s="240">
        <v>146</v>
      </c>
      <c r="L372" s="240">
        <v>143</v>
      </c>
      <c r="M372" s="243">
        <v>143</v>
      </c>
      <c r="N372" s="242">
        <v>146.5</v>
      </c>
      <c r="O372" s="240">
        <v>145</v>
      </c>
      <c r="P372" s="240">
        <v>144</v>
      </c>
      <c r="Q372" s="240">
        <v>145.5</v>
      </c>
      <c r="R372" s="240">
        <v>144</v>
      </c>
      <c r="S372" s="243">
        <v>143</v>
      </c>
      <c r="T372" s="339"/>
      <c r="U372" s="227" t="s">
        <v>57</v>
      </c>
      <c r="V372" s="362">
        <v>142.55000000000001</v>
      </c>
      <c r="W372" s="505"/>
    </row>
    <row r="373" spans="1:23" ht="13.5" thickBot="1" x14ac:dyDescent="0.25">
      <c r="A373" s="372" t="s">
        <v>26</v>
      </c>
      <c r="B373" s="410">
        <f>B372-B359</f>
        <v>1.5</v>
      </c>
      <c r="C373" s="415">
        <f t="shared" ref="C373:S373" si="85">C372-C359</f>
        <v>1.5</v>
      </c>
      <c r="D373" s="415">
        <f t="shared" si="85"/>
        <v>2</v>
      </c>
      <c r="E373" s="415">
        <f t="shared" si="85"/>
        <v>2</v>
      </c>
      <c r="F373" s="415">
        <f t="shared" si="85"/>
        <v>2</v>
      </c>
      <c r="G373" s="417">
        <f t="shared" si="85"/>
        <v>2</v>
      </c>
      <c r="H373" s="410">
        <f t="shared" si="85"/>
        <v>2</v>
      </c>
      <c r="I373" s="415">
        <f t="shared" si="85"/>
        <v>1.5</v>
      </c>
      <c r="J373" s="415">
        <f t="shared" si="85"/>
        <v>1.5</v>
      </c>
      <c r="K373" s="415">
        <f t="shared" si="85"/>
        <v>1.5</v>
      </c>
      <c r="L373" s="415">
        <f t="shared" si="85"/>
        <v>2</v>
      </c>
      <c r="M373" s="417">
        <f t="shared" si="85"/>
        <v>2</v>
      </c>
      <c r="N373" s="410">
        <f t="shared" si="85"/>
        <v>2</v>
      </c>
      <c r="O373" s="415">
        <f t="shared" si="85"/>
        <v>2</v>
      </c>
      <c r="P373" s="415">
        <f t="shared" si="85"/>
        <v>2</v>
      </c>
      <c r="Q373" s="415">
        <f t="shared" si="85"/>
        <v>2</v>
      </c>
      <c r="R373" s="415">
        <f t="shared" si="85"/>
        <v>2</v>
      </c>
      <c r="S373" s="417">
        <f t="shared" si="85"/>
        <v>1.5</v>
      </c>
      <c r="T373" s="348"/>
      <c r="U373" s="227" t="s">
        <v>26</v>
      </c>
      <c r="V373" s="395">
        <f>V372-V359</f>
        <v>2.6700000000000159</v>
      </c>
      <c r="W373" s="505"/>
    </row>
    <row r="374" spans="1:23" x14ac:dyDescent="0.2">
      <c r="S374" s="280">
        <v>143</v>
      </c>
    </row>
    <row r="375" spans="1:23" ht="13.5" thickBot="1" x14ac:dyDescent="0.25"/>
    <row r="376" spans="1:23" ht="13.5" thickBot="1" x14ac:dyDescent="0.25">
      <c r="A376" s="468" t="s">
        <v>134</v>
      </c>
      <c r="B376" s="538" t="s">
        <v>53</v>
      </c>
      <c r="C376" s="539"/>
      <c r="D376" s="539"/>
      <c r="E376" s="539"/>
      <c r="F376" s="539"/>
      <c r="G376" s="540"/>
      <c r="H376" s="538" t="s">
        <v>72</v>
      </c>
      <c r="I376" s="539"/>
      <c r="J376" s="539"/>
      <c r="K376" s="539"/>
      <c r="L376" s="539"/>
      <c r="M376" s="540"/>
      <c r="N376" s="538" t="s">
        <v>63</v>
      </c>
      <c r="O376" s="539"/>
      <c r="P376" s="539"/>
      <c r="Q376" s="539"/>
      <c r="R376" s="539"/>
      <c r="S376" s="540"/>
      <c r="T376" s="338" t="s">
        <v>55</v>
      </c>
      <c r="U376" s="513"/>
      <c r="V376" s="513"/>
      <c r="W376" s="513"/>
    </row>
    <row r="377" spans="1:23" x14ac:dyDescent="0.2">
      <c r="A377" s="469" t="s">
        <v>54</v>
      </c>
      <c r="B377" s="490">
        <v>1</v>
      </c>
      <c r="C377" s="329">
        <v>2</v>
      </c>
      <c r="D377" s="329">
        <v>3</v>
      </c>
      <c r="E377" s="329">
        <v>4</v>
      </c>
      <c r="F377" s="329">
        <v>5</v>
      </c>
      <c r="G377" s="483">
        <v>6</v>
      </c>
      <c r="H377" s="490">
        <v>7</v>
      </c>
      <c r="I377" s="329">
        <v>8</v>
      </c>
      <c r="J377" s="329">
        <v>9</v>
      </c>
      <c r="K377" s="329">
        <v>10</v>
      </c>
      <c r="L377" s="329">
        <v>11</v>
      </c>
      <c r="M377" s="483">
        <v>12</v>
      </c>
      <c r="N377" s="490">
        <v>13</v>
      </c>
      <c r="O377" s="329">
        <v>14</v>
      </c>
      <c r="P377" s="329">
        <v>15</v>
      </c>
      <c r="Q377" s="329">
        <v>16</v>
      </c>
      <c r="R377" s="329">
        <v>17</v>
      </c>
      <c r="S377" s="483">
        <v>18</v>
      </c>
      <c r="T377" s="459">
        <v>256</v>
      </c>
      <c r="U377" s="513"/>
      <c r="V377" s="513"/>
      <c r="W377" s="513"/>
    </row>
    <row r="378" spans="1:23" x14ac:dyDescent="0.2">
      <c r="A378" s="470" t="s">
        <v>3</v>
      </c>
      <c r="B378" s="473">
        <v>4120</v>
      </c>
      <c r="C378" s="254">
        <v>4120</v>
      </c>
      <c r="D378" s="254">
        <v>4120</v>
      </c>
      <c r="E378" s="254">
        <v>4120</v>
      </c>
      <c r="F378" s="254">
        <v>4120</v>
      </c>
      <c r="G378" s="255">
        <v>4120</v>
      </c>
      <c r="H378" s="253">
        <v>4120</v>
      </c>
      <c r="I378" s="254">
        <v>4120</v>
      </c>
      <c r="J378" s="254">
        <v>4120</v>
      </c>
      <c r="K378" s="254">
        <v>4120</v>
      </c>
      <c r="L378" s="254">
        <v>4120</v>
      </c>
      <c r="M378" s="255">
        <v>4120</v>
      </c>
      <c r="N378" s="253">
        <v>4120</v>
      </c>
      <c r="O378" s="254">
        <v>4120</v>
      </c>
      <c r="P378" s="254">
        <v>4120</v>
      </c>
      <c r="Q378" s="254">
        <v>4120</v>
      </c>
      <c r="R378" s="254">
        <v>4120</v>
      </c>
      <c r="S378" s="255">
        <v>4120</v>
      </c>
      <c r="T378" s="341">
        <v>4120</v>
      </c>
      <c r="U378" s="513"/>
      <c r="V378" s="513"/>
      <c r="W378" s="513"/>
    </row>
    <row r="379" spans="1:23" x14ac:dyDescent="0.2">
      <c r="A379" s="471" t="s">
        <v>6</v>
      </c>
      <c r="B379" s="256">
        <v>4048</v>
      </c>
      <c r="C379" s="257">
        <v>4031.3333333333335</v>
      </c>
      <c r="D379" s="257">
        <v>4087.8571428571427</v>
      </c>
      <c r="E379" s="257">
        <v>3928.5714285714284</v>
      </c>
      <c r="F379" s="257">
        <v>4022</v>
      </c>
      <c r="G379" s="258">
        <v>3988.6666666666665</v>
      </c>
      <c r="H379" s="256">
        <v>3977.3333333333335</v>
      </c>
      <c r="I379" s="257">
        <v>4077.5</v>
      </c>
      <c r="J379" s="257">
        <v>4070.6666666666665</v>
      </c>
      <c r="K379" s="257">
        <v>4062.5</v>
      </c>
      <c r="L379" s="257">
        <v>4048.125</v>
      </c>
      <c r="M379" s="258">
        <v>4180.666666666667</v>
      </c>
      <c r="N379" s="256">
        <v>3973.5294117647059</v>
      </c>
      <c r="O379" s="257">
        <v>4097.6470588235297</v>
      </c>
      <c r="P379" s="257">
        <v>4125.2941176470586</v>
      </c>
      <c r="Q379" s="257">
        <v>4150</v>
      </c>
      <c r="R379" s="257">
        <v>4163.333333333333</v>
      </c>
      <c r="S379" s="258">
        <v>4122.5</v>
      </c>
      <c r="T379" s="342">
        <v>4066.2890625</v>
      </c>
      <c r="U379" s="513"/>
      <c r="V379" s="513"/>
      <c r="W379" s="513"/>
    </row>
    <row r="380" spans="1:23" x14ac:dyDescent="0.2">
      <c r="A380" s="469" t="s">
        <v>7</v>
      </c>
      <c r="B380" s="260">
        <v>80</v>
      </c>
      <c r="C380" s="261">
        <v>80</v>
      </c>
      <c r="D380" s="261">
        <v>100</v>
      </c>
      <c r="E380" s="261">
        <v>100</v>
      </c>
      <c r="F380" s="261">
        <v>93.333333333333329</v>
      </c>
      <c r="G380" s="262">
        <v>93.333333333333329</v>
      </c>
      <c r="H380" s="260">
        <v>100</v>
      </c>
      <c r="I380" s="261">
        <v>87.5</v>
      </c>
      <c r="J380" s="261">
        <v>93.333333333333329</v>
      </c>
      <c r="K380" s="261">
        <v>87.5</v>
      </c>
      <c r="L380" s="261">
        <v>93.75</v>
      </c>
      <c r="M380" s="262">
        <v>93.333333333333329</v>
      </c>
      <c r="N380" s="260">
        <v>100</v>
      </c>
      <c r="O380" s="261">
        <v>100</v>
      </c>
      <c r="P380" s="261">
        <v>94.117647058823536</v>
      </c>
      <c r="Q380" s="261">
        <v>100</v>
      </c>
      <c r="R380" s="261">
        <v>86.666666666666671</v>
      </c>
      <c r="S380" s="262">
        <v>100</v>
      </c>
      <c r="T380" s="343">
        <v>91.796875</v>
      </c>
      <c r="U380" s="513"/>
      <c r="V380" s="227"/>
      <c r="W380" s="513"/>
    </row>
    <row r="381" spans="1:23" x14ac:dyDescent="0.2">
      <c r="A381" s="469" t="s">
        <v>8</v>
      </c>
      <c r="B381" s="263">
        <v>8.9239698852771832E-2</v>
      </c>
      <c r="C381" s="264">
        <v>5.7156287950330627E-2</v>
      </c>
      <c r="D381" s="264">
        <v>3.7377050340131855E-2</v>
      </c>
      <c r="E381" s="264">
        <v>4.474352993533702E-2</v>
      </c>
      <c r="F381" s="264">
        <v>5.1830190833596745E-2</v>
      </c>
      <c r="G381" s="265">
        <v>5.1930875812682832E-2</v>
      </c>
      <c r="H381" s="263">
        <v>4.7779227732582502E-2</v>
      </c>
      <c r="I381" s="264">
        <v>5.7987743794730214E-2</v>
      </c>
      <c r="J381" s="264">
        <v>4.9738046244947813E-2</v>
      </c>
      <c r="K381" s="264">
        <v>6.7296746362702539E-2</v>
      </c>
      <c r="L381" s="264">
        <v>5.8210464194815979E-2</v>
      </c>
      <c r="M381" s="265">
        <v>5.0253745523429517E-2</v>
      </c>
      <c r="N381" s="263">
        <v>4.6412368594165511E-2</v>
      </c>
      <c r="O381" s="264">
        <v>4.8682937921080693E-2</v>
      </c>
      <c r="P381" s="264">
        <v>5.4025747548677325E-2</v>
      </c>
      <c r="Q381" s="264">
        <v>3.6623335309808831E-2</v>
      </c>
      <c r="R381" s="264">
        <v>7.6070118688400731E-2</v>
      </c>
      <c r="S381" s="265">
        <v>3.9603982698012602E-2</v>
      </c>
      <c r="T381" s="344">
        <v>5.7678445545483806E-2</v>
      </c>
      <c r="U381" s="513"/>
      <c r="V381" s="227"/>
      <c r="W381" s="513"/>
    </row>
    <row r="382" spans="1:23" x14ac:dyDescent="0.2">
      <c r="A382" s="471" t="s">
        <v>1</v>
      </c>
      <c r="B382" s="266">
        <f>B379/B378*100-100</f>
        <v>-1.7475728155339851</v>
      </c>
      <c r="C382" s="267">
        <f t="shared" ref="C382:T382" si="86">C379/C378*100-100</f>
        <v>-2.1521035598705396</v>
      </c>
      <c r="D382" s="267">
        <f t="shared" si="86"/>
        <v>-0.78016643550624565</v>
      </c>
      <c r="E382" s="267">
        <f t="shared" si="86"/>
        <v>-4.6463245492371641</v>
      </c>
      <c r="F382" s="267">
        <f t="shared" si="86"/>
        <v>-2.3786407766990294</v>
      </c>
      <c r="G382" s="268">
        <f t="shared" si="86"/>
        <v>-3.1877022653721667</v>
      </c>
      <c r="H382" s="266">
        <f t="shared" si="86"/>
        <v>-3.4627831715210391</v>
      </c>
      <c r="I382" s="267">
        <f t="shared" si="86"/>
        <v>-1.0315533980582501</v>
      </c>
      <c r="J382" s="267">
        <f t="shared" si="86"/>
        <v>-1.1974110032362546</v>
      </c>
      <c r="K382" s="267">
        <f t="shared" si="86"/>
        <v>-1.3956310679611619</v>
      </c>
      <c r="L382" s="267">
        <f t="shared" si="86"/>
        <v>-1.7445388349514559</v>
      </c>
      <c r="M382" s="268">
        <f t="shared" si="86"/>
        <v>1.472491909385127</v>
      </c>
      <c r="N382" s="266">
        <f t="shared" si="86"/>
        <v>-3.5551113649343336</v>
      </c>
      <c r="O382" s="267">
        <f t="shared" si="86"/>
        <v>-0.54254711593374338</v>
      </c>
      <c r="P382" s="267">
        <f t="shared" si="86"/>
        <v>0.128498001142205</v>
      </c>
      <c r="Q382" s="267">
        <f t="shared" si="86"/>
        <v>0.7281553398058378</v>
      </c>
      <c r="R382" s="267">
        <f t="shared" si="86"/>
        <v>1.0517799352750785</v>
      </c>
      <c r="S382" s="268">
        <f t="shared" si="86"/>
        <v>6.0679611650485299E-2</v>
      </c>
      <c r="T382" s="345">
        <f t="shared" si="86"/>
        <v>-1.3036635315533971</v>
      </c>
      <c r="U382" s="513"/>
      <c r="V382" s="227"/>
      <c r="W382" s="513"/>
    </row>
    <row r="383" spans="1:23" ht="13.5" thickBot="1" x14ac:dyDescent="0.25">
      <c r="A383" s="472" t="s">
        <v>27</v>
      </c>
      <c r="B383" s="410">
        <f>B379-B366</f>
        <v>94</v>
      </c>
      <c r="C383" s="415">
        <f t="shared" ref="C383:S383" si="87">C379-C366</f>
        <v>-14.916666666666515</v>
      </c>
      <c r="D383" s="415">
        <f t="shared" si="87"/>
        <v>152.23214285714266</v>
      </c>
      <c r="E383" s="415">
        <f t="shared" si="87"/>
        <v>111.4285714285711</v>
      </c>
      <c r="F383" s="415">
        <f t="shared" si="87"/>
        <v>-4.6666666666665151</v>
      </c>
      <c r="G383" s="417">
        <f t="shared" si="87"/>
        <v>-26.66666666666697</v>
      </c>
      <c r="H383" s="410">
        <f t="shared" si="87"/>
        <v>86.66666666666697</v>
      </c>
      <c r="I383" s="415">
        <f t="shared" si="87"/>
        <v>44.166666666666515</v>
      </c>
      <c r="J383" s="415">
        <f t="shared" si="87"/>
        <v>74</v>
      </c>
      <c r="K383" s="415">
        <f t="shared" si="87"/>
        <v>58.214285714285779</v>
      </c>
      <c r="L383" s="415">
        <f t="shared" si="87"/>
        <v>31.696428571428442</v>
      </c>
      <c r="M383" s="417">
        <f t="shared" si="87"/>
        <v>97.333333333333485</v>
      </c>
      <c r="N383" s="410">
        <f t="shared" si="87"/>
        <v>54.154411764705856</v>
      </c>
      <c r="O383" s="415">
        <f t="shared" si="87"/>
        <v>85.647058823529733</v>
      </c>
      <c r="P383" s="415">
        <f t="shared" si="87"/>
        <v>107.96078431372507</v>
      </c>
      <c r="Q383" s="415">
        <f t="shared" si="87"/>
        <v>238.57142857142844</v>
      </c>
      <c r="R383" s="415">
        <f t="shared" si="87"/>
        <v>154.66666666666652</v>
      </c>
      <c r="S383" s="417">
        <f t="shared" si="87"/>
        <v>-30.277777777777374</v>
      </c>
      <c r="T383" s="478">
        <f t="shared" ref="T383" si="88">T379-T365</f>
        <v>-3.7109375</v>
      </c>
      <c r="U383" s="513"/>
      <c r="V383" s="227"/>
      <c r="W383" s="513"/>
    </row>
    <row r="384" spans="1:23" x14ac:dyDescent="0.2">
      <c r="A384" s="370" t="s">
        <v>51</v>
      </c>
      <c r="B384" s="486">
        <v>71</v>
      </c>
      <c r="C384" s="487">
        <v>71</v>
      </c>
      <c r="D384" s="487">
        <v>73</v>
      </c>
      <c r="E384" s="487">
        <v>16</v>
      </c>
      <c r="F384" s="487">
        <v>73</v>
      </c>
      <c r="G384" s="489">
        <v>74</v>
      </c>
      <c r="H384" s="486">
        <v>73</v>
      </c>
      <c r="I384" s="487">
        <v>73</v>
      </c>
      <c r="J384" s="487">
        <v>73</v>
      </c>
      <c r="K384" s="487">
        <v>20</v>
      </c>
      <c r="L384" s="487">
        <v>73</v>
      </c>
      <c r="M384" s="489">
        <v>74</v>
      </c>
      <c r="N384" s="486">
        <v>73</v>
      </c>
      <c r="O384" s="487">
        <v>73</v>
      </c>
      <c r="P384" s="487">
        <v>72</v>
      </c>
      <c r="Q384" s="487">
        <v>19</v>
      </c>
      <c r="R384" s="487">
        <v>74</v>
      </c>
      <c r="S384" s="489">
        <v>74</v>
      </c>
      <c r="T384" s="347">
        <f>SUM(B384:S384)</f>
        <v>1149</v>
      </c>
      <c r="U384" s="227" t="s">
        <v>56</v>
      </c>
      <c r="V384" s="278">
        <f>T371-T384</f>
        <v>1</v>
      </c>
      <c r="W384" s="279">
        <f>V384/T371</f>
        <v>8.6956521739130438E-4</v>
      </c>
    </row>
    <row r="385" spans="1:23" x14ac:dyDescent="0.2">
      <c r="A385" s="371" t="s">
        <v>28</v>
      </c>
      <c r="B385" s="323">
        <f>B372+1.5</f>
        <v>147</v>
      </c>
      <c r="C385" s="240">
        <v>146</v>
      </c>
      <c r="D385" s="240">
        <f t="shared" ref="D385:R385" si="89">D372+1.5</f>
        <v>145.5</v>
      </c>
      <c r="E385" s="240">
        <f t="shared" si="89"/>
        <v>148</v>
      </c>
      <c r="F385" s="240">
        <v>145</v>
      </c>
      <c r="G385" s="243">
        <v>145</v>
      </c>
      <c r="H385" s="242">
        <f t="shared" si="89"/>
        <v>148</v>
      </c>
      <c r="I385" s="240">
        <f t="shared" si="89"/>
        <v>147</v>
      </c>
      <c r="J385" s="240">
        <f t="shared" si="89"/>
        <v>146.5</v>
      </c>
      <c r="K385" s="240">
        <f t="shared" si="89"/>
        <v>147.5</v>
      </c>
      <c r="L385" s="240">
        <v>145</v>
      </c>
      <c r="M385" s="243">
        <f t="shared" si="89"/>
        <v>144.5</v>
      </c>
      <c r="N385" s="242">
        <f t="shared" si="89"/>
        <v>148</v>
      </c>
      <c r="O385" s="240">
        <f t="shared" si="89"/>
        <v>146.5</v>
      </c>
      <c r="P385" s="240">
        <f t="shared" si="89"/>
        <v>145.5</v>
      </c>
      <c r="Q385" s="240">
        <f t="shared" si="89"/>
        <v>147</v>
      </c>
      <c r="R385" s="240">
        <f t="shared" si="89"/>
        <v>145.5</v>
      </c>
      <c r="S385" s="243">
        <v>145</v>
      </c>
      <c r="T385" s="339"/>
      <c r="U385" s="227" t="s">
        <v>57</v>
      </c>
      <c r="V385" s="362">
        <v>144.46</v>
      </c>
      <c r="W385" s="513"/>
    </row>
    <row r="386" spans="1:23" ht="13.5" thickBot="1" x14ac:dyDescent="0.25">
      <c r="A386" s="372" t="s">
        <v>26</v>
      </c>
      <c r="B386" s="410">
        <f>B385-B372</f>
        <v>1.5</v>
      </c>
      <c r="C386" s="415">
        <f t="shared" ref="C386:S386" si="90">C385-C372</f>
        <v>2</v>
      </c>
      <c r="D386" s="415">
        <f t="shared" si="90"/>
        <v>1.5</v>
      </c>
      <c r="E386" s="415">
        <f t="shared" si="90"/>
        <v>1.5</v>
      </c>
      <c r="F386" s="415">
        <f t="shared" si="90"/>
        <v>2</v>
      </c>
      <c r="G386" s="417">
        <f t="shared" si="90"/>
        <v>2</v>
      </c>
      <c r="H386" s="410">
        <f t="shared" si="90"/>
        <v>1.5</v>
      </c>
      <c r="I386" s="415">
        <f t="shared" si="90"/>
        <v>1.5</v>
      </c>
      <c r="J386" s="415">
        <f t="shared" si="90"/>
        <v>1.5</v>
      </c>
      <c r="K386" s="415">
        <f t="shared" si="90"/>
        <v>1.5</v>
      </c>
      <c r="L386" s="415">
        <f t="shared" si="90"/>
        <v>2</v>
      </c>
      <c r="M386" s="417">
        <f t="shared" si="90"/>
        <v>1.5</v>
      </c>
      <c r="N386" s="410">
        <f t="shared" si="90"/>
        <v>1.5</v>
      </c>
      <c r="O386" s="415">
        <f t="shared" si="90"/>
        <v>1.5</v>
      </c>
      <c r="P386" s="415">
        <f t="shared" si="90"/>
        <v>1.5</v>
      </c>
      <c r="Q386" s="415">
        <f t="shared" si="90"/>
        <v>1.5</v>
      </c>
      <c r="R386" s="415">
        <f t="shared" si="90"/>
        <v>1.5</v>
      </c>
      <c r="S386" s="417">
        <f t="shared" si="90"/>
        <v>2</v>
      </c>
      <c r="T386" s="348"/>
      <c r="U386" s="227" t="s">
        <v>26</v>
      </c>
      <c r="V386" s="395">
        <f>V385-V372</f>
        <v>1.9099999999999966</v>
      </c>
      <c r="W386" s="513"/>
    </row>
    <row r="388" spans="1:23" ht="13.5" thickBot="1" x14ac:dyDescent="0.25"/>
    <row r="389" spans="1:23" ht="13.5" thickBot="1" x14ac:dyDescent="0.25">
      <c r="A389" s="468" t="s">
        <v>136</v>
      </c>
      <c r="B389" s="538" t="s">
        <v>53</v>
      </c>
      <c r="C389" s="539"/>
      <c r="D389" s="539"/>
      <c r="E389" s="539"/>
      <c r="F389" s="539"/>
      <c r="G389" s="540"/>
      <c r="H389" s="538" t="s">
        <v>72</v>
      </c>
      <c r="I389" s="539"/>
      <c r="J389" s="539"/>
      <c r="K389" s="539"/>
      <c r="L389" s="539"/>
      <c r="M389" s="540"/>
      <c r="N389" s="538" t="s">
        <v>63</v>
      </c>
      <c r="O389" s="539"/>
      <c r="P389" s="539"/>
      <c r="Q389" s="539"/>
      <c r="R389" s="539"/>
      <c r="S389" s="540"/>
      <c r="T389" s="338" t="s">
        <v>55</v>
      </c>
      <c r="U389" s="515"/>
      <c r="V389" s="515"/>
      <c r="W389" s="515"/>
    </row>
    <row r="390" spans="1:23" x14ac:dyDescent="0.2">
      <c r="A390" s="469" t="s">
        <v>54</v>
      </c>
      <c r="B390" s="490">
        <v>1</v>
      </c>
      <c r="C390" s="329">
        <v>2</v>
      </c>
      <c r="D390" s="329">
        <v>3</v>
      </c>
      <c r="E390" s="329">
        <v>4</v>
      </c>
      <c r="F390" s="329">
        <v>5</v>
      </c>
      <c r="G390" s="483">
        <v>6</v>
      </c>
      <c r="H390" s="490">
        <v>7</v>
      </c>
      <c r="I390" s="329">
        <v>8</v>
      </c>
      <c r="J390" s="329">
        <v>9</v>
      </c>
      <c r="K390" s="329">
        <v>10</v>
      </c>
      <c r="L390" s="329">
        <v>11</v>
      </c>
      <c r="M390" s="483">
        <v>12</v>
      </c>
      <c r="N390" s="490">
        <v>13</v>
      </c>
      <c r="O390" s="329">
        <v>14</v>
      </c>
      <c r="P390" s="329">
        <v>15</v>
      </c>
      <c r="Q390" s="329">
        <v>16</v>
      </c>
      <c r="R390" s="329">
        <v>17</v>
      </c>
      <c r="S390" s="483">
        <v>18</v>
      </c>
      <c r="T390" s="459">
        <v>256</v>
      </c>
      <c r="U390" s="515"/>
      <c r="V390" s="515"/>
      <c r="W390" s="515"/>
    </row>
    <row r="391" spans="1:23" x14ac:dyDescent="0.2">
      <c r="A391" s="470" t="s">
        <v>3</v>
      </c>
      <c r="B391" s="473">
        <v>4160</v>
      </c>
      <c r="C391" s="254">
        <v>4160</v>
      </c>
      <c r="D391" s="254">
        <v>4160</v>
      </c>
      <c r="E391" s="254">
        <v>4160</v>
      </c>
      <c r="F391" s="254">
        <v>4160</v>
      </c>
      <c r="G391" s="255">
        <v>4160</v>
      </c>
      <c r="H391" s="253">
        <v>4160</v>
      </c>
      <c r="I391" s="254">
        <v>4160</v>
      </c>
      <c r="J391" s="254">
        <v>4160</v>
      </c>
      <c r="K391" s="254">
        <v>4160</v>
      </c>
      <c r="L391" s="254">
        <v>4160</v>
      </c>
      <c r="M391" s="255">
        <v>4160</v>
      </c>
      <c r="N391" s="253">
        <v>4160</v>
      </c>
      <c r="O391" s="254">
        <v>4160</v>
      </c>
      <c r="P391" s="254">
        <v>4160</v>
      </c>
      <c r="Q391" s="254">
        <v>4160</v>
      </c>
      <c r="R391" s="254">
        <v>4160</v>
      </c>
      <c r="S391" s="255">
        <v>4160</v>
      </c>
      <c r="T391" s="341">
        <v>4160</v>
      </c>
      <c r="U391" s="515"/>
      <c r="V391" s="515"/>
      <c r="W391" s="515"/>
    </row>
    <row r="392" spans="1:23" x14ac:dyDescent="0.2">
      <c r="A392" s="471" t="s">
        <v>6</v>
      </c>
      <c r="B392" s="256">
        <v>4073.5714285714284</v>
      </c>
      <c r="C392" s="257">
        <v>4074</v>
      </c>
      <c r="D392" s="257">
        <v>4127.1428571428569</v>
      </c>
      <c r="E392" s="257">
        <v>3960</v>
      </c>
      <c r="F392" s="257">
        <v>4266.4285714285716</v>
      </c>
      <c r="G392" s="258">
        <v>4368.666666666667</v>
      </c>
      <c r="H392" s="256">
        <v>4170</v>
      </c>
      <c r="I392" s="257">
        <v>4042.5</v>
      </c>
      <c r="J392" s="257">
        <v>4162.5</v>
      </c>
      <c r="K392" s="257">
        <v>4186.25</v>
      </c>
      <c r="L392" s="257">
        <v>4185.625</v>
      </c>
      <c r="M392" s="258">
        <v>4221.333333333333</v>
      </c>
      <c r="N392" s="256">
        <v>4087.6470588235293</v>
      </c>
      <c r="O392" s="257">
        <v>4305.8823529411766</v>
      </c>
      <c r="P392" s="257">
        <v>4116.1538461538457</v>
      </c>
      <c r="Q392" s="257">
        <v>4246.25</v>
      </c>
      <c r="R392" s="257">
        <v>4231.875</v>
      </c>
      <c r="S392" s="258">
        <v>4243.125</v>
      </c>
      <c r="T392" s="342">
        <v>4175.7142857142853</v>
      </c>
      <c r="U392" s="515"/>
      <c r="V392" s="515"/>
      <c r="W392" s="515"/>
    </row>
    <row r="393" spans="1:23" x14ac:dyDescent="0.2">
      <c r="A393" s="469" t="s">
        <v>7</v>
      </c>
      <c r="B393" s="260">
        <v>78.571428571428569</v>
      </c>
      <c r="C393" s="261">
        <v>93.333333333333329</v>
      </c>
      <c r="D393" s="261">
        <v>92.857142857142861</v>
      </c>
      <c r="E393" s="261">
        <v>71.428571428571431</v>
      </c>
      <c r="F393" s="261">
        <v>92.857142857142861</v>
      </c>
      <c r="G393" s="262">
        <v>86.666666666666671</v>
      </c>
      <c r="H393" s="260">
        <v>100</v>
      </c>
      <c r="I393" s="261">
        <v>93.75</v>
      </c>
      <c r="J393" s="261">
        <v>100</v>
      </c>
      <c r="K393" s="261">
        <v>100</v>
      </c>
      <c r="L393" s="261">
        <v>75</v>
      </c>
      <c r="M393" s="262">
        <v>93.333333333333329</v>
      </c>
      <c r="N393" s="260">
        <v>100</v>
      </c>
      <c r="O393" s="261">
        <v>76.470588235294116</v>
      </c>
      <c r="P393" s="261">
        <v>76.92307692307692</v>
      </c>
      <c r="Q393" s="261">
        <v>62.5</v>
      </c>
      <c r="R393" s="261">
        <v>87.5</v>
      </c>
      <c r="S393" s="262">
        <v>93.75</v>
      </c>
      <c r="T393" s="343">
        <v>86.904761904761898</v>
      </c>
      <c r="U393" s="515"/>
      <c r="V393" s="227"/>
      <c r="W393" s="515"/>
    </row>
    <row r="394" spans="1:23" x14ac:dyDescent="0.2">
      <c r="A394" s="469" t="s">
        <v>8</v>
      </c>
      <c r="B394" s="263">
        <v>6.9999204082849945E-2</v>
      </c>
      <c r="C394" s="264">
        <v>5.5568507822531851E-2</v>
      </c>
      <c r="D394" s="264">
        <v>5.4306570571101824E-2</v>
      </c>
      <c r="E394" s="264">
        <v>6.7355096927876418E-2</v>
      </c>
      <c r="F394" s="264">
        <v>5.3047858088349428E-2</v>
      </c>
      <c r="G394" s="265">
        <v>8.4203323390330459E-2</v>
      </c>
      <c r="H394" s="263">
        <v>5.4691683072739201E-2</v>
      </c>
      <c r="I394" s="264">
        <v>6.0898791989925607E-2</v>
      </c>
      <c r="J394" s="264">
        <v>4.6347535425154289E-2</v>
      </c>
      <c r="K394" s="264">
        <v>5.5611962676901799E-2</v>
      </c>
      <c r="L394" s="264">
        <v>7.1043812383838278E-2</v>
      </c>
      <c r="M394" s="265">
        <v>5.6330944145628704E-2</v>
      </c>
      <c r="N394" s="263">
        <v>5.1552360265709446E-2</v>
      </c>
      <c r="O394" s="264">
        <v>7.4270215945286641E-2</v>
      </c>
      <c r="P394" s="264">
        <v>7.7897309270147361E-2</v>
      </c>
      <c r="Q394" s="264">
        <v>8.806903736769052E-2</v>
      </c>
      <c r="R394" s="264">
        <v>7.7080329631966232E-2</v>
      </c>
      <c r="S394" s="265">
        <v>4.7580154823926024E-2</v>
      </c>
      <c r="T394" s="344">
        <v>6.8277585557118922E-2</v>
      </c>
      <c r="U394" s="515"/>
      <c r="V394" s="227"/>
      <c r="W394" s="515"/>
    </row>
    <row r="395" spans="1:23" x14ac:dyDescent="0.2">
      <c r="A395" s="471" t="s">
        <v>1</v>
      </c>
      <c r="B395" s="266">
        <f>B392/B391*100-100</f>
        <v>-2.0776098901098834</v>
      </c>
      <c r="C395" s="267">
        <f t="shared" ref="C395:T395" si="91">C392/C391*100-100</f>
        <v>-2.0673076923076934</v>
      </c>
      <c r="D395" s="267">
        <f t="shared" si="91"/>
        <v>-0.7898351648351678</v>
      </c>
      <c r="E395" s="267">
        <f t="shared" si="91"/>
        <v>-4.8076923076923066</v>
      </c>
      <c r="F395" s="267">
        <f t="shared" si="91"/>
        <v>2.558379120879124</v>
      </c>
      <c r="G395" s="268">
        <f t="shared" si="91"/>
        <v>5.0160256410256636</v>
      </c>
      <c r="H395" s="266">
        <f t="shared" si="91"/>
        <v>0.24038461538462741</v>
      </c>
      <c r="I395" s="267">
        <f t="shared" si="91"/>
        <v>-2.8245192307692264</v>
      </c>
      <c r="J395" s="267">
        <f t="shared" si="91"/>
        <v>6.0096153846146194E-2</v>
      </c>
      <c r="K395" s="267">
        <f t="shared" si="91"/>
        <v>0.63100961538462741</v>
      </c>
      <c r="L395" s="267">
        <f t="shared" si="91"/>
        <v>0.6159855769230802</v>
      </c>
      <c r="M395" s="268">
        <f t="shared" si="91"/>
        <v>1.4743589743589638</v>
      </c>
      <c r="N395" s="266">
        <f t="shared" si="91"/>
        <v>-1.739253393665166</v>
      </c>
      <c r="O395" s="267">
        <f t="shared" si="91"/>
        <v>3.5067873303167545</v>
      </c>
      <c r="P395" s="267">
        <f t="shared" si="91"/>
        <v>-1.0539940828402479</v>
      </c>
      <c r="Q395" s="267">
        <f t="shared" si="91"/>
        <v>2.0733173076923066</v>
      </c>
      <c r="R395" s="267">
        <f t="shared" si="91"/>
        <v>1.7277644230769198</v>
      </c>
      <c r="S395" s="268">
        <f t="shared" si="91"/>
        <v>1.9981971153846274</v>
      </c>
      <c r="T395" s="345">
        <f t="shared" si="91"/>
        <v>0.37774725274724119</v>
      </c>
      <c r="U395" s="515"/>
      <c r="V395" s="227"/>
      <c r="W395" s="515"/>
    </row>
    <row r="396" spans="1:23" ht="13.5" thickBot="1" x14ac:dyDescent="0.25">
      <c r="A396" s="472" t="s">
        <v>27</v>
      </c>
      <c r="B396" s="410">
        <f>B392-B379</f>
        <v>25.571428571428442</v>
      </c>
      <c r="C396" s="415">
        <f t="shared" ref="C396:S396" si="92">C392-C379</f>
        <v>42.666666666666515</v>
      </c>
      <c r="D396" s="415">
        <f t="shared" si="92"/>
        <v>39.285714285714221</v>
      </c>
      <c r="E396" s="415">
        <f t="shared" si="92"/>
        <v>31.428571428571558</v>
      </c>
      <c r="F396" s="415">
        <f t="shared" si="92"/>
        <v>244.42857142857156</v>
      </c>
      <c r="G396" s="417">
        <f t="shared" si="92"/>
        <v>380.00000000000045</v>
      </c>
      <c r="H396" s="410">
        <f t="shared" si="92"/>
        <v>192.66666666666652</v>
      </c>
      <c r="I396" s="415">
        <f t="shared" si="92"/>
        <v>-35</v>
      </c>
      <c r="J396" s="415">
        <f t="shared" si="92"/>
        <v>91.833333333333485</v>
      </c>
      <c r="K396" s="415">
        <f t="shared" si="92"/>
        <v>123.75</v>
      </c>
      <c r="L396" s="415">
        <f t="shared" si="92"/>
        <v>137.5</v>
      </c>
      <c r="M396" s="417">
        <f t="shared" si="92"/>
        <v>40.66666666666606</v>
      </c>
      <c r="N396" s="410">
        <f t="shared" si="92"/>
        <v>114.11764705882342</v>
      </c>
      <c r="O396" s="415">
        <f t="shared" si="92"/>
        <v>208.23529411764684</v>
      </c>
      <c r="P396" s="415">
        <f t="shared" si="92"/>
        <v>-9.140271493212822</v>
      </c>
      <c r="Q396" s="415">
        <f t="shared" si="92"/>
        <v>96.25</v>
      </c>
      <c r="R396" s="415">
        <f t="shared" si="92"/>
        <v>68.54166666666697</v>
      </c>
      <c r="S396" s="417">
        <f t="shared" si="92"/>
        <v>120.625</v>
      </c>
      <c r="T396" s="478">
        <f t="shared" ref="T396" si="93">T392-T378</f>
        <v>55.714285714285325</v>
      </c>
      <c r="U396" s="515"/>
      <c r="V396" s="227"/>
      <c r="W396" s="515"/>
    </row>
    <row r="397" spans="1:23" x14ac:dyDescent="0.2">
      <c r="A397" s="370" t="s">
        <v>51</v>
      </c>
      <c r="B397" s="486">
        <v>71</v>
      </c>
      <c r="C397" s="487">
        <v>71</v>
      </c>
      <c r="D397" s="487">
        <v>73</v>
      </c>
      <c r="E397" s="487">
        <v>16</v>
      </c>
      <c r="F397" s="487">
        <v>73</v>
      </c>
      <c r="G397" s="489">
        <v>74</v>
      </c>
      <c r="H397" s="486">
        <v>72</v>
      </c>
      <c r="I397" s="487">
        <v>73</v>
      </c>
      <c r="J397" s="487">
        <v>73</v>
      </c>
      <c r="K397" s="487">
        <v>20</v>
      </c>
      <c r="L397" s="487">
        <v>73</v>
      </c>
      <c r="M397" s="489">
        <v>74</v>
      </c>
      <c r="N397" s="486">
        <v>73</v>
      </c>
      <c r="O397" s="487">
        <v>73</v>
      </c>
      <c r="P397" s="487">
        <v>72</v>
      </c>
      <c r="Q397" s="487">
        <v>19</v>
      </c>
      <c r="R397" s="487">
        <v>74</v>
      </c>
      <c r="S397" s="489">
        <v>74</v>
      </c>
      <c r="T397" s="347">
        <f>SUM(B397:S397)</f>
        <v>1148</v>
      </c>
      <c r="U397" s="227" t="s">
        <v>56</v>
      </c>
      <c r="V397" s="278">
        <f>T384-T397</f>
        <v>1</v>
      </c>
      <c r="W397" s="279">
        <f>V397/T384</f>
        <v>8.703220191470844E-4</v>
      </c>
    </row>
    <row r="398" spans="1:23" x14ac:dyDescent="0.2">
      <c r="A398" s="371" t="s">
        <v>28</v>
      </c>
      <c r="B398" s="323">
        <v>147</v>
      </c>
      <c r="C398" s="240">
        <v>146</v>
      </c>
      <c r="D398" s="240">
        <v>145.5</v>
      </c>
      <c r="E398" s="240">
        <v>148</v>
      </c>
      <c r="F398" s="240">
        <v>145</v>
      </c>
      <c r="G398" s="243">
        <v>145</v>
      </c>
      <c r="H398" s="242">
        <v>148</v>
      </c>
      <c r="I398" s="240">
        <v>147</v>
      </c>
      <c r="J398" s="240">
        <v>146.5</v>
      </c>
      <c r="K398" s="240">
        <v>147.5</v>
      </c>
      <c r="L398" s="240">
        <v>145</v>
      </c>
      <c r="M398" s="243">
        <v>144.5</v>
      </c>
      <c r="N398" s="242">
        <v>148</v>
      </c>
      <c r="O398" s="240">
        <v>146.5</v>
      </c>
      <c r="P398" s="240">
        <v>145.5</v>
      </c>
      <c r="Q398" s="240">
        <v>147</v>
      </c>
      <c r="R398" s="240">
        <v>145.5</v>
      </c>
      <c r="S398" s="243">
        <v>145</v>
      </c>
      <c r="T398" s="339"/>
      <c r="U398" s="227" t="s">
        <v>57</v>
      </c>
      <c r="V398" s="362">
        <v>146.13</v>
      </c>
      <c r="W398" s="515"/>
    </row>
    <row r="399" spans="1:23" ht="13.5" thickBot="1" x14ac:dyDescent="0.25">
      <c r="A399" s="372" t="s">
        <v>26</v>
      </c>
      <c r="B399" s="410">
        <f>B398-B385</f>
        <v>0</v>
      </c>
      <c r="C399" s="415">
        <f t="shared" ref="C399:S399" si="94">C398-C385</f>
        <v>0</v>
      </c>
      <c r="D399" s="415">
        <f t="shared" si="94"/>
        <v>0</v>
      </c>
      <c r="E399" s="415">
        <f t="shared" si="94"/>
        <v>0</v>
      </c>
      <c r="F399" s="415">
        <f t="shared" si="94"/>
        <v>0</v>
      </c>
      <c r="G399" s="417">
        <f t="shared" si="94"/>
        <v>0</v>
      </c>
      <c r="H399" s="410">
        <f t="shared" si="94"/>
        <v>0</v>
      </c>
      <c r="I399" s="415">
        <f t="shared" si="94"/>
        <v>0</v>
      </c>
      <c r="J399" s="415">
        <f t="shared" si="94"/>
        <v>0</v>
      </c>
      <c r="K399" s="415">
        <f t="shared" si="94"/>
        <v>0</v>
      </c>
      <c r="L399" s="415">
        <f t="shared" si="94"/>
        <v>0</v>
      </c>
      <c r="M399" s="417">
        <f t="shared" si="94"/>
        <v>0</v>
      </c>
      <c r="N399" s="410">
        <f t="shared" si="94"/>
        <v>0</v>
      </c>
      <c r="O399" s="415">
        <f t="shared" si="94"/>
        <v>0</v>
      </c>
      <c r="P399" s="415">
        <f t="shared" si="94"/>
        <v>0</v>
      </c>
      <c r="Q399" s="415">
        <f t="shared" si="94"/>
        <v>0</v>
      </c>
      <c r="R399" s="415">
        <f t="shared" si="94"/>
        <v>0</v>
      </c>
      <c r="S399" s="417">
        <f t="shared" si="94"/>
        <v>0</v>
      </c>
      <c r="T399" s="348"/>
      <c r="U399" s="227" t="s">
        <v>26</v>
      </c>
      <c r="V399" s="395">
        <f>V398-V385</f>
        <v>1.6699999999999875</v>
      </c>
      <c r="W399" s="515"/>
    </row>
    <row r="401" spans="1:23" ht="13.5" thickBot="1" x14ac:dyDescent="0.25"/>
    <row r="402" spans="1:23" ht="13.5" thickBot="1" x14ac:dyDescent="0.25">
      <c r="A402" s="468" t="s">
        <v>137</v>
      </c>
      <c r="B402" s="538" t="s">
        <v>53</v>
      </c>
      <c r="C402" s="539"/>
      <c r="D402" s="539"/>
      <c r="E402" s="539"/>
      <c r="F402" s="539"/>
      <c r="G402" s="540"/>
      <c r="H402" s="538" t="s">
        <v>72</v>
      </c>
      <c r="I402" s="539"/>
      <c r="J402" s="539"/>
      <c r="K402" s="539"/>
      <c r="L402" s="539"/>
      <c r="M402" s="540"/>
      <c r="N402" s="538" t="s">
        <v>63</v>
      </c>
      <c r="O402" s="539"/>
      <c r="P402" s="539"/>
      <c r="Q402" s="539"/>
      <c r="R402" s="539"/>
      <c r="S402" s="540"/>
      <c r="T402" s="338" t="s">
        <v>55</v>
      </c>
      <c r="U402" s="516"/>
      <c r="V402" s="516"/>
      <c r="W402" s="516"/>
    </row>
    <row r="403" spans="1:23" x14ac:dyDescent="0.2">
      <c r="A403" s="469" t="s">
        <v>54</v>
      </c>
      <c r="B403" s="490">
        <v>1</v>
      </c>
      <c r="C403" s="329">
        <v>2</v>
      </c>
      <c r="D403" s="329">
        <v>3</v>
      </c>
      <c r="E403" s="329">
        <v>4</v>
      </c>
      <c r="F403" s="329">
        <v>5</v>
      </c>
      <c r="G403" s="483">
        <v>6</v>
      </c>
      <c r="H403" s="490">
        <v>7</v>
      </c>
      <c r="I403" s="329">
        <v>8</v>
      </c>
      <c r="J403" s="329">
        <v>9</v>
      </c>
      <c r="K403" s="329">
        <v>10</v>
      </c>
      <c r="L403" s="329">
        <v>11</v>
      </c>
      <c r="M403" s="483">
        <v>12</v>
      </c>
      <c r="N403" s="490">
        <v>13</v>
      </c>
      <c r="O403" s="329">
        <v>14</v>
      </c>
      <c r="P403" s="329">
        <v>15</v>
      </c>
      <c r="Q403" s="329">
        <v>16</v>
      </c>
      <c r="R403" s="329">
        <v>17</v>
      </c>
      <c r="S403" s="483">
        <v>18</v>
      </c>
      <c r="T403" s="459">
        <v>249</v>
      </c>
      <c r="U403" s="516"/>
      <c r="V403" s="516"/>
      <c r="W403" s="516"/>
    </row>
    <row r="404" spans="1:23" x14ac:dyDescent="0.2">
      <c r="A404" s="470" t="s">
        <v>3</v>
      </c>
      <c r="B404" s="473">
        <v>4175</v>
      </c>
      <c r="C404" s="254">
        <v>4175</v>
      </c>
      <c r="D404" s="254">
        <v>4175</v>
      </c>
      <c r="E404" s="254">
        <v>4175</v>
      </c>
      <c r="F404" s="254">
        <v>4175</v>
      </c>
      <c r="G404" s="255">
        <v>4175</v>
      </c>
      <c r="H404" s="253">
        <v>4175</v>
      </c>
      <c r="I404" s="254">
        <v>4175</v>
      </c>
      <c r="J404" s="254">
        <v>4175</v>
      </c>
      <c r="K404" s="254">
        <v>4175</v>
      </c>
      <c r="L404" s="254">
        <v>4175</v>
      </c>
      <c r="M404" s="255">
        <v>4175</v>
      </c>
      <c r="N404" s="253">
        <v>4175</v>
      </c>
      <c r="O404" s="254">
        <v>4175</v>
      </c>
      <c r="P404" s="254">
        <v>4175</v>
      </c>
      <c r="Q404" s="254">
        <v>4175</v>
      </c>
      <c r="R404" s="254">
        <v>4175</v>
      </c>
      <c r="S404" s="255">
        <v>4175</v>
      </c>
      <c r="T404" s="341">
        <v>4175</v>
      </c>
      <c r="U404" s="516"/>
      <c r="V404" s="516"/>
      <c r="W404" s="516"/>
    </row>
    <row r="405" spans="1:23" x14ac:dyDescent="0.2">
      <c r="A405" s="471" t="s">
        <v>6</v>
      </c>
      <c r="B405" s="256">
        <v>4219.411764705882</v>
      </c>
      <c r="C405" s="257">
        <v>4221.25</v>
      </c>
      <c r="D405" s="257">
        <v>4124</v>
      </c>
      <c r="E405" s="257">
        <v>4090</v>
      </c>
      <c r="F405" s="257">
        <v>4348.666666666667</v>
      </c>
      <c r="G405" s="258">
        <v>4136</v>
      </c>
      <c r="H405" s="256">
        <v>4202.1428571428569</v>
      </c>
      <c r="I405" s="257">
        <v>4127.5</v>
      </c>
      <c r="J405" s="257">
        <v>4363.333333333333</v>
      </c>
      <c r="K405" s="257">
        <v>4198.5714285714284</v>
      </c>
      <c r="L405" s="257">
        <v>4344.666666666667</v>
      </c>
      <c r="M405" s="258">
        <v>4226</v>
      </c>
      <c r="N405" s="256">
        <v>4157.5</v>
      </c>
      <c r="O405" s="257">
        <v>4294.666666666667</v>
      </c>
      <c r="P405" s="257">
        <v>4436.9230769230771</v>
      </c>
      <c r="Q405" s="257">
        <v>4224.2857142857147</v>
      </c>
      <c r="R405" s="257">
        <v>4411.4285714285716</v>
      </c>
      <c r="S405" s="258">
        <v>4251.1764705882351</v>
      </c>
      <c r="T405" s="342">
        <v>4245.9839357429719</v>
      </c>
      <c r="U405" s="516"/>
      <c r="V405" s="516"/>
      <c r="W405" s="516"/>
    </row>
    <row r="406" spans="1:23" x14ac:dyDescent="0.2">
      <c r="A406" s="469" t="s">
        <v>7</v>
      </c>
      <c r="B406" s="260">
        <v>94.117647058823536</v>
      </c>
      <c r="C406" s="261">
        <v>81.25</v>
      </c>
      <c r="D406" s="261">
        <v>86.666666666666671</v>
      </c>
      <c r="E406" s="261">
        <v>90.909090909090907</v>
      </c>
      <c r="F406" s="261">
        <v>100</v>
      </c>
      <c r="G406" s="262">
        <v>93.333333333333329</v>
      </c>
      <c r="H406" s="260">
        <v>85.714285714285708</v>
      </c>
      <c r="I406" s="261">
        <v>100</v>
      </c>
      <c r="J406" s="261">
        <v>93.333333333333329</v>
      </c>
      <c r="K406" s="261">
        <v>100</v>
      </c>
      <c r="L406" s="261">
        <v>80</v>
      </c>
      <c r="M406" s="262">
        <v>93.333333333333329</v>
      </c>
      <c r="N406" s="260">
        <v>100</v>
      </c>
      <c r="O406" s="261">
        <v>73.333333333333329</v>
      </c>
      <c r="P406" s="261">
        <v>92.307692307692307</v>
      </c>
      <c r="Q406" s="261">
        <v>100</v>
      </c>
      <c r="R406" s="261">
        <v>85.714285714285708</v>
      </c>
      <c r="S406" s="262">
        <v>100</v>
      </c>
      <c r="T406" s="343">
        <v>89.156626506024097</v>
      </c>
      <c r="U406" s="516"/>
      <c r="V406" s="227"/>
      <c r="W406" s="516"/>
    </row>
    <row r="407" spans="1:23" x14ac:dyDescent="0.2">
      <c r="A407" s="469" t="s">
        <v>8</v>
      </c>
      <c r="B407" s="263">
        <v>5.2237912825451212E-2</v>
      </c>
      <c r="C407" s="264">
        <v>6.8699391417700872E-2</v>
      </c>
      <c r="D407" s="264">
        <v>6.2148861617896546E-2</v>
      </c>
      <c r="E407" s="264">
        <v>4.4415408617567112E-2</v>
      </c>
      <c r="F407" s="264">
        <v>4.6440140210625147E-2</v>
      </c>
      <c r="G407" s="265">
        <v>5.511158437287924E-2</v>
      </c>
      <c r="H407" s="263">
        <v>6.3786488641554603E-2</v>
      </c>
      <c r="I407" s="264">
        <v>4.3521513432319067E-2</v>
      </c>
      <c r="J407" s="264">
        <v>5.1011647465718672E-2</v>
      </c>
      <c r="K407" s="264">
        <v>5.6598509387571376E-2</v>
      </c>
      <c r="L407" s="264">
        <v>6.8844595333643732E-2</v>
      </c>
      <c r="M407" s="265">
        <v>4.1857946191036229E-2</v>
      </c>
      <c r="N407" s="263">
        <v>3.3489241566827976E-2</v>
      </c>
      <c r="O407" s="264">
        <v>7.6369379679063557E-2</v>
      </c>
      <c r="P407" s="264">
        <v>5.8734936973376589E-2</v>
      </c>
      <c r="Q407" s="264">
        <v>5.1303232496608418E-2</v>
      </c>
      <c r="R407" s="264">
        <v>7.1133039625934563E-2</v>
      </c>
      <c r="S407" s="265">
        <v>2.5829643460193525E-2</v>
      </c>
      <c r="T407" s="344">
        <v>6.0613444497999804E-2</v>
      </c>
      <c r="U407" s="516"/>
      <c r="V407" s="227"/>
      <c r="W407" s="516"/>
    </row>
    <row r="408" spans="1:23" x14ac:dyDescent="0.2">
      <c r="A408" s="471" t="s">
        <v>1</v>
      </c>
      <c r="B408" s="266">
        <f>B405/B404*100-100</f>
        <v>1.0637548432546566</v>
      </c>
      <c r="C408" s="267">
        <f t="shared" ref="C408:T408" si="95">C405/C404*100-100</f>
        <v>1.1077844311377305</v>
      </c>
      <c r="D408" s="267">
        <f t="shared" si="95"/>
        <v>-1.2215568862275461</v>
      </c>
      <c r="E408" s="267">
        <f t="shared" si="95"/>
        <v>-2.0359281437125674</v>
      </c>
      <c r="F408" s="267">
        <f t="shared" si="95"/>
        <v>4.1596806387225627</v>
      </c>
      <c r="G408" s="268">
        <f t="shared" si="95"/>
        <v>-0.93413173652695036</v>
      </c>
      <c r="H408" s="266">
        <f t="shared" si="95"/>
        <v>0.65012831479896249</v>
      </c>
      <c r="I408" s="267">
        <f t="shared" si="95"/>
        <v>-1.1377245508981986</v>
      </c>
      <c r="J408" s="267">
        <f t="shared" si="95"/>
        <v>4.5109780439121607</v>
      </c>
      <c r="K408" s="267">
        <f t="shared" si="95"/>
        <v>0.56458511548331103</v>
      </c>
      <c r="L408" s="267">
        <f t="shared" si="95"/>
        <v>4.0638722554890307</v>
      </c>
      <c r="M408" s="268">
        <f t="shared" si="95"/>
        <v>1.2215568862275319</v>
      </c>
      <c r="N408" s="266">
        <f t="shared" si="95"/>
        <v>-0.41916167664670922</v>
      </c>
      <c r="O408" s="267">
        <f t="shared" si="95"/>
        <v>2.8662674650698534</v>
      </c>
      <c r="P408" s="267">
        <f t="shared" si="95"/>
        <v>6.2736066328880753</v>
      </c>
      <c r="Q408" s="267">
        <f t="shared" si="95"/>
        <v>1.1804961505560385</v>
      </c>
      <c r="R408" s="267">
        <f t="shared" si="95"/>
        <v>5.6629597946963344</v>
      </c>
      <c r="S408" s="268">
        <f t="shared" si="95"/>
        <v>1.8245861218739066</v>
      </c>
      <c r="T408" s="345">
        <f t="shared" si="95"/>
        <v>1.7002140297717858</v>
      </c>
      <c r="U408" s="516"/>
      <c r="V408" s="227"/>
      <c r="W408" s="516"/>
    </row>
    <row r="409" spans="1:23" ht="13.5" thickBot="1" x14ac:dyDescent="0.25">
      <c r="A409" s="472" t="s">
        <v>27</v>
      </c>
      <c r="B409" s="410">
        <f>B405-B392</f>
        <v>145.84033613445354</v>
      </c>
      <c r="C409" s="415">
        <f t="shared" ref="C409:S409" si="96">C405-C392</f>
        <v>147.25</v>
      </c>
      <c r="D409" s="415">
        <f t="shared" si="96"/>
        <v>-3.142857142856883</v>
      </c>
      <c r="E409" s="415">
        <f t="shared" si="96"/>
        <v>130</v>
      </c>
      <c r="F409" s="415">
        <f t="shared" si="96"/>
        <v>82.238095238095411</v>
      </c>
      <c r="G409" s="417">
        <f t="shared" si="96"/>
        <v>-232.66666666666697</v>
      </c>
      <c r="H409" s="410">
        <f t="shared" si="96"/>
        <v>32.142857142856883</v>
      </c>
      <c r="I409" s="415">
        <f t="shared" si="96"/>
        <v>85</v>
      </c>
      <c r="J409" s="415">
        <f t="shared" si="96"/>
        <v>200.83333333333303</v>
      </c>
      <c r="K409" s="415">
        <f t="shared" si="96"/>
        <v>12.321428571428442</v>
      </c>
      <c r="L409" s="415">
        <f t="shared" si="96"/>
        <v>159.04166666666697</v>
      </c>
      <c r="M409" s="417">
        <f t="shared" si="96"/>
        <v>4.6666666666669698</v>
      </c>
      <c r="N409" s="410">
        <f t="shared" si="96"/>
        <v>69.852941176470722</v>
      </c>
      <c r="O409" s="415">
        <f t="shared" si="96"/>
        <v>-11.215686274509608</v>
      </c>
      <c r="P409" s="415">
        <f t="shared" si="96"/>
        <v>320.7692307692314</v>
      </c>
      <c r="Q409" s="415">
        <f t="shared" si="96"/>
        <v>-21.964285714285325</v>
      </c>
      <c r="R409" s="415">
        <f t="shared" si="96"/>
        <v>179.55357142857156</v>
      </c>
      <c r="S409" s="417">
        <f t="shared" si="96"/>
        <v>8.0514705882351336</v>
      </c>
      <c r="T409" s="478">
        <f t="shared" ref="T409" si="97">T405-T391</f>
        <v>85.98393574297188</v>
      </c>
      <c r="U409" s="516"/>
      <c r="V409" s="227"/>
      <c r="W409" s="516"/>
    </row>
    <row r="410" spans="1:23" x14ac:dyDescent="0.2">
      <c r="A410" s="370" t="s">
        <v>51</v>
      </c>
      <c r="B410" s="486">
        <v>71</v>
      </c>
      <c r="C410" s="487">
        <v>71</v>
      </c>
      <c r="D410" s="487">
        <v>73</v>
      </c>
      <c r="E410" s="487">
        <v>16</v>
      </c>
      <c r="F410" s="487">
        <v>73</v>
      </c>
      <c r="G410" s="489">
        <v>74</v>
      </c>
      <c r="H410" s="486">
        <v>72</v>
      </c>
      <c r="I410" s="487">
        <v>73</v>
      </c>
      <c r="J410" s="487">
        <v>73</v>
      </c>
      <c r="K410" s="487">
        <v>19</v>
      </c>
      <c r="L410" s="487">
        <v>73</v>
      </c>
      <c r="M410" s="489">
        <v>74</v>
      </c>
      <c r="N410" s="486">
        <v>73</v>
      </c>
      <c r="O410" s="487">
        <v>73</v>
      </c>
      <c r="P410" s="487">
        <v>72</v>
      </c>
      <c r="Q410" s="487">
        <v>19</v>
      </c>
      <c r="R410" s="487">
        <v>74</v>
      </c>
      <c r="S410" s="489">
        <v>74</v>
      </c>
      <c r="T410" s="347">
        <f>SUM(B410:S410)</f>
        <v>1147</v>
      </c>
      <c r="U410" s="227" t="s">
        <v>56</v>
      </c>
      <c r="V410" s="278">
        <f>T397-T410</f>
        <v>1</v>
      </c>
      <c r="W410" s="279">
        <f>V410/T397</f>
        <v>8.710801393728223E-4</v>
      </c>
    </row>
    <row r="411" spans="1:23" x14ac:dyDescent="0.2">
      <c r="A411" s="371" t="s">
        <v>28</v>
      </c>
      <c r="B411" s="323">
        <v>147</v>
      </c>
      <c r="C411" s="240">
        <v>146</v>
      </c>
      <c r="D411" s="240">
        <v>145.5</v>
      </c>
      <c r="E411" s="240">
        <v>148</v>
      </c>
      <c r="F411" s="240">
        <v>145</v>
      </c>
      <c r="G411" s="243">
        <v>145</v>
      </c>
      <c r="H411" s="242">
        <v>148</v>
      </c>
      <c r="I411" s="240">
        <v>147</v>
      </c>
      <c r="J411" s="240">
        <v>146.5</v>
      </c>
      <c r="K411" s="240">
        <v>147.5</v>
      </c>
      <c r="L411" s="240">
        <v>145</v>
      </c>
      <c r="M411" s="243">
        <v>144.5</v>
      </c>
      <c r="N411" s="242">
        <v>148</v>
      </c>
      <c r="O411" s="240">
        <v>146.5</v>
      </c>
      <c r="P411" s="240">
        <v>145.5</v>
      </c>
      <c r="Q411" s="240">
        <v>147</v>
      </c>
      <c r="R411" s="240">
        <v>145.5</v>
      </c>
      <c r="S411" s="243">
        <v>145</v>
      </c>
      <c r="T411" s="339"/>
      <c r="U411" s="227" t="s">
        <v>57</v>
      </c>
      <c r="V411" s="362">
        <v>146.11000000000001</v>
      </c>
      <c r="W411" s="516"/>
    </row>
    <row r="412" spans="1:23" ht="13.5" thickBot="1" x14ac:dyDescent="0.25">
      <c r="A412" s="372" t="s">
        <v>26</v>
      </c>
      <c r="B412" s="410">
        <f>B411-B398</f>
        <v>0</v>
      </c>
      <c r="C412" s="415">
        <f t="shared" ref="C412:S412" si="98">C411-C398</f>
        <v>0</v>
      </c>
      <c r="D412" s="415">
        <f t="shared" si="98"/>
        <v>0</v>
      </c>
      <c r="E412" s="415">
        <f t="shared" si="98"/>
        <v>0</v>
      </c>
      <c r="F412" s="415">
        <f t="shared" si="98"/>
        <v>0</v>
      </c>
      <c r="G412" s="417">
        <f t="shared" si="98"/>
        <v>0</v>
      </c>
      <c r="H412" s="410">
        <f t="shared" si="98"/>
        <v>0</v>
      </c>
      <c r="I412" s="415">
        <f t="shared" si="98"/>
        <v>0</v>
      </c>
      <c r="J412" s="415">
        <f t="shared" si="98"/>
        <v>0</v>
      </c>
      <c r="K412" s="415">
        <f t="shared" si="98"/>
        <v>0</v>
      </c>
      <c r="L412" s="415">
        <f t="shared" si="98"/>
        <v>0</v>
      </c>
      <c r="M412" s="417">
        <f t="shared" si="98"/>
        <v>0</v>
      </c>
      <c r="N412" s="410">
        <f t="shared" si="98"/>
        <v>0</v>
      </c>
      <c r="O412" s="415">
        <f t="shared" si="98"/>
        <v>0</v>
      </c>
      <c r="P412" s="415">
        <f t="shared" si="98"/>
        <v>0</v>
      </c>
      <c r="Q412" s="415">
        <f t="shared" si="98"/>
        <v>0</v>
      </c>
      <c r="R412" s="415">
        <f t="shared" si="98"/>
        <v>0</v>
      </c>
      <c r="S412" s="417">
        <f t="shared" si="98"/>
        <v>0</v>
      </c>
      <c r="T412" s="348"/>
      <c r="U412" s="227" t="s">
        <v>26</v>
      </c>
      <c r="V412" s="395">
        <f>V411-V398</f>
        <v>-1.999999999998181E-2</v>
      </c>
      <c r="W412" s="516"/>
    </row>
    <row r="414" spans="1:23" ht="13.5" thickBot="1" x14ac:dyDescent="0.25"/>
    <row r="415" spans="1:23" ht="13.5" thickBot="1" x14ac:dyDescent="0.25">
      <c r="A415" s="468" t="s">
        <v>138</v>
      </c>
      <c r="B415" s="538" t="s">
        <v>53</v>
      </c>
      <c r="C415" s="539"/>
      <c r="D415" s="539"/>
      <c r="E415" s="539"/>
      <c r="F415" s="539"/>
      <c r="G415" s="540"/>
      <c r="H415" s="538" t="s">
        <v>72</v>
      </c>
      <c r="I415" s="539"/>
      <c r="J415" s="539"/>
      <c r="K415" s="539"/>
      <c r="L415" s="539"/>
      <c r="M415" s="540"/>
      <c r="N415" s="538" t="s">
        <v>63</v>
      </c>
      <c r="O415" s="539"/>
      <c r="P415" s="539"/>
      <c r="Q415" s="539"/>
      <c r="R415" s="539"/>
      <c r="S415" s="540"/>
      <c r="T415" s="338" t="s">
        <v>55</v>
      </c>
      <c r="U415" s="517"/>
      <c r="V415" s="517"/>
      <c r="W415" s="517"/>
    </row>
    <row r="416" spans="1:23" x14ac:dyDescent="0.2">
      <c r="A416" s="469" t="s">
        <v>54</v>
      </c>
      <c r="B416" s="490">
        <v>1</v>
      </c>
      <c r="C416" s="329">
        <v>2</v>
      </c>
      <c r="D416" s="329">
        <v>3</v>
      </c>
      <c r="E416" s="329">
        <v>4</v>
      </c>
      <c r="F416" s="329">
        <v>5</v>
      </c>
      <c r="G416" s="483">
        <v>6</v>
      </c>
      <c r="H416" s="490">
        <v>7</v>
      </c>
      <c r="I416" s="329">
        <v>8</v>
      </c>
      <c r="J416" s="329">
        <v>9</v>
      </c>
      <c r="K416" s="329">
        <v>10</v>
      </c>
      <c r="L416" s="329">
        <v>11</v>
      </c>
      <c r="M416" s="483">
        <v>12</v>
      </c>
      <c r="N416" s="490">
        <v>13</v>
      </c>
      <c r="O416" s="329">
        <v>14</v>
      </c>
      <c r="P416" s="329">
        <v>15</v>
      </c>
      <c r="Q416" s="329">
        <v>16</v>
      </c>
      <c r="R416" s="329">
        <v>17</v>
      </c>
      <c r="S416" s="483">
        <v>18</v>
      </c>
      <c r="T416" s="459">
        <v>249</v>
      </c>
      <c r="U416" s="517"/>
      <c r="V416" s="517"/>
      <c r="W416" s="517"/>
    </row>
    <row r="417" spans="1:23" x14ac:dyDescent="0.2">
      <c r="A417" s="470" t="s">
        <v>3</v>
      </c>
      <c r="B417" s="473">
        <v>4190</v>
      </c>
      <c r="C417" s="254">
        <v>4190</v>
      </c>
      <c r="D417" s="254">
        <v>4190</v>
      </c>
      <c r="E417" s="254">
        <v>4190</v>
      </c>
      <c r="F417" s="254">
        <v>4190</v>
      </c>
      <c r="G417" s="255">
        <v>4190</v>
      </c>
      <c r="H417" s="253">
        <v>4190</v>
      </c>
      <c r="I417" s="254">
        <v>4190</v>
      </c>
      <c r="J417" s="254">
        <v>4190</v>
      </c>
      <c r="K417" s="254">
        <v>4190</v>
      </c>
      <c r="L417" s="254">
        <v>4190</v>
      </c>
      <c r="M417" s="255">
        <v>4190</v>
      </c>
      <c r="N417" s="253">
        <v>4190</v>
      </c>
      <c r="O417" s="254">
        <v>4190</v>
      </c>
      <c r="P417" s="254">
        <v>4190</v>
      </c>
      <c r="Q417" s="254">
        <v>4190</v>
      </c>
      <c r="R417" s="254">
        <v>4190</v>
      </c>
      <c r="S417" s="255">
        <v>4190</v>
      </c>
      <c r="T417" s="341">
        <v>4190</v>
      </c>
      <c r="U417" s="517"/>
      <c r="V417" s="517"/>
      <c r="W417" s="517"/>
    </row>
    <row r="418" spans="1:23" x14ac:dyDescent="0.2">
      <c r="A418" s="471" t="s">
        <v>6</v>
      </c>
      <c r="B418" s="256">
        <v>4262.666666666667</v>
      </c>
      <c r="C418" s="257">
        <v>4406.4705882352937</v>
      </c>
      <c r="D418" s="257">
        <v>4432.7777777777774</v>
      </c>
      <c r="E418" s="257">
        <v>4064.2857142857142</v>
      </c>
      <c r="F418" s="257">
        <v>4330.5555555555557</v>
      </c>
      <c r="G418" s="258">
        <v>4369.333333333333</v>
      </c>
      <c r="H418" s="256">
        <v>4437.5</v>
      </c>
      <c r="I418" s="257">
        <v>4275.625</v>
      </c>
      <c r="J418" s="257">
        <v>4194.5</v>
      </c>
      <c r="K418" s="257">
        <v>4486.25</v>
      </c>
      <c r="L418" s="257">
        <v>4363.333333333333</v>
      </c>
      <c r="M418" s="258">
        <v>4292</v>
      </c>
      <c r="N418" s="256">
        <v>4141.333333333333</v>
      </c>
      <c r="O418" s="257">
        <v>4437.1428571428569</v>
      </c>
      <c r="P418" s="257">
        <v>4377.333333333333</v>
      </c>
      <c r="Q418" s="257">
        <v>4482.5</v>
      </c>
      <c r="R418" s="257">
        <v>4355.333333333333</v>
      </c>
      <c r="S418" s="258">
        <v>4360.666666666667</v>
      </c>
      <c r="T418" s="342">
        <v>4336.259541984733</v>
      </c>
      <c r="U418" s="517"/>
      <c r="V418" s="517"/>
      <c r="W418" s="517"/>
    </row>
    <row r="419" spans="1:23" x14ac:dyDescent="0.2">
      <c r="A419" s="469" t="s">
        <v>7</v>
      </c>
      <c r="B419" s="260">
        <v>93.333333333333329</v>
      </c>
      <c r="C419" s="261">
        <v>100</v>
      </c>
      <c r="D419" s="261">
        <v>94.444444444444443</v>
      </c>
      <c r="E419" s="261">
        <v>100</v>
      </c>
      <c r="F419" s="261">
        <v>100</v>
      </c>
      <c r="G419" s="262">
        <v>86.666666666666671</v>
      </c>
      <c r="H419" s="260">
        <v>93.75</v>
      </c>
      <c r="I419" s="261">
        <v>100</v>
      </c>
      <c r="J419" s="261">
        <v>90</v>
      </c>
      <c r="K419" s="261">
        <v>62.5</v>
      </c>
      <c r="L419" s="261">
        <v>73.333333333333329</v>
      </c>
      <c r="M419" s="262">
        <v>93.333333333333329</v>
      </c>
      <c r="N419" s="260">
        <v>80</v>
      </c>
      <c r="O419" s="261">
        <v>78.571428571428569</v>
      </c>
      <c r="P419" s="261">
        <v>86.666666666666671</v>
      </c>
      <c r="Q419" s="261">
        <v>87.5</v>
      </c>
      <c r="R419" s="261">
        <v>73.333333333333329</v>
      </c>
      <c r="S419" s="262">
        <v>93.333333333333329</v>
      </c>
      <c r="T419" s="343">
        <v>86.25954198473282</v>
      </c>
      <c r="U419" s="517"/>
      <c r="V419" s="227"/>
      <c r="W419" s="517"/>
    </row>
    <row r="420" spans="1:23" x14ac:dyDescent="0.2">
      <c r="A420" s="469" t="s">
        <v>8</v>
      </c>
      <c r="B420" s="263">
        <v>5.9953987628843818E-2</v>
      </c>
      <c r="C420" s="264">
        <v>5.2735518614788292E-2</v>
      </c>
      <c r="D420" s="264">
        <v>6.6271072887475732E-2</v>
      </c>
      <c r="E420" s="264">
        <v>4.7380014895619688E-2</v>
      </c>
      <c r="F420" s="264">
        <v>3.9694730719428292E-2</v>
      </c>
      <c r="G420" s="265">
        <v>6.0098143336556123E-2</v>
      </c>
      <c r="H420" s="263">
        <v>5.2762601195390182E-2</v>
      </c>
      <c r="I420" s="264">
        <v>4.8294121348562882E-2</v>
      </c>
      <c r="J420" s="264">
        <v>5.43729703757697E-2</v>
      </c>
      <c r="K420" s="264">
        <v>7.894159161230134E-2</v>
      </c>
      <c r="L420" s="264">
        <v>8.9593161812554278E-2</v>
      </c>
      <c r="M420" s="265">
        <v>5.1807332291976774E-2</v>
      </c>
      <c r="N420" s="263">
        <v>8.0781183848633337E-2</v>
      </c>
      <c r="O420" s="264">
        <v>7.9777924619213958E-2</v>
      </c>
      <c r="P420" s="264">
        <v>6.4196457216735489E-2</v>
      </c>
      <c r="Q420" s="264">
        <v>7.2682007682008276E-2</v>
      </c>
      <c r="R420" s="264">
        <v>7.337676725049494E-2</v>
      </c>
      <c r="S420" s="265">
        <v>4.3587141107191779E-2</v>
      </c>
      <c r="T420" s="344">
        <v>6.6962747479205206E-2</v>
      </c>
      <c r="U420" s="517"/>
      <c r="V420" s="227"/>
      <c r="W420" s="517"/>
    </row>
    <row r="421" spans="1:23" x14ac:dyDescent="0.2">
      <c r="A421" s="471" t="s">
        <v>1</v>
      </c>
      <c r="B421" s="266">
        <f>B418/B417*100-100</f>
        <v>1.7342879872712871</v>
      </c>
      <c r="C421" s="267">
        <f t="shared" ref="C421:T421" si="99">C418/C417*100-100</f>
        <v>5.1663624877158441</v>
      </c>
      <c r="D421" s="267">
        <f t="shared" si="99"/>
        <v>5.7942190400424209</v>
      </c>
      <c r="E421" s="267">
        <f t="shared" si="99"/>
        <v>-3.0003409478349852</v>
      </c>
      <c r="F421" s="267">
        <f t="shared" si="99"/>
        <v>3.3545478652877279</v>
      </c>
      <c r="G421" s="268">
        <f t="shared" si="99"/>
        <v>4.2800318217979196</v>
      </c>
      <c r="H421" s="266">
        <f t="shared" si="99"/>
        <v>5.9069212410501279</v>
      </c>
      <c r="I421" s="267">
        <f t="shared" si="99"/>
        <v>2.0435560859188655</v>
      </c>
      <c r="J421" s="267">
        <f t="shared" si="99"/>
        <v>0.10739856801909298</v>
      </c>
      <c r="K421" s="267">
        <f t="shared" si="99"/>
        <v>7.0704057279236281</v>
      </c>
      <c r="L421" s="267">
        <f t="shared" si="99"/>
        <v>4.1368337311058099</v>
      </c>
      <c r="M421" s="268">
        <f t="shared" si="99"/>
        <v>2.4343675417661075</v>
      </c>
      <c r="N421" s="266">
        <f t="shared" si="99"/>
        <v>-1.1614956245027912</v>
      </c>
      <c r="O421" s="267">
        <f t="shared" si="99"/>
        <v>5.8983975451755839</v>
      </c>
      <c r="P421" s="267">
        <f t="shared" si="99"/>
        <v>4.4709626093874135</v>
      </c>
      <c r="Q421" s="267">
        <f t="shared" si="99"/>
        <v>6.9809069212410435</v>
      </c>
      <c r="R421" s="267">
        <f t="shared" si="99"/>
        <v>3.945902943516316</v>
      </c>
      <c r="S421" s="268">
        <f t="shared" si="99"/>
        <v>4.0731901352426547</v>
      </c>
      <c r="T421" s="345">
        <f t="shared" si="99"/>
        <v>3.4906811929530619</v>
      </c>
      <c r="U421" s="517"/>
      <c r="V421" s="227"/>
      <c r="W421" s="517"/>
    </row>
    <row r="422" spans="1:23" ht="13.5" thickBot="1" x14ac:dyDescent="0.25">
      <c r="A422" s="472" t="s">
        <v>27</v>
      </c>
      <c r="B422" s="410">
        <f>B418-B405</f>
        <v>43.254901960784991</v>
      </c>
      <c r="C422" s="415">
        <f t="shared" ref="C422:S422" si="100">C418-C405</f>
        <v>185.22058823529369</v>
      </c>
      <c r="D422" s="415">
        <f t="shared" si="100"/>
        <v>308.77777777777737</v>
      </c>
      <c r="E422" s="415">
        <f t="shared" si="100"/>
        <v>-25.714285714285779</v>
      </c>
      <c r="F422" s="415">
        <f t="shared" si="100"/>
        <v>-18.111111111111313</v>
      </c>
      <c r="G422" s="417">
        <f t="shared" si="100"/>
        <v>233.33333333333303</v>
      </c>
      <c r="H422" s="410">
        <f t="shared" si="100"/>
        <v>235.35714285714312</v>
      </c>
      <c r="I422" s="415">
        <f t="shared" si="100"/>
        <v>148.125</v>
      </c>
      <c r="J422" s="415">
        <f t="shared" si="100"/>
        <v>-168.83333333333303</v>
      </c>
      <c r="K422" s="415">
        <f t="shared" si="100"/>
        <v>287.67857142857156</v>
      </c>
      <c r="L422" s="415">
        <f t="shared" si="100"/>
        <v>18.66666666666606</v>
      </c>
      <c r="M422" s="417">
        <f t="shared" si="100"/>
        <v>66</v>
      </c>
      <c r="N422" s="410">
        <f t="shared" si="100"/>
        <v>-16.16666666666697</v>
      </c>
      <c r="O422" s="415">
        <f t="shared" si="100"/>
        <v>142.47619047618991</v>
      </c>
      <c r="P422" s="415">
        <f t="shared" si="100"/>
        <v>-59.589743589744103</v>
      </c>
      <c r="Q422" s="415">
        <f t="shared" si="100"/>
        <v>258.21428571428532</v>
      </c>
      <c r="R422" s="415">
        <f t="shared" si="100"/>
        <v>-56.095238095238528</v>
      </c>
      <c r="S422" s="417">
        <f t="shared" si="100"/>
        <v>109.49019607843184</v>
      </c>
      <c r="T422" s="478">
        <f t="shared" ref="T422" si="101">T418-T404</f>
        <v>161.259541984733</v>
      </c>
      <c r="U422" s="517"/>
      <c r="V422" s="227"/>
      <c r="W422" s="517"/>
    </row>
    <row r="423" spans="1:23" x14ac:dyDescent="0.2">
      <c r="A423" s="370" t="s">
        <v>51</v>
      </c>
      <c r="B423" s="486">
        <v>71</v>
      </c>
      <c r="C423" s="487">
        <v>71</v>
      </c>
      <c r="D423" s="487">
        <v>73</v>
      </c>
      <c r="E423" s="487">
        <v>16</v>
      </c>
      <c r="F423" s="487">
        <v>73</v>
      </c>
      <c r="G423" s="489">
        <v>74</v>
      </c>
      <c r="H423" s="486">
        <v>72</v>
      </c>
      <c r="I423" s="487">
        <v>73</v>
      </c>
      <c r="J423" s="487">
        <v>73</v>
      </c>
      <c r="K423" s="487">
        <v>19</v>
      </c>
      <c r="L423" s="487">
        <v>73</v>
      </c>
      <c r="M423" s="489">
        <v>74</v>
      </c>
      <c r="N423" s="486">
        <v>73</v>
      </c>
      <c r="O423" s="487">
        <v>73</v>
      </c>
      <c r="P423" s="487">
        <v>72</v>
      </c>
      <c r="Q423" s="487">
        <v>18</v>
      </c>
      <c r="R423" s="487">
        <v>74</v>
      </c>
      <c r="S423" s="489">
        <v>74</v>
      </c>
      <c r="T423" s="347">
        <f>SUM(B423:S423)</f>
        <v>1146</v>
      </c>
      <c r="U423" s="227" t="s">
        <v>56</v>
      </c>
      <c r="V423" s="278">
        <f>T410-T423</f>
        <v>1</v>
      </c>
      <c r="W423" s="279">
        <f>V423/T410</f>
        <v>8.7183958151700091E-4</v>
      </c>
    </row>
    <row r="424" spans="1:23" x14ac:dyDescent="0.2">
      <c r="A424" s="371" t="s">
        <v>28</v>
      </c>
      <c r="B424" s="323">
        <v>148</v>
      </c>
      <c r="C424" s="240">
        <v>147</v>
      </c>
      <c r="D424" s="240">
        <v>146.5</v>
      </c>
      <c r="E424" s="240">
        <v>149.5</v>
      </c>
      <c r="F424" s="240">
        <v>146.5</v>
      </c>
      <c r="G424" s="243">
        <v>146</v>
      </c>
      <c r="H424" s="242">
        <v>149</v>
      </c>
      <c r="I424" s="240">
        <v>148</v>
      </c>
      <c r="J424" s="240">
        <v>148</v>
      </c>
      <c r="K424" s="240">
        <v>148.5</v>
      </c>
      <c r="L424" s="240">
        <v>146</v>
      </c>
      <c r="M424" s="243">
        <v>146</v>
      </c>
      <c r="N424" s="242">
        <v>149.5</v>
      </c>
      <c r="O424" s="240">
        <v>147.5</v>
      </c>
      <c r="P424" s="240">
        <v>147</v>
      </c>
      <c r="Q424" s="240">
        <v>148</v>
      </c>
      <c r="R424" s="240">
        <v>147</v>
      </c>
      <c r="S424" s="243">
        <v>146</v>
      </c>
      <c r="T424" s="339"/>
      <c r="U424" s="227" t="s">
        <v>57</v>
      </c>
      <c r="V424" s="362">
        <v>146.19</v>
      </c>
      <c r="W424" s="517"/>
    </row>
    <row r="425" spans="1:23" ht="13.5" thickBot="1" x14ac:dyDescent="0.25">
      <c r="A425" s="372" t="s">
        <v>26</v>
      </c>
      <c r="B425" s="410">
        <f>B424-B411</f>
        <v>1</v>
      </c>
      <c r="C425" s="415">
        <f t="shared" ref="C425:S425" si="102">C424-C411</f>
        <v>1</v>
      </c>
      <c r="D425" s="415">
        <f t="shared" si="102"/>
        <v>1</v>
      </c>
      <c r="E425" s="415">
        <f t="shared" si="102"/>
        <v>1.5</v>
      </c>
      <c r="F425" s="415">
        <f t="shared" si="102"/>
        <v>1.5</v>
      </c>
      <c r="G425" s="417">
        <f t="shared" si="102"/>
        <v>1</v>
      </c>
      <c r="H425" s="410">
        <f t="shared" si="102"/>
        <v>1</v>
      </c>
      <c r="I425" s="415">
        <f t="shared" si="102"/>
        <v>1</v>
      </c>
      <c r="J425" s="415">
        <f t="shared" si="102"/>
        <v>1.5</v>
      </c>
      <c r="K425" s="415">
        <f t="shared" si="102"/>
        <v>1</v>
      </c>
      <c r="L425" s="415">
        <f t="shared" si="102"/>
        <v>1</v>
      </c>
      <c r="M425" s="417">
        <f t="shared" si="102"/>
        <v>1.5</v>
      </c>
      <c r="N425" s="410">
        <f t="shared" si="102"/>
        <v>1.5</v>
      </c>
      <c r="O425" s="415">
        <f t="shared" si="102"/>
        <v>1</v>
      </c>
      <c r="P425" s="415">
        <f t="shared" si="102"/>
        <v>1.5</v>
      </c>
      <c r="Q425" s="415">
        <f t="shared" si="102"/>
        <v>1</v>
      </c>
      <c r="R425" s="415">
        <f t="shared" si="102"/>
        <v>1.5</v>
      </c>
      <c r="S425" s="417">
        <f t="shared" si="102"/>
        <v>1</v>
      </c>
      <c r="T425" s="348"/>
      <c r="U425" s="227" t="s">
        <v>26</v>
      </c>
      <c r="V425" s="395">
        <f>V424-V411</f>
        <v>7.9999999999984084E-2</v>
      </c>
      <c r="W425" s="517"/>
    </row>
    <row r="427" spans="1:23" ht="13.5" thickBot="1" x14ac:dyDescent="0.25"/>
    <row r="428" spans="1:23" ht="13.5" thickBot="1" x14ac:dyDescent="0.25">
      <c r="A428" s="468" t="s">
        <v>139</v>
      </c>
      <c r="B428" s="538" t="s">
        <v>53</v>
      </c>
      <c r="C428" s="539"/>
      <c r="D428" s="539"/>
      <c r="E428" s="539"/>
      <c r="F428" s="539"/>
      <c r="G428" s="540"/>
      <c r="H428" s="538" t="s">
        <v>72</v>
      </c>
      <c r="I428" s="539"/>
      <c r="J428" s="539"/>
      <c r="K428" s="539"/>
      <c r="L428" s="539"/>
      <c r="M428" s="540"/>
      <c r="N428" s="538" t="s">
        <v>63</v>
      </c>
      <c r="O428" s="539"/>
      <c r="P428" s="539"/>
      <c r="Q428" s="539"/>
      <c r="R428" s="539"/>
      <c r="S428" s="540"/>
      <c r="T428" s="338" t="s">
        <v>55</v>
      </c>
      <c r="U428" s="518"/>
      <c r="V428" s="518"/>
      <c r="W428" s="518"/>
    </row>
    <row r="429" spans="1:23" x14ac:dyDescent="0.2">
      <c r="A429" s="469" t="s">
        <v>54</v>
      </c>
      <c r="B429" s="490">
        <v>1</v>
      </c>
      <c r="C429" s="329">
        <v>2</v>
      </c>
      <c r="D429" s="329">
        <v>3</v>
      </c>
      <c r="E429" s="329">
        <v>4</v>
      </c>
      <c r="F429" s="329">
        <v>5</v>
      </c>
      <c r="G429" s="483">
        <v>6</v>
      </c>
      <c r="H429" s="490">
        <v>7</v>
      </c>
      <c r="I429" s="329">
        <v>8</v>
      </c>
      <c r="J429" s="329">
        <v>9</v>
      </c>
      <c r="K429" s="329">
        <v>10</v>
      </c>
      <c r="L429" s="329">
        <v>11</v>
      </c>
      <c r="M429" s="483">
        <v>12</v>
      </c>
      <c r="N429" s="490">
        <v>13</v>
      </c>
      <c r="O429" s="329">
        <v>14</v>
      </c>
      <c r="P429" s="329">
        <v>15</v>
      </c>
      <c r="Q429" s="329">
        <v>16</v>
      </c>
      <c r="R429" s="329">
        <v>17</v>
      </c>
      <c r="S429" s="483">
        <v>18</v>
      </c>
      <c r="T429" s="459">
        <v>285</v>
      </c>
      <c r="U429" s="518"/>
      <c r="V429" s="518"/>
      <c r="W429" s="518"/>
    </row>
    <row r="430" spans="1:23" x14ac:dyDescent="0.2">
      <c r="A430" s="470" t="s">
        <v>3</v>
      </c>
      <c r="B430" s="473">
        <v>4205</v>
      </c>
      <c r="C430" s="254">
        <v>4205</v>
      </c>
      <c r="D430" s="254">
        <v>4205</v>
      </c>
      <c r="E430" s="254">
        <v>4205</v>
      </c>
      <c r="F430" s="254">
        <v>4205</v>
      </c>
      <c r="G430" s="255">
        <v>4205</v>
      </c>
      <c r="H430" s="253">
        <v>4205</v>
      </c>
      <c r="I430" s="254">
        <v>4205</v>
      </c>
      <c r="J430" s="254">
        <v>4205</v>
      </c>
      <c r="K430" s="254">
        <v>4205</v>
      </c>
      <c r="L430" s="254">
        <v>4205</v>
      </c>
      <c r="M430" s="255">
        <v>4205</v>
      </c>
      <c r="N430" s="253">
        <v>4205</v>
      </c>
      <c r="O430" s="254">
        <v>4205</v>
      </c>
      <c r="P430" s="254">
        <v>4205</v>
      </c>
      <c r="Q430" s="254">
        <v>4205</v>
      </c>
      <c r="R430" s="254">
        <v>4205</v>
      </c>
      <c r="S430" s="255">
        <v>4205</v>
      </c>
      <c r="T430" s="341">
        <v>4205</v>
      </c>
      <c r="U430" s="518"/>
      <c r="V430" s="518"/>
      <c r="W430" s="518"/>
    </row>
    <row r="431" spans="1:23" x14ac:dyDescent="0.2">
      <c r="A431" s="471" t="s">
        <v>6</v>
      </c>
      <c r="B431" s="256">
        <v>4444</v>
      </c>
      <c r="C431" s="257">
        <v>4338.333333333333</v>
      </c>
      <c r="D431" s="257">
        <v>4298.636363636364</v>
      </c>
      <c r="E431" s="257">
        <v>4363.75</v>
      </c>
      <c r="F431" s="257">
        <v>4538</v>
      </c>
      <c r="G431" s="258">
        <v>4279.333333333333</v>
      </c>
      <c r="H431" s="256">
        <v>4390</v>
      </c>
      <c r="I431" s="257">
        <v>4184.7368421052633</v>
      </c>
      <c r="J431" s="257">
        <v>4367.5</v>
      </c>
      <c r="K431" s="257">
        <v>4421.25</v>
      </c>
      <c r="L431" s="257">
        <v>4516.666666666667</v>
      </c>
      <c r="M431" s="258">
        <v>4467.0588235294117</v>
      </c>
      <c r="N431" s="256">
        <v>4426.8</v>
      </c>
      <c r="O431" s="257">
        <v>4440</v>
      </c>
      <c r="P431" s="257">
        <v>4491.7647058823532</v>
      </c>
      <c r="Q431" s="257">
        <v>4422.8571428571431</v>
      </c>
      <c r="R431" s="257">
        <v>4403.125</v>
      </c>
      <c r="S431" s="258">
        <v>4496.666666666667</v>
      </c>
      <c r="T431" s="342">
        <v>4404.5964912280706</v>
      </c>
      <c r="U431" s="518"/>
      <c r="V431" s="518"/>
      <c r="W431" s="518"/>
    </row>
    <row r="432" spans="1:23" x14ac:dyDescent="0.2">
      <c r="A432" s="469" t="s">
        <v>7</v>
      </c>
      <c r="B432" s="260">
        <v>80</v>
      </c>
      <c r="C432" s="261">
        <v>83.333333333333329</v>
      </c>
      <c r="D432" s="261">
        <v>72.727272727272734</v>
      </c>
      <c r="E432" s="261">
        <v>81.25</v>
      </c>
      <c r="F432" s="261">
        <v>90</v>
      </c>
      <c r="G432" s="262">
        <v>80</v>
      </c>
      <c r="H432" s="260">
        <v>73.333333333333329</v>
      </c>
      <c r="I432" s="261">
        <v>73.684210526315795</v>
      </c>
      <c r="J432" s="261">
        <v>66.666666666666671</v>
      </c>
      <c r="K432" s="261">
        <v>100</v>
      </c>
      <c r="L432" s="261">
        <v>93.333333333333329</v>
      </c>
      <c r="M432" s="262">
        <v>82.352941176470594</v>
      </c>
      <c r="N432" s="260">
        <v>92</v>
      </c>
      <c r="O432" s="261">
        <v>81.25</v>
      </c>
      <c r="P432" s="261">
        <v>94.117647058823536</v>
      </c>
      <c r="Q432" s="261">
        <v>100</v>
      </c>
      <c r="R432" s="261">
        <v>81.25</v>
      </c>
      <c r="S432" s="262">
        <v>100</v>
      </c>
      <c r="T432" s="343">
        <v>82.10526315789474</v>
      </c>
      <c r="U432" s="518"/>
      <c r="V432" s="227"/>
      <c r="W432" s="518"/>
    </row>
    <row r="433" spans="1:23" x14ac:dyDescent="0.2">
      <c r="A433" s="469" t="s">
        <v>8</v>
      </c>
      <c r="B433" s="263">
        <v>7.6652234502688835E-2</v>
      </c>
      <c r="C433" s="264">
        <v>6.0444570674674999E-2</v>
      </c>
      <c r="D433" s="264">
        <v>7.9804785139002993E-2</v>
      </c>
      <c r="E433" s="264">
        <v>7.2737655373430812E-2</v>
      </c>
      <c r="F433" s="264">
        <v>5.6802824237899986E-2</v>
      </c>
      <c r="G433" s="265">
        <v>7.3310230182831823E-2</v>
      </c>
      <c r="H433" s="263">
        <v>6.3987085383600525E-2</v>
      </c>
      <c r="I433" s="264">
        <v>8.6661698930547162E-2</v>
      </c>
      <c r="J433" s="264">
        <v>8.9648105201111508E-2</v>
      </c>
      <c r="K433" s="264">
        <v>5.0416381430154464E-2</v>
      </c>
      <c r="L433" s="264">
        <v>5.669318702302438E-2</v>
      </c>
      <c r="M433" s="265">
        <v>7.4822779648475682E-2</v>
      </c>
      <c r="N433" s="263">
        <v>5.5376408775369729E-2</v>
      </c>
      <c r="O433" s="264">
        <v>6.9135339991760497E-2</v>
      </c>
      <c r="P433" s="264">
        <v>6.5972994852436864E-2</v>
      </c>
      <c r="Q433" s="264">
        <v>6.328112091089691E-2</v>
      </c>
      <c r="R433" s="264">
        <v>7.7437664726037275E-2</v>
      </c>
      <c r="S433" s="265">
        <v>4.56901619161897E-2</v>
      </c>
      <c r="T433" s="344">
        <v>7.1792273636723691E-2</v>
      </c>
      <c r="U433" s="518"/>
      <c r="V433" s="227"/>
      <c r="W433" s="518"/>
    </row>
    <row r="434" spans="1:23" x14ac:dyDescent="0.2">
      <c r="A434" s="471" t="s">
        <v>1</v>
      </c>
      <c r="B434" s="266">
        <f>B431/B430*100-100</f>
        <v>5.6837098692033265</v>
      </c>
      <c r="C434" s="267">
        <f t="shared" ref="C434:T434" si="103">C431/C430*100-100</f>
        <v>3.1708283789139813</v>
      </c>
      <c r="D434" s="267">
        <f t="shared" si="103"/>
        <v>2.2267862933736922</v>
      </c>
      <c r="E434" s="267">
        <f t="shared" si="103"/>
        <v>3.7752675386444707</v>
      </c>
      <c r="F434" s="267">
        <f t="shared" si="103"/>
        <v>7.9191438763376993</v>
      </c>
      <c r="G434" s="268">
        <f t="shared" si="103"/>
        <v>1.7677368212445401</v>
      </c>
      <c r="H434" s="266">
        <f t="shared" si="103"/>
        <v>4.3995243757431552</v>
      </c>
      <c r="I434" s="267">
        <f t="shared" si="103"/>
        <v>-0.48188247074284618</v>
      </c>
      <c r="J434" s="267">
        <f t="shared" si="103"/>
        <v>3.8644470868014196</v>
      </c>
      <c r="K434" s="267">
        <f t="shared" si="103"/>
        <v>5.142687277051138</v>
      </c>
      <c r="L434" s="267">
        <f t="shared" si="103"/>
        <v>7.4118113357114765</v>
      </c>
      <c r="M434" s="268">
        <f t="shared" si="103"/>
        <v>6.2320766594390307</v>
      </c>
      <c r="N434" s="266">
        <f t="shared" si="103"/>
        <v>5.2746730083234326</v>
      </c>
      <c r="O434" s="267">
        <f t="shared" si="103"/>
        <v>5.5885850178358965</v>
      </c>
      <c r="P434" s="267">
        <f t="shared" si="103"/>
        <v>6.8196125061201798</v>
      </c>
      <c r="Q434" s="267">
        <f t="shared" si="103"/>
        <v>5.180907083404108</v>
      </c>
      <c r="R434" s="267">
        <f t="shared" si="103"/>
        <v>4.7116527942925046</v>
      </c>
      <c r="S434" s="268">
        <f t="shared" si="103"/>
        <v>6.9361870788743545</v>
      </c>
      <c r="T434" s="345">
        <f t="shared" si="103"/>
        <v>4.7466466403821812</v>
      </c>
      <c r="U434" s="518"/>
      <c r="V434" s="227"/>
      <c r="W434" s="518"/>
    </row>
    <row r="435" spans="1:23" ht="13.5" thickBot="1" x14ac:dyDescent="0.25">
      <c r="A435" s="472" t="s">
        <v>27</v>
      </c>
      <c r="B435" s="410">
        <f>B431-B418</f>
        <v>181.33333333333303</v>
      </c>
      <c r="C435" s="415">
        <f t="shared" ref="C435:S435" si="104">C431-C418</f>
        <v>-68.137254901960659</v>
      </c>
      <c r="D435" s="415">
        <f t="shared" si="104"/>
        <v>-134.14141414141341</v>
      </c>
      <c r="E435" s="415">
        <f t="shared" si="104"/>
        <v>299.46428571428578</v>
      </c>
      <c r="F435" s="415">
        <f t="shared" si="104"/>
        <v>207.44444444444434</v>
      </c>
      <c r="G435" s="417">
        <f t="shared" si="104"/>
        <v>-90</v>
      </c>
      <c r="H435" s="410">
        <f t="shared" si="104"/>
        <v>-47.5</v>
      </c>
      <c r="I435" s="415">
        <f t="shared" si="104"/>
        <v>-90.888157894736651</v>
      </c>
      <c r="J435" s="415">
        <f t="shared" si="104"/>
        <v>173</v>
      </c>
      <c r="K435" s="415">
        <f t="shared" si="104"/>
        <v>-65</v>
      </c>
      <c r="L435" s="415">
        <f t="shared" si="104"/>
        <v>153.33333333333394</v>
      </c>
      <c r="M435" s="417">
        <f t="shared" si="104"/>
        <v>175.05882352941171</v>
      </c>
      <c r="N435" s="410">
        <f t="shared" si="104"/>
        <v>285.46666666666715</v>
      </c>
      <c r="O435" s="415">
        <f t="shared" si="104"/>
        <v>2.857142857143117</v>
      </c>
      <c r="P435" s="415">
        <f t="shared" si="104"/>
        <v>114.43137254902013</v>
      </c>
      <c r="Q435" s="415">
        <f t="shared" si="104"/>
        <v>-59.642857142856883</v>
      </c>
      <c r="R435" s="415">
        <f t="shared" si="104"/>
        <v>47.79166666666697</v>
      </c>
      <c r="S435" s="417">
        <f t="shared" si="104"/>
        <v>136</v>
      </c>
      <c r="T435" s="478">
        <f t="shared" ref="T435" si="105">T431-T417</f>
        <v>214.59649122807059</v>
      </c>
      <c r="U435" s="518"/>
      <c r="V435" s="227"/>
      <c r="W435" s="518"/>
    </row>
    <row r="436" spans="1:23" x14ac:dyDescent="0.2">
      <c r="A436" s="370" t="s">
        <v>51</v>
      </c>
      <c r="B436" s="486">
        <v>71</v>
      </c>
      <c r="C436" s="487">
        <v>71</v>
      </c>
      <c r="D436" s="487">
        <v>73</v>
      </c>
      <c r="E436" s="487">
        <v>16</v>
      </c>
      <c r="F436" s="487">
        <v>73</v>
      </c>
      <c r="G436" s="489">
        <v>74</v>
      </c>
      <c r="H436" s="486">
        <v>72</v>
      </c>
      <c r="I436" s="487">
        <v>73</v>
      </c>
      <c r="J436" s="487">
        <v>73</v>
      </c>
      <c r="K436" s="487">
        <v>19</v>
      </c>
      <c r="L436" s="487">
        <v>73</v>
      </c>
      <c r="M436" s="489">
        <v>74</v>
      </c>
      <c r="N436" s="486">
        <v>73</v>
      </c>
      <c r="O436" s="487">
        <v>72</v>
      </c>
      <c r="P436" s="487">
        <v>72</v>
      </c>
      <c r="Q436" s="487">
        <v>18</v>
      </c>
      <c r="R436" s="487">
        <v>74</v>
      </c>
      <c r="S436" s="489">
        <v>74</v>
      </c>
      <c r="T436" s="347">
        <f>SUM(B436:S436)</f>
        <v>1145</v>
      </c>
      <c r="U436" s="227" t="s">
        <v>56</v>
      </c>
      <c r="V436" s="278">
        <f>T423-T436</f>
        <v>1</v>
      </c>
      <c r="W436" s="279">
        <f>V436/T423</f>
        <v>8.7260034904013963E-4</v>
      </c>
    </row>
    <row r="437" spans="1:23" x14ac:dyDescent="0.2">
      <c r="A437" s="371" t="s">
        <v>28</v>
      </c>
      <c r="B437" s="323">
        <v>148</v>
      </c>
      <c r="C437" s="240">
        <v>147</v>
      </c>
      <c r="D437" s="240">
        <v>146.5</v>
      </c>
      <c r="E437" s="240">
        <v>149.5</v>
      </c>
      <c r="F437" s="240">
        <v>146.5</v>
      </c>
      <c r="G437" s="243">
        <v>146</v>
      </c>
      <c r="H437" s="242">
        <v>149</v>
      </c>
      <c r="I437" s="240">
        <v>148</v>
      </c>
      <c r="J437" s="240">
        <v>148</v>
      </c>
      <c r="K437" s="240">
        <v>148.5</v>
      </c>
      <c r="L437" s="240">
        <v>146</v>
      </c>
      <c r="M437" s="243">
        <v>146</v>
      </c>
      <c r="N437" s="242">
        <v>149.5</v>
      </c>
      <c r="O437" s="240">
        <v>147.5</v>
      </c>
      <c r="P437" s="240">
        <v>147</v>
      </c>
      <c r="Q437" s="240">
        <v>148</v>
      </c>
      <c r="R437" s="240">
        <v>147</v>
      </c>
      <c r="S437" s="243">
        <v>146</v>
      </c>
      <c r="T437" s="339"/>
      <c r="U437" s="227" t="s">
        <v>57</v>
      </c>
      <c r="V437" s="362">
        <v>147.32</v>
      </c>
      <c r="W437" s="518"/>
    </row>
    <row r="438" spans="1:23" ht="13.5" thickBot="1" x14ac:dyDescent="0.25">
      <c r="A438" s="372" t="s">
        <v>26</v>
      </c>
      <c r="B438" s="410">
        <f>B437-B424</f>
        <v>0</v>
      </c>
      <c r="C438" s="415">
        <f t="shared" ref="C438:S438" si="106">C437-C424</f>
        <v>0</v>
      </c>
      <c r="D438" s="415">
        <f t="shared" si="106"/>
        <v>0</v>
      </c>
      <c r="E438" s="415">
        <f t="shared" si="106"/>
        <v>0</v>
      </c>
      <c r="F438" s="415">
        <f t="shared" si="106"/>
        <v>0</v>
      </c>
      <c r="G438" s="417">
        <f t="shared" si="106"/>
        <v>0</v>
      </c>
      <c r="H438" s="410">
        <f t="shared" si="106"/>
        <v>0</v>
      </c>
      <c r="I438" s="415">
        <f t="shared" si="106"/>
        <v>0</v>
      </c>
      <c r="J438" s="415">
        <f t="shared" si="106"/>
        <v>0</v>
      </c>
      <c r="K438" s="415">
        <f t="shared" si="106"/>
        <v>0</v>
      </c>
      <c r="L438" s="415">
        <f t="shared" si="106"/>
        <v>0</v>
      </c>
      <c r="M438" s="417">
        <f t="shared" si="106"/>
        <v>0</v>
      </c>
      <c r="N438" s="410">
        <f t="shared" si="106"/>
        <v>0</v>
      </c>
      <c r="O438" s="415">
        <f t="shared" si="106"/>
        <v>0</v>
      </c>
      <c r="P438" s="415">
        <f t="shared" si="106"/>
        <v>0</v>
      </c>
      <c r="Q438" s="415">
        <f t="shared" si="106"/>
        <v>0</v>
      </c>
      <c r="R438" s="415">
        <f t="shared" si="106"/>
        <v>0</v>
      </c>
      <c r="S438" s="417">
        <f t="shared" si="106"/>
        <v>0</v>
      </c>
      <c r="T438" s="348"/>
      <c r="U438" s="227" t="s">
        <v>26</v>
      </c>
      <c r="V438" s="395">
        <f>V437-V424</f>
        <v>1.1299999999999955</v>
      </c>
      <c r="W438" s="518"/>
    </row>
    <row r="440" spans="1:23" ht="13.5" thickBot="1" x14ac:dyDescent="0.25"/>
    <row r="441" spans="1:23" ht="13.5" thickBot="1" x14ac:dyDescent="0.25">
      <c r="A441" s="468" t="s">
        <v>140</v>
      </c>
      <c r="B441" s="538" t="s">
        <v>53</v>
      </c>
      <c r="C441" s="539"/>
      <c r="D441" s="539"/>
      <c r="E441" s="539"/>
      <c r="F441" s="539"/>
      <c r="G441" s="540"/>
      <c r="H441" s="538" t="s">
        <v>72</v>
      </c>
      <c r="I441" s="539"/>
      <c r="J441" s="539"/>
      <c r="K441" s="539"/>
      <c r="L441" s="539"/>
      <c r="M441" s="540"/>
      <c r="N441" s="538" t="s">
        <v>63</v>
      </c>
      <c r="O441" s="539"/>
      <c r="P441" s="539"/>
      <c r="Q441" s="539"/>
      <c r="R441" s="539"/>
      <c r="S441" s="540"/>
      <c r="T441" s="338" t="s">
        <v>55</v>
      </c>
      <c r="U441" s="519"/>
      <c r="V441" s="519"/>
      <c r="W441" s="519"/>
    </row>
    <row r="442" spans="1:23" x14ac:dyDescent="0.2">
      <c r="A442" s="469" t="s">
        <v>54</v>
      </c>
      <c r="B442" s="490">
        <v>1</v>
      </c>
      <c r="C442" s="329">
        <v>2</v>
      </c>
      <c r="D442" s="329">
        <v>3</v>
      </c>
      <c r="E442" s="329">
        <v>4</v>
      </c>
      <c r="F442" s="329">
        <v>5</v>
      </c>
      <c r="G442" s="483">
        <v>6</v>
      </c>
      <c r="H442" s="490">
        <v>7</v>
      </c>
      <c r="I442" s="329">
        <v>8</v>
      </c>
      <c r="J442" s="329">
        <v>9</v>
      </c>
      <c r="K442" s="329">
        <v>10</v>
      </c>
      <c r="L442" s="329">
        <v>11</v>
      </c>
      <c r="M442" s="483">
        <v>12</v>
      </c>
      <c r="N442" s="490">
        <v>13</v>
      </c>
      <c r="O442" s="329">
        <v>14</v>
      </c>
      <c r="P442" s="329">
        <v>15</v>
      </c>
      <c r="Q442" s="329">
        <v>16</v>
      </c>
      <c r="R442" s="329">
        <v>17</v>
      </c>
      <c r="S442" s="483">
        <v>18</v>
      </c>
      <c r="T442" s="459">
        <v>285</v>
      </c>
      <c r="U442" s="519"/>
      <c r="V442" s="519"/>
      <c r="W442" s="519"/>
    </row>
    <row r="443" spans="1:23" x14ac:dyDescent="0.2">
      <c r="A443" s="470" t="s">
        <v>3</v>
      </c>
      <c r="B443" s="473">
        <v>4220</v>
      </c>
      <c r="C443" s="254">
        <v>4220</v>
      </c>
      <c r="D443" s="254">
        <v>4220</v>
      </c>
      <c r="E443" s="254">
        <v>4220</v>
      </c>
      <c r="F443" s="254">
        <v>4220</v>
      </c>
      <c r="G443" s="255">
        <v>4220</v>
      </c>
      <c r="H443" s="253">
        <v>4220</v>
      </c>
      <c r="I443" s="254">
        <v>4220</v>
      </c>
      <c r="J443" s="254">
        <v>4220</v>
      </c>
      <c r="K443" s="254">
        <v>4220</v>
      </c>
      <c r="L443" s="254">
        <v>4220</v>
      </c>
      <c r="M443" s="255">
        <v>4220</v>
      </c>
      <c r="N443" s="253">
        <v>4220</v>
      </c>
      <c r="O443" s="254">
        <v>4220</v>
      </c>
      <c r="P443" s="254">
        <v>4220</v>
      </c>
      <c r="Q443" s="254">
        <v>4220</v>
      </c>
      <c r="R443" s="254">
        <v>4220</v>
      </c>
      <c r="S443" s="255">
        <v>4220</v>
      </c>
      <c r="T443" s="341">
        <v>4220</v>
      </c>
      <c r="U443" s="519"/>
      <c r="V443" s="519"/>
      <c r="W443" s="519"/>
    </row>
    <row r="444" spans="1:23" x14ac:dyDescent="0.2">
      <c r="A444" s="471" t="s">
        <v>6</v>
      </c>
      <c r="B444" s="256">
        <v>4360</v>
      </c>
      <c r="C444" s="257">
        <v>4468.13</v>
      </c>
      <c r="D444" s="257">
        <v>4467.33</v>
      </c>
      <c r="E444" s="257">
        <v>4357.5</v>
      </c>
      <c r="F444" s="257">
        <v>4319.33</v>
      </c>
      <c r="G444" s="258">
        <v>4240.59</v>
      </c>
      <c r="H444" s="256">
        <v>4548.24</v>
      </c>
      <c r="I444" s="257">
        <v>4279.41</v>
      </c>
      <c r="J444" s="257">
        <v>4381.54</v>
      </c>
      <c r="K444" s="257">
        <v>4447.1400000000003</v>
      </c>
      <c r="L444" s="257">
        <v>4420</v>
      </c>
      <c r="M444" s="258">
        <v>4300.67</v>
      </c>
      <c r="N444" s="256">
        <v>4516.92</v>
      </c>
      <c r="O444" s="257">
        <v>4382.8999999999996</v>
      </c>
      <c r="P444" s="257">
        <v>4645</v>
      </c>
      <c r="Q444" s="257">
        <v>4538.8</v>
      </c>
      <c r="R444" s="257">
        <v>4553.33</v>
      </c>
      <c r="S444" s="258">
        <v>4446.43</v>
      </c>
      <c r="T444" s="342">
        <v>4418.92</v>
      </c>
      <c r="U444" s="519"/>
      <c r="V444" s="519"/>
      <c r="W444" s="519"/>
    </row>
    <row r="445" spans="1:23" x14ac:dyDescent="0.2">
      <c r="A445" s="469" t="s">
        <v>7</v>
      </c>
      <c r="B445" s="260">
        <v>83.3</v>
      </c>
      <c r="C445" s="261">
        <v>87.5</v>
      </c>
      <c r="D445" s="261">
        <v>100</v>
      </c>
      <c r="E445" s="261">
        <v>87.5</v>
      </c>
      <c r="F445" s="261">
        <v>86.67</v>
      </c>
      <c r="G445" s="262">
        <v>88.24</v>
      </c>
      <c r="H445" s="260">
        <v>82.35</v>
      </c>
      <c r="I445" s="261">
        <v>70.59</v>
      </c>
      <c r="J445" s="261">
        <v>84.62</v>
      </c>
      <c r="K445" s="261">
        <v>100</v>
      </c>
      <c r="L445" s="261">
        <v>100</v>
      </c>
      <c r="M445" s="262">
        <v>100</v>
      </c>
      <c r="N445" s="260">
        <v>100</v>
      </c>
      <c r="O445" s="261">
        <v>82.35</v>
      </c>
      <c r="P445" s="261">
        <v>92.86</v>
      </c>
      <c r="Q445" s="261">
        <v>87.5</v>
      </c>
      <c r="R445" s="261">
        <v>83.33</v>
      </c>
      <c r="S445" s="262">
        <v>85.71</v>
      </c>
      <c r="T445" s="343">
        <v>88</v>
      </c>
      <c r="U445" s="519"/>
      <c r="V445" s="227"/>
      <c r="W445" s="519"/>
    </row>
    <row r="446" spans="1:23" x14ac:dyDescent="0.2">
      <c r="A446" s="469" t="s">
        <v>8</v>
      </c>
      <c r="B446" s="263">
        <v>6.6299999999999998E-2</v>
      </c>
      <c r="C446" s="264">
        <v>4.7699999999999999E-2</v>
      </c>
      <c r="D446" s="264">
        <v>5.2299999999999999E-2</v>
      </c>
      <c r="E446" s="264">
        <v>6.8199999999999997E-2</v>
      </c>
      <c r="F446" s="264">
        <v>7.6700000000000004E-2</v>
      </c>
      <c r="G446" s="265">
        <v>5.7000000000000002E-2</v>
      </c>
      <c r="H446" s="263">
        <v>6.7000000000000004E-2</v>
      </c>
      <c r="I446" s="264">
        <v>7.9399999999999998E-2</v>
      </c>
      <c r="J446" s="264">
        <v>6.4199999999999993E-2</v>
      </c>
      <c r="K446" s="264">
        <v>3.3099999999999997E-2</v>
      </c>
      <c r="L446" s="264">
        <v>5.62E-2</v>
      </c>
      <c r="M446" s="265">
        <v>5.0700000000000002E-2</v>
      </c>
      <c r="N446" s="263">
        <v>3.1699999999999999E-2</v>
      </c>
      <c r="O446" s="264">
        <v>7.0000000000000007E-2</v>
      </c>
      <c r="P446" s="264">
        <v>6.6900000000000001E-2</v>
      </c>
      <c r="Q446" s="264">
        <v>5.1400000000000001E-2</v>
      </c>
      <c r="R446" s="264">
        <v>6.88E-2</v>
      </c>
      <c r="S446" s="265">
        <v>6.25E-2</v>
      </c>
      <c r="T446" s="344">
        <v>6.6500000000000004E-2</v>
      </c>
      <c r="U446" s="519"/>
      <c r="V446" s="227"/>
      <c r="W446" s="519"/>
    </row>
    <row r="447" spans="1:23" x14ac:dyDescent="0.2">
      <c r="A447" s="471" t="s">
        <v>1</v>
      </c>
      <c r="B447" s="266">
        <f>B444/B443*100-100</f>
        <v>3.3175355450237021</v>
      </c>
      <c r="C447" s="267">
        <f t="shared" ref="C447:T447" si="107">C444/C443*100-100</f>
        <v>5.8798578199052116</v>
      </c>
      <c r="D447" s="267">
        <f t="shared" si="107"/>
        <v>5.8609004739336399</v>
      </c>
      <c r="E447" s="267">
        <f t="shared" si="107"/>
        <v>3.2582938388625564</v>
      </c>
      <c r="F447" s="267">
        <f t="shared" si="107"/>
        <v>2.35379146919432</v>
      </c>
      <c r="G447" s="268">
        <f t="shared" si="107"/>
        <v>0.48791469194313208</v>
      </c>
      <c r="H447" s="266">
        <f t="shared" si="107"/>
        <v>7.778199052132706</v>
      </c>
      <c r="I447" s="267">
        <f t="shared" si="107"/>
        <v>1.4078199052132589</v>
      </c>
      <c r="J447" s="267">
        <f t="shared" si="107"/>
        <v>3.8279620853080445</v>
      </c>
      <c r="K447" s="267">
        <f t="shared" si="107"/>
        <v>5.382464454976315</v>
      </c>
      <c r="L447" s="267">
        <f t="shared" si="107"/>
        <v>4.7393364928909989</v>
      </c>
      <c r="M447" s="268">
        <f t="shared" si="107"/>
        <v>1.9116113744075847</v>
      </c>
      <c r="N447" s="266">
        <f t="shared" si="107"/>
        <v>7.0360189573459735</v>
      </c>
      <c r="O447" s="267">
        <f t="shared" si="107"/>
        <v>3.8601895734597065</v>
      </c>
      <c r="P447" s="267">
        <f t="shared" si="107"/>
        <v>10.071090047393369</v>
      </c>
      <c r="Q447" s="267">
        <f t="shared" si="107"/>
        <v>7.5545023696682563</v>
      </c>
      <c r="R447" s="267">
        <f t="shared" si="107"/>
        <v>7.8988151658767833</v>
      </c>
      <c r="S447" s="268">
        <f t="shared" si="107"/>
        <v>5.3656398104265435</v>
      </c>
      <c r="T447" s="345">
        <f t="shared" si="107"/>
        <v>4.713744075829382</v>
      </c>
      <c r="U447" s="519"/>
      <c r="V447" s="227"/>
      <c r="W447" s="519"/>
    </row>
    <row r="448" spans="1:23" ht="13.5" thickBot="1" x14ac:dyDescent="0.25">
      <c r="A448" s="472" t="s">
        <v>27</v>
      </c>
      <c r="B448" s="410">
        <f>B444-B431</f>
        <v>-84</v>
      </c>
      <c r="C448" s="415">
        <f t="shared" ref="C448:S448" si="108">C444-C431</f>
        <v>129.79666666666708</v>
      </c>
      <c r="D448" s="415">
        <f t="shared" si="108"/>
        <v>168.69363636363596</v>
      </c>
      <c r="E448" s="415">
        <f t="shared" si="108"/>
        <v>-6.25</v>
      </c>
      <c r="F448" s="415">
        <f t="shared" si="108"/>
        <v>-218.67000000000007</v>
      </c>
      <c r="G448" s="417">
        <f t="shared" si="108"/>
        <v>-38.743333333332885</v>
      </c>
      <c r="H448" s="410">
        <f t="shared" si="108"/>
        <v>158.23999999999978</v>
      </c>
      <c r="I448" s="415">
        <f t="shared" si="108"/>
        <v>94.673157894736505</v>
      </c>
      <c r="J448" s="415">
        <f t="shared" si="108"/>
        <v>14.039999999999964</v>
      </c>
      <c r="K448" s="415">
        <f t="shared" si="108"/>
        <v>25.890000000000327</v>
      </c>
      <c r="L448" s="415">
        <f t="shared" si="108"/>
        <v>-96.66666666666697</v>
      </c>
      <c r="M448" s="417">
        <f t="shared" si="108"/>
        <v>-166.38882352941164</v>
      </c>
      <c r="N448" s="410">
        <f t="shared" si="108"/>
        <v>90.119999999999891</v>
      </c>
      <c r="O448" s="415">
        <f t="shared" si="108"/>
        <v>-57.100000000000364</v>
      </c>
      <c r="P448" s="415">
        <f t="shared" si="108"/>
        <v>153.23529411764684</v>
      </c>
      <c r="Q448" s="415">
        <f t="shared" si="108"/>
        <v>115.94285714285706</v>
      </c>
      <c r="R448" s="415">
        <f t="shared" si="108"/>
        <v>150.20499999999993</v>
      </c>
      <c r="S448" s="417">
        <f t="shared" si="108"/>
        <v>-50.236666666666679</v>
      </c>
      <c r="T448" s="478">
        <f t="shared" ref="T448" si="109">T444-T430</f>
        <v>213.92000000000007</v>
      </c>
      <c r="U448" s="519"/>
      <c r="V448" s="227"/>
      <c r="W448" s="519"/>
    </row>
    <row r="449" spans="1:23" x14ac:dyDescent="0.2">
      <c r="A449" s="370" t="s">
        <v>51</v>
      </c>
      <c r="B449" s="486">
        <v>71</v>
      </c>
      <c r="C449" s="487">
        <v>71</v>
      </c>
      <c r="D449" s="487">
        <v>73</v>
      </c>
      <c r="E449" s="487">
        <v>16</v>
      </c>
      <c r="F449" s="487">
        <v>73</v>
      </c>
      <c r="G449" s="489">
        <v>74</v>
      </c>
      <c r="H449" s="486">
        <v>72</v>
      </c>
      <c r="I449" s="487">
        <v>73</v>
      </c>
      <c r="J449" s="487">
        <v>73</v>
      </c>
      <c r="K449" s="487">
        <v>19</v>
      </c>
      <c r="L449" s="487">
        <v>73</v>
      </c>
      <c r="M449" s="489">
        <v>74</v>
      </c>
      <c r="N449" s="486">
        <v>73</v>
      </c>
      <c r="O449" s="487">
        <v>72</v>
      </c>
      <c r="P449" s="487">
        <v>72</v>
      </c>
      <c r="Q449" s="487">
        <v>18</v>
      </c>
      <c r="R449" s="487">
        <v>74</v>
      </c>
      <c r="S449" s="489">
        <v>74</v>
      </c>
      <c r="T449" s="347">
        <f>SUM(B449:S449)</f>
        <v>1145</v>
      </c>
      <c r="U449" s="227" t="s">
        <v>56</v>
      </c>
      <c r="V449" s="278">
        <f>T436-T449</f>
        <v>0</v>
      </c>
      <c r="W449" s="279">
        <f>V449/T436</f>
        <v>0</v>
      </c>
    </row>
    <row r="450" spans="1:23" x14ac:dyDescent="0.2">
      <c r="A450" s="371" t="s">
        <v>28</v>
      </c>
      <c r="B450" s="323">
        <v>148</v>
      </c>
      <c r="C450" s="240">
        <v>147</v>
      </c>
      <c r="D450" s="240">
        <v>146.5</v>
      </c>
      <c r="E450" s="240">
        <v>149.5</v>
      </c>
      <c r="F450" s="240">
        <v>146.5</v>
      </c>
      <c r="G450" s="243">
        <v>146</v>
      </c>
      <c r="H450" s="242">
        <v>149</v>
      </c>
      <c r="I450" s="240">
        <v>148</v>
      </c>
      <c r="J450" s="240">
        <v>148</v>
      </c>
      <c r="K450" s="240">
        <v>148.5</v>
      </c>
      <c r="L450" s="240">
        <v>146</v>
      </c>
      <c r="M450" s="243">
        <v>146</v>
      </c>
      <c r="N450" s="242">
        <v>149.5</v>
      </c>
      <c r="O450" s="240">
        <v>147.5</v>
      </c>
      <c r="P450" s="240">
        <v>147</v>
      </c>
      <c r="Q450" s="240">
        <v>148</v>
      </c>
      <c r="R450" s="240">
        <v>147</v>
      </c>
      <c r="S450" s="243">
        <v>146</v>
      </c>
      <c r="T450" s="339"/>
      <c r="U450" s="227" t="s">
        <v>57</v>
      </c>
      <c r="V450" s="362">
        <v>147.31</v>
      </c>
      <c r="W450" s="519"/>
    </row>
    <row r="451" spans="1:23" ht="13.5" thickBot="1" x14ac:dyDescent="0.25">
      <c r="A451" s="372" t="s">
        <v>26</v>
      </c>
      <c r="B451" s="410">
        <f>B450-B437</f>
        <v>0</v>
      </c>
      <c r="C451" s="415">
        <f t="shared" ref="C451:S451" si="110">C450-C437</f>
        <v>0</v>
      </c>
      <c r="D451" s="415">
        <f t="shared" si="110"/>
        <v>0</v>
      </c>
      <c r="E451" s="415">
        <f t="shared" si="110"/>
        <v>0</v>
      </c>
      <c r="F451" s="415">
        <f t="shared" si="110"/>
        <v>0</v>
      </c>
      <c r="G451" s="417">
        <f t="shared" si="110"/>
        <v>0</v>
      </c>
      <c r="H451" s="410">
        <f t="shared" si="110"/>
        <v>0</v>
      </c>
      <c r="I451" s="415">
        <f t="shared" si="110"/>
        <v>0</v>
      </c>
      <c r="J451" s="415">
        <f t="shared" si="110"/>
        <v>0</v>
      </c>
      <c r="K451" s="415">
        <f t="shared" si="110"/>
        <v>0</v>
      </c>
      <c r="L451" s="415">
        <f t="shared" si="110"/>
        <v>0</v>
      </c>
      <c r="M451" s="417">
        <f t="shared" si="110"/>
        <v>0</v>
      </c>
      <c r="N451" s="410">
        <f t="shared" si="110"/>
        <v>0</v>
      </c>
      <c r="O451" s="415">
        <f t="shared" si="110"/>
        <v>0</v>
      </c>
      <c r="P451" s="415">
        <f t="shared" si="110"/>
        <v>0</v>
      </c>
      <c r="Q451" s="415">
        <f t="shared" si="110"/>
        <v>0</v>
      </c>
      <c r="R451" s="415">
        <f t="shared" si="110"/>
        <v>0</v>
      </c>
      <c r="S451" s="417">
        <f t="shared" si="110"/>
        <v>0</v>
      </c>
      <c r="T451" s="348"/>
      <c r="U451" s="227" t="s">
        <v>26</v>
      </c>
      <c r="V451" s="395">
        <f>V450-V437</f>
        <v>-9.9999999999909051E-3</v>
      </c>
      <c r="W451" s="519"/>
    </row>
    <row r="453" spans="1:23" ht="13.5" thickBot="1" x14ac:dyDescent="0.25"/>
    <row r="454" spans="1:23" ht="13.5" thickBot="1" x14ac:dyDescent="0.25">
      <c r="A454" s="468" t="s">
        <v>141</v>
      </c>
      <c r="B454" s="538" t="s">
        <v>53</v>
      </c>
      <c r="C454" s="539"/>
      <c r="D454" s="539"/>
      <c r="E454" s="539"/>
      <c r="F454" s="539"/>
      <c r="G454" s="540"/>
      <c r="H454" s="538" t="s">
        <v>72</v>
      </c>
      <c r="I454" s="539"/>
      <c r="J454" s="539"/>
      <c r="K454" s="539"/>
      <c r="L454" s="539"/>
      <c r="M454" s="540"/>
      <c r="N454" s="538" t="s">
        <v>63</v>
      </c>
      <c r="O454" s="539"/>
      <c r="P454" s="539"/>
      <c r="Q454" s="539"/>
      <c r="R454" s="539"/>
      <c r="S454" s="540"/>
      <c r="T454" s="338" t="s">
        <v>55</v>
      </c>
      <c r="U454" s="520"/>
      <c r="V454" s="520"/>
      <c r="W454" s="520"/>
    </row>
    <row r="455" spans="1:23" x14ac:dyDescent="0.2">
      <c r="A455" s="469" t="s">
        <v>54</v>
      </c>
      <c r="B455" s="490">
        <v>1</v>
      </c>
      <c r="C455" s="329">
        <v>2</v>
      </c>
      <c r="D455" s="329">
        <v>3</v>
      </c>
      <c r="E455" s="329">
        <v>4</v>
      </c>
      <c r="F455" s="329">
        <v>5</v>
      </c>
      <c r="G455" s="483">
        <v>6</v>
      </c>
      <c r="H455" s="490">
        <v>7</v>
      </c>
      <c r="I455" s="329">
        <v>8</v>
      </c>
      <c r="J455" s="329">
        <v>9</v>
      </c>
      <c r="K455" s="329">
        <v>10</v>
      </c>
      <c r="L455" s="329">
        <v>11</v>
      </c>
      <c r="M455" s="483">
        <v>12</v>
      </c>
      <c r="N455" s="490">
        <v>13</v>
      </c>
      <c r="O455" s="329">
        <v>14</v>
      </c>
      <c r="P455" s="329">
        <v>15</v>
      </c>
      <c r="Q455" s="329">
        <v>16</v>
      </c>
      <c r="R455" s="329">
        <v>17</v>
      </c>
      <c r="S455" s="483">
        <v>18</v>
      </c>
      <c r="T455" s="459">
        <v>246</v>
      </c>
      <c r="U455" s="520"/>
      <c r="V455" s="520"/>
      <c r="W455" s="520"/>
    </row>
    <row r="456" spans="1:23" x14ac:dyDescent="0.2">
      <c r="A456" s="470" t="s">
        <v>3</v>
      </c>
      <c r="B456" s="473">
        <v>4235</v>
      </c>
      <c r="C456" s="254">
        <v>4235</v>
      </c>
      <c r="D456" s="254">
        <v>4235</v>
      </c>
      <c r="E456" s="254">
        <v>4235</v>
      </c>
      <c r="F456" s="254">
        <v>4235</v>
      </c>
      <c r="G456" s="255">
        <v>4235</v>
      </c>
      <c r="H456" s="253">
        <v>4235</v>
      </c>
      <c r="I456" s="254">
        <v>4235</v>
      </c>
      <c r="J456" s="254">
        <v>4235</v>
      </c>
      <c r="K456" s="254">
        <v>4235</v>
      </c>
      <c r="L456" s="254">
        <v>4235</v>
      </c>
      <c r="M456" s="255">
        <v>4235</v>
      </c>
      <c r="N456" s="253">
        <v>4235</v>
      </c>
      <c r="O456" s="254">
        <v>4235</v>
      </c>
      <c r="P456" s="254">
        <v>4235</v>
      </c>
      <c r="Q456" s="254">
        <v>4235</v>
      </c>
      <c r="R456" s="254">
        <v>4235</v>
      </c>
      <c r="S456" s="255">
        <v>4235</v>
      </c>
      <c r="T456" s="255">
        <v>4235</v>
      </c>
      <c r="U456" s="520"/>
      <c r="V456" s="520"/>
      <c r="W456" s="520"/>
    </row>
    <row r="457" spans="1:23" x14ac:dyDescent="0.2">
      <c r="A457" s="471" t="s">
        <v>6</v>
      </c>
      <c r="B457" s="256">
        <v>4263.125</v>
      </c>
      <c r="C457" s="257">
        <v>4382.666666666667</v>
      </c>
      <c r="D457" s="257">
        <v>4338.5714285714284</v>
      </c>
      <c r="E457" s="257">
        <v>4114</v>
      </c>
      <c r="F457" s="257">
        <v>4511.4285714285716</v>
      </c>
      <c r="G457" s="258">
        <v>4687.6470588235297</v>
      </c>
      <c r="H457" s="256">
        <v>4272.8571428571431</v>
      </c>
      <c r="I457" s="257">
        <v>4499.2307692307695</v>
      </c>
      <c r="J457" s="257">
        <v>4600.625</v>
      </c>
      <c r="K457" s="257">
        <v>4206.666666666667</v>
      </c>
      <c r="L457" s="257">
        <v>4626</v>
      </c>
      <c r="M457" s="258">
        <v>4880.666666666667</v>
      </c>
      <c r="N457" s="256">
        <v>4222.3076923076924</v>
      </c>
      <c r="O457" s="257">
        <v>4433.333333333333</v>
      </c>
      <c r="P457" s="257">
        <v>4625.333333333333</v>
      </c>
      <c r="Q457" s="257">
        <v>4292.8571428571431</v>
      </c>
      <c r="R457" s="257">
        <v>4666</v>
      </c>
      <c r="S457" s="258">
        <v>4885.7894736842109</v>
      </c>
      <c r="T457" s="342">
        <v>4504.4715447154467</v>
      </c>
      <c r="U457" s="520"/>
      <c r="V457" s="520"/>
      <c r="W457" s="520"/>
    </row>
    <row r="458" spans="1:23" x14ac:dyDescent="0.2">
      <c r="A458" s="469" t="s">
        <v>7</v>
      </c>
      <c r="B458" s="260">
        <v>100</v>
      </c>
      <c r="C458" s="261">
        <v>100</v>
      </c>
      <c r="D458" s="261">
        <v>85.714285714285708</v>
      </c>
      <c r="E458" s="261">
        <v>100</v>
      </c>
      <c r="F458" s="261">
        <v>85.714285714285708</v>
      </c>
      <c r="G458" s="262">
        <v>82.352941176470594</v>
      </c>
      <c r="H458" s="260">
        <v>100</v>
      </c>
      <c r="I458" s="261">
        <v>100</v>
      </c>
      <c r="J458" s="261">
        <v>100</v>
      </c>
      <c r="K458" s="261">
        <v>100</v>
      </c>
      <c r="L458" s="261">
        <v>100</v>
      </c>
      <c r="M458" s="262">
        <v>93.333333333333329</v>
      </c>
      <c r="N458" s="260">
        <v>100</v>
      </c>
      <c r="O458" s="261">
        <v>100</v>
      </c>
      <c r="P458" s="261">
        <v>100</v>
      </c>
      <c r="Q458" s="261">
        <v>100</v>
      </c>
      <c r="R458" s="261">
        <v>86.666666666666671</v>
      </c>
      <c r="S458" s="262">
        <v>100</v>
      </c>
      <c r="T458" s="343">
        <v>86.99186991869918</v>
      </c>
      <c r="U458" s="520"/>
      <c r="V458" s="227"/>
      <c r="W458" s="520"/>
    </row>
    <row r="459" spans="1:23" x14ac:dyDescent="0.2">
      <c r="A459" s="469" t="s">
        <v>8</v>
      </c>
      <c r="B459" s="263">
        <v>3.8523377579954568E-2</v>
      </c>
      <c r="C459" s="264">
        <v>4.6764723629019962E-2</v>
      </c>
      <c r="D459" s="264">
        <v>6.6391455651648376E-2</v>
      </c>
      <c r="E459" s="264">
        <v>3.4258556980938971E-2</v>
      </c>
      <c r="F459" s="264">
        <v>6.3212364717152955E-2</v>
      </c>
      <c r="G459" s="265">
        <v>5.5871409401589252E-2</v>
      </c>
      <c r="H459" s="263">
        <v>3.4366783749270713E-2</v>
      </c>
      <c r="I459" s="264">
        <v>2.9569304167042568E-2</v>
      </c>
      <c r="J459" s="264">
        <v>3.8435781187593471E-2</v>
      </c>
      <c r="K459" s="264">
        <v>2.8437969009392012E-2</v>
      </c>
      <c r="L459" s="264">
        <v>3.7013197450845393E-2</v>
      </c>
      <c r="M459" s="265">
        <v>4.0445015266262298E-2</v>
      </c>
      <c r="N459" s="263">
        <v>4.6206895839572881E-2</v>
      </c>
      <c r="O459" s="264">
        <v>5.8385770400953919E-2</v>
      </c>
      <c r="P459" s="264">
        <v>3.7974800126983697E-2</v>
      </c>
      <c r="Q459" s="264">
        <v>3.1884298348095017E-2</v>
      </c>
      <c r="R459" s="264">
        <v>6.0155352911611948E-2</v>
      </c>
      <c r="S459" s="265">
        <v>4.072073487692171E-2</v>
      </c>
      <c r="T459" s="344">
        <v>6.7855222203812016E-2</v>
      </c>
      <c r="U459" s="520"/>
      <c r="V459" s="227"/>
      <c r="W459" s="520"/>
    </row>
    <row r="460" spans="1:23" x14ac:dyDescent="0.2">
      <c r="A460" s="471" t="s">
        <v>1</v>
      </c>
      <c r="B460" s="266">
        <f>B457/B456*100-100</f>
        <v>0.66410861865406901</v>
      </c>
      <c r="C460" s="267">
        <f t="shared" ref="C460:T460" si="111">C457/C456*100-100</f>
        <v>3.4868162140889467</v>
      </c>
      <c r="D460" s="267">
        <f t="shared" si="111"/>
        <v>2.4456063417102314</v>
      </c>
      <c r="E460" s="267">
        <f t="shared" si="111"/>
        <v>-2.8571428571428612</v>
      </c>
      <c r="F460" s="267">
        <f t="shared" si="111"/>
        <v>6.5272389947714515</v>
      </c>
      <c r="G460" s="268">
        <f t="shared" si="111"/>
        <v>10.688242239044385</v>
      </c>
      <c r="H460" s="266">
        <f t="shared" si="111"/>
        <v>0.8939112835216747</v>
      </c>
      <c r="I460" s="267">
        <f t="shared" si="111"/>
        <v>6.2392153301244377</v>
      </c>
      <c r="J460" s="267">
        <f t="shared" si="111"/>
        <v>8.6334120425029397</v>
      </c>
      <c r="K460" s="267">
        <f t="shared" si="111"/>
        <v>-0.66902794175520341</v>
      </c>
      <c r="L460" s="267">
        <f t="shared" si="111"/>
        <v>9.2325855962219521</v>
      </c>
      <c r="M460" s="268">
        <f t="shared" si="111"/>
        <v>15.245966155057062</v>
      </c>
      <c r="N460" s="266">
        <f t="shared" si="111"/>
        <v>-0.2997002997003051</v>
      </c>
      <c r="O460" s="267">
        <f t="shared" si="111"/>
        <v>4.683195592286495</v>
      </c>
      <c r="P460" s="267">
        <f t="shared" si="111"/>
        <v>9.2168437622982964</v>
      </c>
      <c r="Q460" s="267">
        <f t="shared" si="111"/>
        <v>1.3661663012312601</v>
      </c>
      <c r="R460" s="267">
        <f t="shared" si="111"/>
        <v>10.17709563164108</v>
      </c>
      <c r="S460" s="268">
        <f>S457/S456*100-100</f>
        <v>15.366929720996708</v>
      </c>
      <c r="T460" s="345">
        <f t="shared" si="111"/>
        <v>6.3629644560908361</v>
      </c>
      <c r="U460" s="520"/>
      <c r="V460" s="227"/>
      <c r="W460" s="520"/>
    </row>
    <row r="461" spans="1:23" ht="13.5" thickBot="1" x14ac:dyDescent="0.25">
      <c r="A461" s="472" t="s">
        <v>27</v>
      </c>
      <c r="B461" s="410">
        <f>B457-B444</f>
        <v>-96.875</v>
      </c>
      <c r="C461" s="415">
        <f t="shared" ref="C461:S461" si="112">C457-C444</f>
        <v>-85.463333333333139</v>
      </c>
      <c r="D461" s="415">
        <f t="shared" si="112"/>
        <v>-128.75857142857149</v>
      </c>
      <c r="E461" s="415">
        <f t="shared" si="112"/>
        <v>-243.5</v>
      </c>
      <c r="F461" s="415">
        <f t="shared" si="112"/>
        <v>192.09857142857163</v>
      </c>
      <c r="G461" s="417">
        <f t="shared" si="112"/>
        <v>447.05705882352959</v>
      </c>
      <c r="H461" s="410">
        <f t="shared" si="112"/>
        <v>-275.38285714285666</v>
      </c>
      <c r="I461" s="415">
        <f t="shared" si="112"/>
        <v>219.82076923076966</v>
      </c>
      <c r="J461" s="415">
        <f t="shared" si="112"/>
        <v>219.08500000000004</v>
      </c>
      <c r="K461" s="415">
        <f t="shared" si="112"/>
        <v>-240.47333333333336</v>
      </c>
      <c r="L461" s="415">
        <f t="shared" si="112"/>
        <v>206</v>
      </c>
      <c r="M461" s="417">
        <f t="shared" si="112"/>
        <v>579.9966666666669</v>
      </c>
      <c r="N461" s="410">
        <f t="shared" si="112"/>
        <v>-294.6123076923077</v>
      </c>
      <c r="O461" s="415">
        <f t="shared" si="112"/>
        <v>50.433333333333394</v>
      </c>
      <c r="P461" s="415">
        <f t="shared" si="112"/>
        <v>-19.66666666666697</v>
      </c>
      <c r="Q461" s="415">
        <f t="shared" si="112"/>
        <v>-245.94285714285706</v>
      </c>
      <c r="R461" s="415">
        <f t="shared" si="112"/>
        <v>112.67000000000007</v>
      </c>
      <c r="S461" s="417">
        <f t="shared" si="112"/>
        <v>439.35947368421057</v>
      </c>
      <c r="T461" s="478">
        <f t="shared" ref="T461" si="113">T457-T443</f>
        <v>284.47154471544673</v>
      </c>
      <c r="U461" s="520"/>
      <c r="V461" s="227"/>
      <c r="W461" s="520"/>
    </row>
    <row r="462" spans="1:23" x14ac:dyDescent="0.2">
      <c r="A462" s="370" t="s">
        <v>51</v>
      </c>
      <c r="B462" s="486">
        <v>65</v>
      </c>
      <c r="C462" s="487">
        <v>66</v>
      </c>
      <c r="D462" s="487">
        <v>66</v>
      </c>
      <c r="E462" s="487">
        <v>14</v>
      </c>
      <c r="F462" s="487">
        <v>66</v>
      </c>
      <c r="G462" s="489">
        <v>66</v>
      </c>
      <c r="H462" s="486">
        <v>65</v>
      </c>
      <c r="I462" s="487">
        <v>66</v>
      </c>
      <c r="J462" s="487">
        <v>65</v>
      </c>
      <c r="K462" s="487">
        <v>13</v>
      </c>
      <c r="L462" s="487">
        <v>66</v>
      </c>
      <c r="M462" s="489">
        <v>66</v>
      </c>
      <c r="N462" s="486">
        <v>67</v>
      </c>
      <c r="O462" s="487">
        <v>67</v>
      </c>
      <c r="P462" s="487">
        <v>66</v>
      </c>
      <c r="Q462" s="487">
        <v>14</v>
      </c>
      <c r="R462" s="487">
        <v>66</v>
      </c>
      <c r="S462" s="489">
        <v>66</v>
      </c>
      <c r="T462" s="347">
        <f>SUM(B462:S462)</f>
        <v>1030</v>
      </c>
      <c r="U462" s="227" t="s">
        <v>56</v>
      </c>
      <c r="V462" s="278">
        <f>T449-T462</f>
        <v>115</v>
      </c>
      <c r="W462" s="279">
        <f>V462/T449</f>
        <v>0.10043668122270742</v>
      </c>
    </row>
    <row r="463" spans="1:23" x14ac:dyDescent="0.2">
      <c r="A463" s="371" t="s">
        <v>28</v>
      </c>
      <c r="B463" s="323">
        <v>149.5</v>
      </c>
      <c r="C463" s="240">
        <v>148.5</v>
      </c>
      <c r="D463" s="240">
        <v>148</v>
      </c>
      <c r="E463" s="240">
        <v>151</v>
      </c>
      <c r="F463" s="240">
        <v>147.5</v>
      </c>
      <c r="G463" s="243">
        <v>147</v>
      </c>
      <c r="H463" s="242">
        <v>150.5</v>
      </c>
      <c r="I463" s="240">
        <v>149</v>
      </c>
      <c r="J463" s="240">
        <v>149</v>
      </c>
      <c r="K463" s="240">
        <v>150</v>
      </c>
      <c r="L463" s="240">
        <v>147</v>
      </c>
      <c r="M463" s="243">
        <v>147</v>
      </c>
      <c r="N463" s="242">
        <v>151</v>
      </c>
      <c r="O463" s="240">
        <v>148.5</v>
      </c>
      <c r="P463" s="240">
        <v>148</v>
      </c>
      <c r="Q463" s="240">
        <v>149.5</v>
      </c>
      <c r="R463" s="240">
        <v>148</v>
      </c>
      <c r="S463" s="243">
        <v>147</v>
      </c>
      <c r="T463" s="339"/>
      <c r="U463" s="227" t="s">
        <v>57</v>
      </c>
      <c r="V463" s="362">
        <v>147.31</v>
      </c>
      <c r="W463" s="520"/>
    </row>
    <row r="464" spans="1:23" ht="13.5" thickBot="1" x14ac:dyDescent="0.25">
      <c r="A464" s="372" t="s">
        <v>26</v>
      </c>
      <c r="B464" s="410">
        <f>B463-B450</f>
        <v>1.5</v>
      </c>
      <c r="C464" s="415">
        <f t="shared" ref="C464:S464" si="114">C463-C450</f>
        <v>1.5</v>
      </c>
      <c r="D464" s="415">
        <f t="shared" si="114"/>
        <v>1.5</v>
      </c>
      <c r="E464" s="415">
        <f t="shared" si="114"/>
        <v>1.5</v>
      </c>
      <c r="F464" s="415">
        <f t="shared" si="114"/>
        <v>1</v>
      </c>
      <c r="G464" s="417">
        <f t="shared" si="114"/>
        <v>1</v>
      </c>
      <c r="H464" s="410">
        <f t="shared" si="114"/>
        <v>1.5</v>
      </c>
      <c r="I464" s="415">
        <f t="shared" si="114"/>
        <v>1</v>
      </c>
      <c r="J464" s="415">
        <f t="shared" si="114"/>
        <v>1</v>
      </c>
      <c r="K464" s="415">
        <f t="shared" si="114"/>
        <v>1.5</v>
      </c>
      <c r="L464" s="415">
        <f t="shared" si="114"/>
        <v>1</v>
      </c>
      <c r="M464" s="417">
        <f t="shared" si="114"/>
        <v>1</v>
      </c>
      <c r="N464" s="410">
        <f t="shared" si="114"/>
        <v>1.5</v>
      </c>
      <c r="O464" s="415">
        <f t="shared" si="114"/>
        <v>1</v>
      </c>
      <c r="P464" s="415">
        <f t="shared" si="114"/>
        <v>1</v>
      </c>
      <c r="Q464" s="415">
        <f t="shared" si="114"/>
        <v>1.5</v>
      </c>
      <c r="R464" s="415">
        <f t="shared" si="114"/>
        <v>1</v>
      </c>
      <c r="S464" s="417">
        <f t="shared" si="114"/>
        <v>1</v>
      </c>
      <c r="T464" s="348"/>
      <c r="U464" s="227" t="s">
        <v>26</v>
      </c>
      <c r="V464" s="395">
        <f>V463-V450</f>
        <v>0</v>
      </c>
      <c r="W464" s="520"/>
    </row>
    <row r="466" spans="1:23" ht="13.5" thickBot="1" x14ac:dyDescent="0.25"/>
    <row r="467" spans="1:23" s="521" customFormat="1" ht="13.5" thickBot="1" x14ac:dyDescent="0.25">
      <c r="A467" s="468" t="s">
        <v>142</v>
      </c>
      <c r="B467" s="538" t="s">
        <v>53</v>
      </c>
      <c r="C467" s="539"/>
      <c r="D467" s="539"/>
      <c r="E467" s="539"/>
      <c r="F467" s="539"/>
      <c r="G467" s="540"/>
      <c r="H467" s="538" t="s">
        <v>72</v>
      </c>
      <c r="I467" s="539"/>
      <c r="J467" s="539"/>
      <c r="K467" s="539"/>
      <c r="L467" s="539"/>
      <c r="M467" s="540"/>
      <c r="N467" s="538" t="s">
        <v>63</v>
      </c>
      <c r="O467" s="539"/>
      <c r="P467" s="539"/>
      <c r="Q467" s="539"/>
      <c r="R467" s="539"/>
      <c r="S467" s="540"/>
      <c r="T467" s="338" t="s">
        <v>55</v>
      </c>
    </row>
    <row r="468" spans="1:23" s="521" customFormat="1" x14ac:dyDescent="0.2">
      <c r="A468" s="469" t="s">
        <v>54</v>
      </c>
      <c r="B468" s="490">
        <v>1</v>
      </c>
      <c r="C468" s="329">
        <v>2</v>
      </c>
      <c r="D468" s="329">
        <v>3</v>
      </c>
      <c r="E468" s="329">
        <v>4</v>
      </c>
      <c r="F468" s="329">
        <v>5</v>
      </c>
      <c r="G468" s="483">
        <v>6</v>
      </c>
      <c r="H468" s="490">
        <v>7</v>
      </c>
      <c r="I468" s="329">
        <v>8</v>
      </c>
      <c r="J468" s="329">
        <v>9</v>
      </c>
      <c r="K468" s="329">
        <v>10</v>
      </c>
      <c r="L468" s="329">
        <v>11</v>
      </c>
      <c r="M468" s="483">
        <v>12</v>
      </c>
      <c r="N468" s="490">
        <v>13</v>
      </c>
      <c r="O468" s="329">
        <v>14</v>
      </c>
      <c r="P468" s="329">
        <v>15</v>
      </c>
      <c r="Q468" s="329">
        <v>16</v>
      </c>
      <c r="R468" s="329">
        <v>17</v>
      </c>
      <c r="S468" s="483">
        <v>18</v>
      </c>
      <c r="T468" s="459">
        <v>246</v>
      </c>
    </row>
    <row r="469" spans="1:23" s="521" customFormat="1" x14ac:dyDescent="0.2">
      <c r="A469" s="470" t="s">
        <v>3</v>
      </c>
      <c r="B469" s="473">
        <v>4250</v>
      </c>
      <c r="C469" s="254">
        <v>4250</v>
      </c>
      <c r="D469" s="254">
        <v>4250</v>
      </c>
      <c r="E469" s="254">
        <v>4250</v>
      </c>
      <c r="F469" s="254">
        <v>4250</v>
      </c>
      <c r="G469" s="255">
        <v>4250</v>
      </c>
      <c r="H469" s="253">
        <v>4250</v>
      </c>
      <c r="I469" s="254">
        <v>4250</v>
      </c>
      <c r="J469" s="254">
        <v>4250</v>
      </c>
      <c r="K469" s="254">
        <v>4250</v>
      </c>
      <c r="L469" s="254">
        <v>4250</v>
      </c>
      <c r="M469" s="255">
        <v>4250</v>
      </c>
      <c r="N469" s="253">
        <v>4250</v>
      </c>
      <c r="O469" s="254">
        <v>4250</v>
      </c>
      <c r="P469" s="254">
        <v>4250</v>
      </c>
      <c r="Q469" s="254">
        <v>4250</v>
      </c>
      <c r="R469" s="254">
        <v>4250</v>
      </c>
      <c r="S469" s="255">
        <v>4250</v>
      </c>
      <c r="T469" s="255">
        <v>4250</v>
      </c>
    </row>
    <row r="470" spans="1:23" s="521" customFormat="1" x14ac:dyDescent="0.2">
      <c r="A470" s="471" t="s">
        <v>6</v>
      </c>
      <c r="B470" s="256">
        <v>4335.71</v>
      </c>
      <c r="C470" s="257">
        <v>4501.88</v>
      </c>
      <c r="D470" s="257">
        <v>4566.67</v>
      </c>
      <c r="E470" s="257">
        <v>4303.75</v>
      </c>
      <c r="F470" s="257">
        <v>4747.1400000000003</v>
      </c>
      <c r="G470" s="258">
        <v>4831.33</v>
      </c>
      <c r="H470" s="256">
        <v>4360</v>
      </c>
      <c r="I470" s="257">
        <v>4582</v>
      </c>
      <c r="J470" s="257">
        <v>4635.63</v>
      </c>
      <c r="K470" s="257">
        <v>4357.5</v>
      </c>
      <c r="L470" s="257">
        <v>4675.33</v>
      </c>
      <c r="M470" s="258">
        <v>4772.67</v>
      </c>
      <c r="N470" s="256">
        <v>4304</v>
      </c>
      <c r="O470" s="257">
        <v>4446.67</v>
      </c>
      <c r="P470" s="257">
        <v>4655</v>
      </c>
      <c r="Q470" s="257">
        <v>4341.43</v>
      </c>
      <c r="R470" s="257">
        <v>4688.13</v>
      </c>
      <c r="S470" s="258">
        <v>4836.88</v>
      </c>
      <c r="T470" s="342">
        <v>4572.8599999999997</v>
      </c>
    </row>
    <row r="471" spans="1:23" s="521" customFormat="1" x14ac:dyDescent="0.2">
      <c r="A471" s="469" t="s">
        <v>7</v>
      </c>
      <c r="B471" s="260">
        <v>100</v>
      </c>
      <c r="C471" s="261">
        <v>93.75</v>
      </c>
      <c r="D471" s="261">
        <v>100</v>
      </c>
      <c r="E471" s="261">
        <v>75</v>
      </c>
      <c r="F471" s="261">
        <v>100</v>
      </c>
      <c r="G471" s="262">
        <v>100</v>
      </c>
      <c r="H471" s="260">
        <v>100</v>
      </c>
      <c r="I471" s="261">
        <v>93.33</v>
      </c>
      <c r="J471" s="261">
        <v>93.75</v>
      </c>
      <c r="K471" s="261">
        <v>87.5</v>
      </c>
      <c r="L471" s="261">
        <v>100</v>
      </c>
      <c r="M471" s="262">
        <v>93.33</v>
      </c>
      <c r="N471" s="260">
        <v>100</v>
      </c>
      <c r="O471" s="261">
        <v>100</v>
      </c>
      <c r="P471" s="261">
        <v>100</v>
      </c>
      <c r="Q471" s="261">
        <v>100</v>
      </c>
      <c r="R471" s="261">
        <v>100</v>
      </c>
      <c r="S471" s="262">
        <v>100</v>
      </c>
      <c r="T471" s="343">
        <v>90.48</v>
      </c>
      <c r="V471" s="227"/>
    </row>
    <row r="472" spans="1:23" s="521" customFormat="1" x14ac:dyDescent="0.2">
      <c r="A472" s="469" t="s">
        <v>8</v>
      </c>
      <c r="B472" s="263">
        <v>4.0399999999999998E-2</v>
      </c>
      <c r="C472" s="264">
        <v>4.3099999999999999E-2</v>
      </c>
      <c r="D472" s="264">
        <v>3.09E-2</v>
      </c>
      <c r="E472" s="264">
        <v>9.0300000000000005E-2</v>
      </c>
      <c r="F472" s="264">
        <v>4.07E-2</v>
      </c>
      <c r="G472" s="265">
        <v>3.7100000000000001E-2</v>
      </c>
      <c r="H472" s="263">
        <v>3.9300000000000002E-2</v>
      </c>
      <c r="I472" s="264">
        <v>5.0500000000000003E-2</v>
      </c>
      <c r="J472" s="264">
        <v>5.6300000000000003E-2</v>
      </c>
      <c r="K472" s="264">
        <v>5.6599999999999998E-2</v>
      </c>
      <c r="L472" s="264">
        <v>3.4000000000000002E-2</v>
      </c>
      <c r="M472" s="265">
        <v>4.6100000000000002E-2</v>
      </c>
      <c r="N472" s="263">
        <v>4.9700000000000001E-2</v>
      </c>
      <c r="O472" s="264">
        <v>3.9600000000000003E-2</v>
      </c>
      <c r="P472" s="264">
        <v>4.8599999999999997E-2</v>
      </c>
      <c r="Q472" s="264">
        <v>4.9200000000000001E-2</v>
      </c>
      <c r="R472" s="264">
        <v>3.4200000000000001E-2</v>
      </c>
      <c r="S472" s="265">
        <v>3.85E-2</v>
      </c>
      <c r="T472" s="344">
        <v>5.9499999999999997E-2</v>
      </c>
      <c r="V472" s="227"/>
    </row>
    <row r="473" spans="1:23" s="521" customFormat="1" x14ac:dyDescent="0.2">
      <c r="A473" s="471" t="s">
        <v>1</v>
      </c>
      <c r="B473" s="266">
        <f>B470/B469*100-100</f>
        <v>2.0167058823529374</v>
      </c>
      <c r="C473" s="267">
        <f t="shared" ref="C473:R473" si="115">C470/C469*100-100</f>
        <v>5.9265882352941333</v>
      </c>
      <c r="D473" s="267">
        <f t="shared" si="115"/>
        <v>7.451058823529408</v>
      </c>
      <c r="E473" s="267">
        <f t="shared" si="115"/>
        <v>1.264705882352942</v>
      </c>
      <c r="F473" s="267">
        <f t="shared" si="115"/>
        <v>11.69741176470589</v>
      </c>
      <c r="G473" s="268">
        <f t="shared" si="115"/>
        <v>13.67835294117647</v>
      </c>
      <c r="H473" s="266">
        <f t="shared" si="115"/>
        <v>2.5882352941176521</v>
      </c>
      <c r="I473" s="267">
        <f t="shared" si="115"/>
        <v>7.8117647058823678</v>
      </c>
      <c r="J473" s="267">
        <f t="shared" si="115"/>
        <v>9.0736470588235392</v>
      </c>
      <c r="K473" s="267">
        <f t="shared" si="115"/>
        <v>2.529411764705884</v>
      </c>
      <c r="L473" s="267">
        <f t="shared" si="115"/>
        <v>10.007764705882366</v>
      </c>
      <c r="M473" s="268">
        <f t="shared" si="115"/>
        <v>12.298117647058817</v>
      </c>
      <c r="N473" s="266">
        <f t="shared" si="115"/>
        <v>1.2705882352941131</v>
      </c>
      <c r="O473" s="267">
        <f t="shared" si="115"/>
        <v>4.6275294117646979</v>
      </c>
      <c r="P473" s="267">
        <f t="shared" si="115"/>
        <v>9.5294117647058698</v>
      </c>
      <c r="Q473" s="267">
        <f t="shared" si="115"/>
        <v>2.151294117647069</v>
      </c>
      <c r="R473" s="267">
        <f t="shared" si="115"/>
        <v>10.308941176470583</v>
      </c>
      <c r="S473" s="268">
        <f>S470/S469*100-100</f>
        <v>13.808941176470597</v>
      </c>
      <c r="T473" s="345">
        <f t="shared" ref="T473" si="116">T470/T469*100-100</f>
        <v>7.5967058823529214</v>
      </c>
      <c r="V473" s="227"/>
    </row>
    <row r="474" spans="1:23" s="521" customFormat="1" ht="13.5" thickBot="1" x14ac:dyDescent="0.25">
      <c r="A474" s="472" t="s">
        <v>27</v>
      </c>
      <c r="B474" s="410">
        <f>B470-B457</f>
        <v>72.585000000000036</v>
      </c>
      <c r="C474" s="415">
        <f t="shared" ref="C474:S474" si="117">C470-C457</f>
        <v>119.21333333333314</v>
      </c>
      <c r="D474" s="415">
        <f t="shared" si="117"/>
        <v>228.09857142857163</v>
      </c>
      <c r="E474" s="415">
        <f t="shared" si="117"/>
        <v>189.75</v>
      </c>
      <c r="F474" s="415">
        <f t="shared" si="117"/>
        <v>235.71142857142877</v>
      </c>
      <c r="G474" s="417">
        <f t="shared" si="117"/>
        <v>143.68294117647019</v>
      </c>
      <c r="H474" s="410">
        <f t="shared" si="117"/>
        <v>87.142857142856883</v>
      </c>
      <c r="I474" s="415">
        <f t="shared" si="117"/>
        <v>82.769230769230489</v>
      </c>
      <c r="J474" s="415">
        <f t="shared" si="117"/>
        <v>35.005000000000109</v>
      </c>
      <c r="K474" s="415">
        <f t="shared" si="117"/>
        <v>150.83333333333303</v>
      </c>
      <c r="L474" s="415">
        <f t="shared" si="117"/>
        <v>49.329999999999927</v>
      </c>
      <c r="M474" s="417">
        <f t="shared" si="117"/>
        <v>-107.9966666666669</v>
      </c>
      <c r="N474" s="410">
        <f t="shared" si="117"/>
        <v>81.692307692307622</v>
      </c>
      <c r="O474" s="415">
        <f t="shared" si="117"/>
        <v>13.336666666667043</v>
      </c>
      <c r="P474" s="415">
        <f t="shared" si="117"/>
        <v>29.66666666666697</v>
      </c>
      <c r="Q474" s="415">
        <f t="shared" si="117"/>
        <v>48.572857142857174</v>
      </c>
      <c r="R474" s="415">
        <f t="shared" si="117"/>
        <v>22.130000000000109</v>
      </c>
      <c r="S474" s="417">
        <f t="shared" si="117"/>
        <v>-48.909473684210752</v>
      </c>
      <c r="T474" s="478">
        <f t="shared" ref="T474" si="118">T470-T456</f>
        <v>337.85999999999967</v>
      </c>
      <c r="V474" s="227"/>
    </row>
    <row r="475" spans="1:23" s="521" customFormat="1" x14ac:dyDescent="0.2">
      <c r="A475" s="370" t="s">
        <v>51</v>
      </c>
      <c r="B475" s="486">
        <v>65</v>
      </c>
      <c r="C475" s="487">
        <v>66</v>
      </c>
      <c r="D475" s="487">
        <v>65</v>
      </c>
      <c r="E475" s="487">
        <v>14</v>
      </c>
      <c r="F475" s="487">
        <v>66</v>
      </c>
      <c r="G475" s="489">
        <v>66</v>
      </c>
      <c r="H475" s="486">
        <v>65</v>
      </c>
      <c r="I475" s="487">
        <v>66</v>
      </c>
      <c r="J475" s="487">
        <v>65</v>
      </c>
      <c r="K475" s="487">
        <v>13</v>
      </c>
      <c r="L475" s="487">
        <v>66</v>
      </c>
      <c r="M475" s="489">
        <v>66</v>
      </c>
      <c r="N475" s="486">
        <v>67</v>
      </c>
      <c r="O475" s="487">
        <v>67</v>
      </c>
      <c r="P475" s="487">
        <v>66</v>
      </c>
      <c r="Q475" s="487">
        <v>14</v>
      </c>
      <c r="R475" s="487">
        <v>66</v>
      </c>
      <c r="S475" s="489">
        <v>66</v>
      </c>
      <c r="T475" s="347">
        <f>SUM(B475:S475)</f>
        <v>1029</v>
      </c>
      <c r="U475" s="227" t="s">
        <v>56</v>
      </c>
      <c r="V475" s="278">
        <f>T462-T475</f>
        <v>1</v>
      </c>
      <c r="W475" s="279">
        <f>V475/T462</f>
        <v>9.7087378640776695E-4</v>
      </c>
    </row>
    <row r="476" spans="1:23" s="521" customFormat="1" x14ac:dyDescent="0.2">
      <c r="A476" s="371" t="s">
        <v>28</v>
      </c>
      <c r="B476" s="323">
        <v>149.5</v>
      </c>
      <c r="C476" s="240">
        <v>148.5</v>
      </c>
      <c r="D476" s="240">
        <v>148</v>
      </c>
      <c r="E476" s="240">
        <v>151</v>
      </c>
      <c r="F476" s="240">
        <v>147.5</v>
      </c>
      <c r="G476" s="243">
        <v>147</v>
      </c>
      <c r="H476" s="242">
        <v>150.5</v>
      </c>
      <c r="I476" s="240">
        <v>149</v>
      </c>
      <c r="J476" s="240">
        <v>149</v>
      </c>
      <c r="K476" s="240">
        <v>150</v>
      </c>
      <c r="L476" s="240">
        <v>147</v>
      </c>
      <c r="M476" s="243">
        <v>147</v>
      </c>
      <c r="N476" s="242">
        <v>151</v>
      </c>
      <c r="O476" s="240">
        <v>148.5</v>
      </c>
      <c r="P476" s="240">
        <v>148</v>
      </c>
      <c r="Q476" s="240">
        <v>149.5</v>
      </c>
      <c r="R476" s="240">
        <v>148</v>
      </c>
      <c r="S476" s="243">
        <v>147</v>
      </c>
      <c r="T476" s="339"/>
      <c r="U476" s="227" t="s">
        <v>57</v>
      </c>
      <c r="V476" s="362">
        <v>148.6</v>
      </c>
    </row>
    <row r="477" spans="1:23" s="521" customFormat="1" ht="13.5" thickBot="1" x14ac:dyDescent="0.25">
      <c r="A477" s="372" t="s">
        <v>26</v>
      </c>
      <c r="B477" s="410">
        <f>B476-B463</f>
        <v>0</v>
      </c>
      <c r="C477" s="415">
        <f t="shared" ref="C477:S477" si="119">C476-C463</f>
        <v>0</v>
      </c>
      <c r="D477" s="415">
        <f t="shared" si="119"/>
        <v>0</v>
      </c>
      <c r="E477" s="415">
        <f t="shared" si="119"/>
        <v>0</v>
      </c>
      <c r="F477" s="415">
        <f t="shared" si="119"/>
        <v>0</v>
      </c>
      <c r="G477" s="417">
        <f t="shared" si="119"/>
        <v>0</v>
      </c>
      <c r="H477" s="410">
        <f t="shared" si="119"/>
        <v>0</v>
      </c>
      <c r="I477" s="415">
        <f t="shared" si="119"/>
        <v>0</v>
      </c>
      <c r="J477" s="415">
        <f t="shared" si="119"/>
        <v>0</v>
      </c>
      <c r="K477" s="415">
        <f t="shared" si="119"/>
        <v>0</v>
      </c>
      <c r="L477" s="415">
        <f t="shared" si="119"/>
        <v>0</v>
      </c>
      <c r="M477" s="417">
        <f t="shared" si="119"/>
        <v>0</v>
      </c>
      <c r="N477" s="410">
        <f t="shared" si="119"/>
        <v>0</v>
      </c>
      <c r="O477" s="415">
        <f t="shared" si="119"/>
        <v>0</v>
      </c>
      <c r="P477" s="415">
        <f t="shared" si="119"/>
        <v>0</v>
      </c>
      <c r="Q477" s="415">
        <f t="shared" si="119"/>
        <v>0</v>
      </c>
      <c r="R477" s="415">
        <f t="shared" si="119"/>
        <v>0</v>
      </c>
      <c r="S477" s="417">
        <f t="shared" si="119"/>
        <v>0</v>
      </c>
      <c r="T477" s="348"/>
      <c r="U477" s="227" t="s">
        <v>26</v>
      </c>
      <c r="V477" s="395">
        <f>V476-V463</f>
        <v>1.289999999999992</v>
      </c>
    </row>
    <row r="479" spans="1:23" ht="13.5" thickBot="1" x14ac:dyDescent="0.25"/>
    <row r="480" spans="1:23" ht="13.5" thickBot="1" x14ac:dyDescent="0.25">
      <c r="A480" s="468" t="s">
        <v>143</v>
      </c>
      <c r="B480" s="538" t="s">
        <v>53</v>
      </c>
      <c r="C480" s="539"/>
      <c r="D480" s="539"/>
      <c r="E480" s="539"/>
      <c r="F480" s="539"/>
      <c r="G480" s="540"/>
      <c r="H480" s="538" t="s">
        <v>72</v>
      </c>
      <c r="I480" s="539"/>
      <c r="J480" s="539"/>
      <c r="K480" s="539"/>
      <c r="L480" s="539"/>
      <c r="M480" s="540"/>
      <c r="N480" s="538" t="s">
        <v>63</v>
      </c>
      <c r="O480" s="539"/>
      <c r="P480" s="539"/>
      <c r="Q480" s="539"/>
      <c r="R480" s="539"/>
      <c r="S480" s="540"/>
      <c r="T480" s="338" t="s">
        <v>55</v>
      </c>
      <c r="U480" s="522"/>
      <c r="V480" s="522"/>
      <c r="W480" s="522"/>
    </row>
    <row r="481" spans="1:23" x14ac:dyDescent="0.2">
      <c r="A481" s="469" t="s">
        <v>54</v>
      </c>
      <c r="B481" s="490">
        <v>1</v>
      </c>
      <c r="C481" s="329">
        <v>2</v>
      </c>
      <c r="D481" s="329">
        <v>3</v>
      </c>
      <c r="E481" s="329">
        <v>4</v>
      </c>
      <c r="F481" s="329">
        <v>5</v>
      </c>
      <c r="G481" s="483">
        <v>6</v>
      </c>
      <c r="H481" s="490">
        <v>7</v>
      </c>
      <c r="I481" s="329">
        <v>8</v>
      </c>
      <c r="J481" s="329">
        <v>9</v>
      </c>
      <c r="K481" s="329">
        <v>10</v>
      </c>
      <c r="L481" s="329">
        <v>11</v>
      </c>
      <c r="M481" s="483">
        <v>12</v>
      </c>
      <c r="N481" s="490">
        <v>13</v>
      </c>
      <c r="O481" s="329">
        <v>14</v>
      </c>
      <c r="P481" s="329">
        <v>15</v>
      </c>
      <c r="Q481" s="329">
        <v>16</v>
      </c>
      <c r="R481" s="329">
        <v>17</v>
      </c>
      <c r="S481" s="483">
        <v>18</v>
      </c>
      <c r="T481" s="459">
        <v>254</v>
      </c>
      <c r="U481" s="522"/>
      <c r="V481" s="522"/>
      <c r="W481" s="522"/>
    </row>
    <row r="482" spans="1:23" x14ac:dyDescent="0.2">
      <c r="A482" s="470" t="s">
        <v>3</v>
      </c>
      <c r="B482" s="473">
        <v>4265</v>
      </c>
      <c r="C482" s="254">
        <v>4265</v>
      </c>
      <c r="D482" s="254">
        <v>4265</v>
      </c>
      <c r="E482" s="254">
        <v>4265</v>
      </c>
      <c r="F482" s="254">
        <v>4265</v>
      </c>
      <c r="G482" s="255">
        <v>4265</v>
      </c>
      <c r="H482" s="253">
        <v>4265</v>
      </c>
      <c r="I482" s="254">
        <v>4265</v>
      </c>
      <c r="J482" s="254">
        <v>4265</v>
      </c>
      <c r="K482" s="254">
        <v>4265</v>
      </c>
      <c r="L482" s="254">
        <v>4265</v>
      </c>
      <c r="M482" s="255">
        <v>4265</v>
      </c>
      <c r="N482" s="253">
        <v>4265</v>
      </c>
      <c r="O482" s="254">
        <v>4265</v>
      </c>
      <c r="P482" s="254">
        <v>4265</v>
      </c>
      <c r="Q482" s="254">
        <v>4265</v>
      </c>
      <c r="R482" s="254">
        <v>4265</v>
      </c>
      <c r="S482" s="255">
        <v>4265</v>
      </c>
      <c r="T482" s="255">
        <v>4265</v>
      </c>
      <c r="U482" s="522"/>
      <c r="V482" s="522"/>
      <c r="W482" s="522"/>
    </row>
    <row r="483" spans="1:23" x14ac:dyDescent="0.2">
      <c r="A483" s="471" t="s">
        <v>6</v>
      </c>
      <c r="B483" s="256">
        <v>4350.666666666667</v>
      </c>
      <c r="C483" s="257">
        <v>4493.75</v>
      </c>
      <c r="D483" s="257">
        <v>4603.75</v>
      </c>
      <c r="E483" s="257">
        <v>4398.333333333333</v>
      </c>
      <c r="F483" s="257">
        <v>4818.125</v>
      </c>
      <c r="G483" s="258">
        <v>4853.75</v>
      </c>
      <c r="H483" s="256">
        <v>4412</v>
      </c>
      <c r="I483" s="257">
        <v>4565.625</v>
      </c>
      <c r="J483" s="257">
        <v>4728.8235294117649</v>
      </c>
      <c r="K483" s="257">
        <v>4305</v>
      </c>
      <c r="L483" s="257">
        <v>4725.2941176470586</v>
      </c>
      <c r="M483" s="258">
        <v>4877.8571428571431</v>
      </c>
      <c r="N483" s="256">
        <v>4357.333333333333</v>
      </c>
      <c r="O483" s="257">
        <v>4555</v>
      </c>
      <c r="P483" s="257">
        <v>4502.666666666667</v>
      </c>
      <c r="Q483" s="257">
        <v>4400</v>
      </c>
      <c r="R483" s="257">
        <v>4681.875</v>
      </c>
      <c r="S483" s="258">
        <v>4920</v>
      </c>
      <c r="T483" s="342">
        <v>4608.7007874015744</v>
      </c>
      <c r="U483" s="522"/>
      <c r="V483" s="522"/>
      <c r="W483" s="522"/>
    </row>
    <row r="484" spans="1:23" x14ac:dyDescent="0.2">
      <c r="A484" s="469" t="s">
        <v>7</v>
      </c>
      <c r="B484" s="260">
        <v>100</v>
      </c>
      <c r="C484" s="261">
        <v>100</v>
      </c>
      <c r="D484" s="261">
        <v>93.75</v>
      </c>
      <c r="E484" s="261">
        <v>83.333333333333329</v>
      </c>
      <c r="F484" s="261">
        <v>100</v>
      </c>
      <c r="G484" s="262">
        <v>81.25</v>
      </c>
      <c r="H484" s="260">
        <v>100</v>
      </c>
      <c r="I484" s="261">
        <v>100</v>
      </c>
      <c r="J484" s="261">
        <v>100</v>
      </c>
      <c r="K484" s="261">
        <v>75</v>
      </c>
      <c r="L484" s="261">
        <v>94.117647058823536</v>
      </c>
      <c r="M484" s="262">
        <v>100</v>
      </c>
      <c r="N484" s="260">
        <v>100</v>
      </c>
      <c r="O484" s="261">
        <v>100</v>
      </c>
      <c r="P484" s="261">
        <v>100</v>
      </c>
      <c r="Q484" s="261">
        <v>100</v>
      </c>
      <c r="R484" s="261">
        <v>87.5</v>
      </c>
      <c r="S484" s="262">
        <v>100</v>
      </c>
      <c r="T484" s="343">
        <v>88.582677165354326</v>
      </c>
      <c r="U484" s="522"/>
      <c r="V484" s="227"/>
      <c r="W484" s="522"/>
    </row>
    <row r="485" spans="1:23" x14ac:dyDescent="0.2">
      <c r="A485" s="469" t="s">
        <v>8</v>
      </c>
      <c r="B485" s="263">
        <v>4.6103595745524549E-2</v>
      </c>
      <c r="C485" s="264">
        <v>4.3099283617253695E-2</v>
      </c>
      <c r="D485" s="264">
        <v>4.0271680343278105E-2</v>
      </c>
      <c r="E485" s="264">
        <v>0.10805659637399208</v>
      </c>
      <c r="F485" s="264">
        <v>4.6335299544194401E-2</v>
      </c>
      <c r="G485" s="265">
        <v>7.2424442420673016E-2</v>
      </c>
      <c r="H485" s="263">
        <v>3.4762241582928594E-2</v>
      </c>
      <c r="I485" s="264">
        <v>4.1622311097476911E-2</v>
      </c>
      <c r="J485" s="264">
        <v>3.3071385230480844E-2</v>
      </c>
      <c r="K485" s="264">
        <v>6.7483572805268066E-2</v>
      </c>
      <c r="L485" s="264">
        <v>5.1486566163067612E-2</v>
      </c>
      <c r="M485" s="265">
        <v>3.2369935857917614E-2</v>
      </c>
      <c r="N485" s="263">
        <v>4.5603902469110058E-2</v>
      </c>
      <c r="O485" s="264">
        <v>3.9180171893687693E-2</v>
      </c>
      <c r="P485" s="264">
        <v>2.817975067425485E-2</v>
      </c>
      <c r="Q485" s="264">
        <v>4.0486027926931477E-2</v>
      </c>
      <c r="R485" s="264">
        <v>6.3104890193610749E-2</v>
      </c>
      <c r="S485" s="265">
        <v>3.1786137475967501E-2</v>
      </c>
      <c r="T485" s="344">
        <v>6.2946946510149926E-2</v>
      </c>
      <c r="U485" s="522"/>
      <c r="V485" s="227"/>
      <c r="W485" s="522"/>
    </row>
    <row r="486" spans="1:23" x14ac:dyDescent="0.2">
      <c r="A486" s="471" t="s">
        <v>1</v>
      </c>
      <c r="B486" s="266">
        <f>B483/B482*100-100</f>
        <v>2.0085971082454108</v>
      </c>
      <c r="C486" s="267">
        <f t="shared" ref="C486:R486" si="120">C483/C482*100-100</f>
        <v>5.3634232121922594</v>
      </c>
      <c r="D486" s="267">
        <f t="shared" si="120"/>
        <v>7.9425556858147672</v>
      </c>
      <c r="E486" s="267">
        <f t="shared" si="120"/>
        <v>3.1262211801484909</v>
      </c>
      <c r="F486" s="267">
        <f t="shared" si="120"/>
        <v>12.968933177022279</v>
      </c>
      <c r="G486" s="268">
        <f t="shared" si="120"/>
        <v>13.804220398593188</v>
      </c>
      <c r="H486" s="266">
        <f t="shared" si="120"/>
        <v>3.4466588511137246</v>
      </c>
      <c r="I486" s="267">
        <f t="shared" si="120"/>
        <v>7.0486518171160668</v>
      </c>
      <c r="J486" s="267">
        <f t="shared" si="120"/>
        <v>10.875112061237175</v>
      </c>
      <c r="K486" s="267">
        <f t="shared" si="120"/>
        <v>0.93786635404455865</v>
      </c>
      <c r="L486" s="267">
        <f t="shared" si="120"/>
        <v>10.792359147644987</v>
      </c>
      <c r="M486" s="268">
        <f t="shared" si="120"/>
        <v>14.369452353039705</v>
      </c>
      <c r="N486" s="266">
        <f t="shared" si="120"/>
        <v>2.1649081672528325</v>
      </c>
      <c r="O486" s="267">
        <f t="shared" si="120"/>
        <v>6.7995310668229791</v>
      </c>
      <c r="P486" s="267">
        <f t="shared" si="120"/>
        <v>5.5724892536147053</v>
      </c>
      <c r="Q486" s="267">
        <f t="shared" si="120"/>
        <v>3.1652989449003428</v>
      </c>
      <c r="R486" s="267">
        <f t="shared" si="120"/>
        <v>9.7743259085580263</v>
      </c>
      <c r="S486" s="268">
        <f>S483/S482*100-100</f>
        <v>15.357561547479492</v>
      </c>
      <c r="T486" s="345">
        <f t="shared" ref="T486" si="121">T483/T482*100-100</f>
        <v>8.0586351090638857</v>
      </c>
      <c r="U486" s="522"/>
      <c r="V486" s="227"/>
      <c r="W486" s="522"/>
    </row>
    <row r="487" spans="1:23" ht="13.5" thickBot="1" x14ac:dyDescent="0.25">
      <c r="A487" s="472" t="s">
        <v>27</v>
      </c>
      <c r="B487" s="410">
        <f>B483-B470</f>
        <v>14.956666666666933</v>
      </c>
      <c r="C487" s="415">
        <f t="shared" ref="C487:S487" si="122">C483-C470</f>
        <v>-8.1300000000001091</v>
      </c>
      <c r="D487" s="415">
        <f t="shared" si="122"/>
        <v>37.079999999999927</v>
      </c>
      <c r="E487" s="415">
        <f t="shared" si="122"/>
        <v>94.58333333333303</v>
      </c>
      <c r="F487" s="415">
        <f t="shared" si="122"/>
        <v>70.984999999999673</v>
      </c>
      <c r="G487" s="417">
        <f t="shared" si="122"/>
        <v>22.420000000000073</v>
      </c>
      <c r="H487" s="410">
        <f t="shared" si="122"/>
        <v>52</v>
      </c>
      <c r="I487" s="415">
        <f t="shared" si="122"/>
        <v>-16.375</v>
      </c>
      <c r="J487" s="415">
        <f t="shared" si="122"/>
        <v>93.193529411764757</v>
      </c>
      <c r="K487" s="415">
        <f t="shared" si="122"/>
        <v>-52.5</v>
      </c>
      <c r="L487" s="415">
        <f t="shared" si="122"/>
        <v>49.964117647058629</v>
      </c>
      <c r="M487" s="417">
        <f t="shared" si="122"/>
        <v>105.18714285714304</v>
      </c>
      <c r="N487" s="410">
        <f t="shared" si="122"/>
        <v>53.33333333333303</v>
      </c>
      <c r="O487" s="415">
        <f t="shared" si="122"/>
        <v>108.32999999999993</v>
      </c>
      <c r="P487" s="415">
        <f t="shared" si="122"/>
        <v>-152.33333333333303</v>
      </c>
      <c r="Q487" s="415">
        <f t="shared" si="122"/>
        <v>58.569999999999709</v>
      </c>
      <c r="R487" s="415">
        <f t="shared" si="122"/>
        <v>-6.2550000000001091</v>
      </c>
      <c r="S487" s="417">
        <f t="shared" si="122"/>
        <v>83.119999999999891</v>
      </c>
      <c r="T487" s="478">
        <f t="shared" ref="T487" si="123">T483-T469</f>
        <v>358.70078740157442</v>
      </c>
      <c r="U487" s="522"/>
      <c r="V487" s="227"/>
      <c r="W487" s="522"/>
    </row>
    <row r="488" spans="1:23" x14ac:dyDescent="0.2">
      <c r="A488" s="370" t="s">
        <v>51</v>
      </c>
      <c r="B488" s="486">
        <v>65</v>
      </c>
      <c r="C488" s="487">
        <v>66</v>
      </c>
      <c r="D488" s="487">
        <v>65</v>
      </c>
      <c r="E488" s="487">
        <v>14</v>
      </c>
      <c r="F488" s="487">
        <v>65</v>
      </c>
      <c r="G488" s="489">
        <v>66</v>
      </c>
      <c r="H488" s="486">
        <v>65</v>
      </c>
      <c r="I488" s="487">
        <v>66</v>
      </c>
      <c r="J488" s="487">
        <v>65</v>
      </c>
      <c r="K488" s="487">
        <v>13</v>
      </c>
      <c r="L488" s="487">
        <v>66</v>
      </c>
      <c r="M488" s="489">
        <v>66</v>
      </c>
      <c r="N488" s="486">
        <v>67</v>
      </c>
      <c r="O488" s="487">
        <v>67</v>
      </c>
      <c r="P488" s="487">
        <v>66</v>
      </c>
      <c r="Q488" s="487">
        <v>14</v>
      </c>
      <c r="R488" s="487">
        <v>66</v>
      </c>
      <c r="S488" s="489">
        <v>66</v>
      </c>
      <c r="T488" s="347">
        <f>SUM(B488:S488)</f>
        <v>1028</v>
      </c>
      <c r="U488" s="227" t="s">
        <v>56</v>
      </c>
      <c r="V488" s="278">
        <f>T475-T488</f>
        <v>1</v>
      </c>
      <c r="W488" s="279">
        <f>V488/T475</f>
        <v>9.7181729834791054E-4</v>
      </c>
    </row>
    <row r="489" spans="1:23" x14ac:dyDescent="0.2">
      <c r="A489" s="371" t="s">
        <v>28</v>
      </c>
      <c r="B489" s="323"/>
      <c r="C489" s="240"/>
      <c r="D489" s="240"/>
      <c r="E489" s="240"/>
      <c r="F489" s="240"/>
      <c r="G489" s="243"/>
      <c r="H489" s="242"/>
      <c r="I489" s="240"/>
      <c r="J489" s="240"/>
      <c r="K489" s="240"/>
      <c r="L489" s="240"/>
      <c r="M489" s="243"/>
      <c r="N489" s="242"/>
      <c r="O489" s="240"/>
      <c r="P489" s="240"/>
      <c r="Q489" s="240"/>
      <c r="R489" s="240"/>
      <c r="S489" s="243"/>
      <c r="T489" s="339"/>
      <c r="U489" s="227" t="s">
        <v>57</v>
      </c>
      <c r="V489" s="362">
        <v>148.34</v>
      </c>
      <c r="W489" s="522"/>
    </row>
    <row r="490" spans="1:23" ht="13.5" thickBot="1" x14ac:dyDescent="0.25">
      <c r="A490" s="372" t="s">
        <v>26</v>
      </c>
      <c r="B490" s="410">
        <f>B489-B476</f>
        <v>-149.5</v>
      </c>
      <c r="C490" s="415">
        <f t="shared" ref="C490:S490" si="124">C489-C476</f>
        <v>-148.5</v>
      </c>
      <c r="D490" s="415">
        <f t="shared" si="124"/>
        <v>-148</v>
      </c>
      <c r="E490" s="415">
        <f t="shared" si="124"/>
        <v>-151</v>
      </c>
      <c r="F490" s="415">
        <f t="shared" si="124"/>
        <v>-147.5</v>
      </c>
      <c r="G490" s="417">
        <f t="shared" si="124"/>
        <v>-147</v>
      </c>
      <c r="H490" s="410">
        <f t="shared" si="124"/>
        <v>-150.5</v>
      </c>
      <c r="I490" s="415">
        <f t="shared" si="124"/>
        <v>-149</v>
      </c>
      <c r="J490" s="415">
        <f t="shared" si="124"/>
        <v>-149</v>
      </c>
      <c r="K490" s="415">
        <f t="shared" si="124"/>
        <v>-150</v>
      </c>
      <c r="L490" s="415">
        <f t="shared" si="124"/>
        <v>-147</v>
      </c>
      <c r="M490" s="417">
        <f t="shared" si="124"/>
        <v>-147</v>
      </c>
      <c r="N490" s="410">
        <f t="shared" si="124"/>
        <v>-151</v>
      </c>
      <c r="O490" s="415">
        <f t="shared" si="124"/>
        <v>-148.5</v>
      </c>
      <c r="P490" s="415">
        <f t="shared" si="124"/>
        <v>-148</v>
      </c>
      <c r="Q490" s="415">
        <f t="shared" si="124"/>
        <v>-149.5</v>
      </c>
      <c r="R490" s="415">
        <f t="shared" si="124"/>
        <v>-148</v>
      </c>
      <c r="S490" s="417">
        <f t="shared" si="124"/>
        <v>-147</v>
      </c>
      <c r="T490" s="348"/>
      <c r="U490" s="227" t="s">
        <v>26</v>
      </c>
      <c r="V490" s="395">
        <f>V489-V476</f>
        <v>-0.25999999999999091</v>
      </c>
      <c r="W490" s="522"/>
    </row>
  </sheetData>
  <mergeCells count="67">
    <mergeCell ref="B350:G350"/>
    <mergeCell ref="H350:M350"/>
    <mergeCell ref="N350:S350"/>
    <mergeCell ref="B402:G402"/>
    <mergeCell ref="H402:M402"/>
    <mergeCell ref="N402:S402"/>
    <mergeCell ref="B389:G389"/>
    <mergeCell ref="B324:G324"/>
    <mergeCell ref="H324:M324"/>
    <mergeCell ref="N324:S324"/>
    <mergeCell ref="B337:G337"/>
    <mergeCell ref="H337:M337"/>
    <mergeCell ref="N337:S337"/>
    <mergeCell ref="H389:M389"/>
    <mergeCell ref="N389:S389"/>
    <mergeCell ref="B363:G363"/>
    <mergeCell ref="H363:M363"/>
    <mergeCell ref="N363:S363"/>
    <mergeCell ref="B376:G376"/>
    <mergeCell ref="H376:M376"/>
    <mergeCell ref="N376:S376"/>
    <mergeCell ref="B178:F178"/>
    <mergeCell ref="B256:F256"/>
    <mergeCell ref="B243:F243"/>
    <mergeCell ref="B230:F230"/>
    <mergeCell ref="B217:F217"/>
    <mergeCell ref="B269:F269"/>
    <mergeCell ref="B204:F204"/>
    <mergeCell ref="B191:F191"/>
    <mergeCell ref="N298:S298"/>
    <mergeCell ref="H298:M298"/>
    <mergeCell ref="B9:F9"/>
    <mergeCell ref="B22:F22"/>
    <mergeCell ref="B35:F35"/>
    <mergeCell ref="B48:F48"/>
    <mergeCell ref="B61:F61"/>
    <mergeCell ref="B415:G415"/>
    <mergeCell ref="H415:M415"/>
    <mergeCell ref="N415:S415"/>
    <mergeCell ref="B74:F74"/>
    <mergeCell ref="B152:F152"/>
    <mergeCell ref="B139:F139"/>
    <mergeCell ref="B126:F126"/>
    <mergeCell ref="B113:F113"/>
    <mergeCell ref="B100:F100"/>
    <mergeCell ref="B87:F87"/>
    <mergeCell ref="B165:F165"/>
    <mergeCell ref="B311:G311"/>
    <mergeCell ref="H311:M311"/>
    <mergeCell ref="N311:S311"/>
    <mergeCell ref="B298:G298"/>
    <mergeCell ref="B282:F282"/>
    <mergeCell ref="B480:G480"/>
    <mergeCell ref="H480:M480"/>
    <mergeCell ref="N480:S480"/>
    <mergeCell ref="B428:G428"/>
    <mergeCell ref="H428:M428"/>
    <mergeCell ref="N428:S428"/>
    <mergeCell ref="B441:G441"/>
    <mergeCell ref="H441:M441"/>
    <mergeCell ref="N441:S441"/>
    <mergeCell ref="B467:G467"/>
    <mergeCell ref="H467:M467"/>
    <mergeCell ref="N467:S467"/>
    <mergeCell ref="B454:G454"/>
    <mergeCell ref="H454:M454"/>
    <mergeCell ref="N454:S45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M518"/>
  <sheetViews>
    <sheetView showGridLines="0" topLeftCell="A494" zoomScale="73" zoomScaleNormal="73" workbookViewId="0">
      <selection activeCell="J518" sqref="J518"/>
    </sheetView>
  </sheetViews>
  <sheetFormatPr baseColWidth="10" defaultRowHeight="12.75" x14ac:dyDescent="0.2"/>
  <cols>
    <col min="1" max="1" width="16.28515625" style="280" bestFit="1" customWidth="1"/>
    <col min="2" max="6" width="9.7109375" style="280" customWidth="1"/>
    <col min="7" max="7" width="10.140625" style="280" bestFit="1" customWidth="1"/>
    <col min="8" max="8" width="10.85546875" style="280" customWidth="1"/>
    <col min="9" max="9" width="11.140625" style="280" customWidth="1"/>
    <col min="10" max="10" width="9.5703125" style="280" bestFit="1" customWidth="1"/>
    <col min="11" max="16384" width="11.42578125" style="280"/>
  </cols>
  <sheetData>
    <row r="1" spans="1:11" x14ac:dyDescent="0.2">
      <c r="A1" s="280" t="s">
        <v>58</v>
      </c>
    </row>
    <row r="2" spans="1:11" x14ac:dyDescent="0.2">
      <c r="A2" s="280" t="s">
        <v>59</v>
      </c>
      <c r="B2" s="239">
        <v>39</v>
      </c>
    </row>
    <row r="3" spans="1:11" x14ac:dyDescent="0.2">
      <c r="A3" s="280" t="s">
        <v>7</v>
      </c>
      <c r="B3" s="280">
        <v>84.8</v>
      </c>
    </row>
    <row r="4" spans="1:11" x14ac:dyDescent="0.2">
      <c r="A4" s="280" t="s">
        <v>60</v>
      </c>
      <c r="B4" s="280">
        <v>3832</v>
      </c>
    </row>
    <row r="6" spans="1:11" x14ac:dyDescent="0.2">
      <c r="A6" s="246" t="s">
        <v>61</v>
      </c>
      <c r="B6" s="239">
        <v>39</v>
      </c>
      <c r="C6" s="239">
        <v>39</v>
      </c>
      <c r="D6" s="239">
        <v>39</v>
      </c>
      <c r="E6" s="239">
        <v>39</v>
      </c>
      <c r="F6" s="239">
        <v>39</v>
      </c>
      <c r="G6" s="239">
        <v>39</v>
      </c>
      <c r="H6" s="239">
        <v>39</v>
      </c>
    </row>
    <row r="7" spans="1:11" x14ac:dyDescent="0.2">
      <c r="A7" s="246" t="s">
        <v>62</v>
      </c>
      <c r="B7" s="228">
        <v>21.03</v>
      </c>
      <c r="C7" s="228">
        <v>21.03</v>
      </c>
      <c r="D7" s="228">
        <v>21.03</v>
      </c>
      <c r="E7" s="228">
        <v>21.03</v>
      </c>
      <c r="F7" s="228">
        <v>21.03</v>
      </c>
      <c r="G7" s="228">
        <v>21.03</v>
      </c>
      <c r="H7" s="228"/>
    </row>
    <row r="8" spans="1:11" ht="13.5" thickBot="1" x14ac:dyDescent="0.25">
      <c r="A8" s="246"/>
      <c r="B8" s="228"/>
      <c r="C8" s="228"/>
      <c r="D8" s="228"/>
      <c r="E8" s="228"/>
      <c r="F8" s="228"/>
      <c r="G8" s="228"/>
      <c r="H8" s="228"/>
    </row>
    <row r="9" spans="1:11" ht="13.5" thickBot="1" x14ac:dyDescent="0.25">
      <c r="A9" s="285" t="s">
        <v>49</v>
      </c>
      <c r="B9" s="528" t="s">
        <v>50</v>
      </c>
      <c r="C9" s="529"/>
      <c r="D9" s="529"/>
      <c r="E9" s="529"/>
      <c r="F9" s="529"/>
      <c r="G9" s="530"/>
      <c r="H9" s="313" t="s">
        <v>0</v>
      </c>
      <c r="I9" s="227"/>
    </row>
    <row r="10" spans="1:11" x14ac:dyDescent="0.2">
      <c r="A10" s="226" t="s">
        <v>54</v>
      </c>
      <c r="B10" s="286">
        <v>1</v>
      </c>
      <c r="C10" s="287">
        <v>2</v>
      </c>
      <c r="D10" s="288">
        <v>3</v>
      </c>
      <c r="E10" s="287">
        <v>4</v>
      </c>
      <c r="F10" s="288">
        <v>5</v>
      </c>
      <c r="G10" s="283">
        <v>6</v>
      </c>
      <c r="H10" s="289"/>
      <c r="I10" s="290"/>
    </row>
    <row r="11" spans="1:11" x14ac:dyDescent="0.2">
      <c r="A11" s="226" t="s">
        <v>2</v>
      </c>
      <c r="B11" s="250">
        <v>1</v>
      </c>
      <c r="C11" s="333">
        <v>2</v>
      </c>
      <c r="D11" s="251">
        <v>3</v>
      </c>
      <c r="E11" s="315">
        <v>4</v>
      </c>
      <c r="F11" s="251">
        <v>5</v>
      </c>
      <c r="G11" s="335">
        <v>6</v>
      </c>
      <c r="H11" s="284" t="s">
        <v>0</v>
      </c>
      <c r="I11" s="246"/>
      <c r="J11" s="291"/>
    </row>
    <row r="12" spans="1:11" x14ac:dyDescent="0.2">
      <c r="A12" s="292" t="s">
        <v>3</v>
      </c>
      <c r="B12" s="253">
        <v>150</v>
      </c>
      <c r="C12" s="254">
        <v>150</v>
      </c>
      <c r="D12" s="254">
        <v>150</v>
      </c>
      <c r="E12" s="254">
        <v>150</v>
      </c>
      <c r="F12" s="254">
        <v>150</v>
      </c>
      <c r="G12" s="255">
        <v>150</v>
      </c>
      <c r="H12" s="293">
        <v>150</v>
      </c>
      <c r="I12" s="294"/>
      <c r="J12" s="291"/>
    </row>
    <row r="13" spans="1:11" x14ac:dyDescent="0.2">
      <c r="A13" s="295" t="s">
        <v>6</v>
      </c>
      <c r="B13" s="256">
        <v>137.84210526315789</v>
      </c>
      <c r="C13" s="257">
        <v>141.34722222222223</v>
      </c>
      <c r="D13" s="257">
        <v>144.52127659574469</v>
      </c>
      <c r="E13" s="257">
        <v>152.05555555555554</v>
      </c>
      <c r="F13" s="296">
        <v>159.88679245283018</v>
      </c>
      <c r="G13" s="258">
        <v>166.75</v>
      </c>
      <c r="H13" s="297">
        <v>148.96296296296296</v>
      </c>
      <c r="I13" s="298"/>
      <c r="J13" s="291"/>
    </row>
    <row r="14" spans="1:11" x14ac:dyDescent="0.2">
      <c r="A14" s="226" t="s">
        <v>7</v>
      </c>
      <c r="B14" s="260">
        <v>85.964912280701753</v>
      </c>
      <c r="C14" s="261">
        <v>100</v>
      </c>
      <c r="D14" s="261">
        <v>98.936170212765958</v>
      </c>
      <c r="E14" s="261">
        <v>100</v>
      </c>
      <c r="F14" s="299">
        <v>100</v>
      </c>
      <c r="G14" s="262">
        <v>100</v>
      </c>
      <c r="H14" s="300">
        <v>80.158730158730165</v>
      </c>
      <c r="I14" s="301"/>
      <c r="J14" s="291"/>
    </row>
    <row r="15" spans="1:11" x14ac:dyDescent="0.2">
      <c r="A15" s="226" t="s">
        <v>8</v>
      </c>
      <c r="B15" s="263">
        <v>6.2374380092505746E-2</v>
      </c>
      <c r="C15" s="264">
        <v>3.9867125992490003E-2</v>
      </c>
      <c r="D15" s="264">
        <v>3.6624140095651056E-2</v>
      </c>
      <c r="E15" s="264">
        <v>3.2746439480827234E-2</v>
      </c>
      <c r="F15" s="302">
        <v>3.4528591412046672E-2</v>
      </c>
      <c r="G15" s="265">
        <v>4.3027876301433392E-2</v>
      </c>
      <c r="H15" s="303">
        <v>7.6949025292226289E-2</v>
      </c>
      <c r="I15" s="304"/>
      <c r="J15" s="305"/>
      <c r="K15" s="306"/>
    </row>
    <row r="16" spans="1:11" x14ac:dyDescent="0.2">
      <c r="A16" s="295" t="s">
        <v>1</v>
      </c>
      <c r="B16" s="266">
        <f t="shared" ref="B16:H16" si="0">B13/B12*100-100</f>
        <v>-8.1052631578947398</v>
      </c>
      <c r="C16" s="267">
        <f t="shared" si="0"/>
        <v>-5.768518518518519</v>
      </c>
      <c r="D16" s="267">
        <f t="shared" si="0"/>
        <v>-3.6524822695035368</v>
      </c>
      <c r="E16" s="267">
        <f t="shared" si="0"/>
        <v>1.3703703703703525</v>
      </c>
      <c r="F16" s="267">
        <f t="shared" ref="F16" si="1">F13/F12*100-100</f>
        <v>6.5911949685534523</v>
      </c>
      <c r="G16" s="268">
        <f t="shared" si="0"/>
        <v>11.166666666666657</v>
      </c>
      <c r="H16" s="269">
        <f t="shared" si="0"/>
        <v>-0.69135802469135399</v>
      </c>
      <c r="I16" s="304"/>
      <c r="J16" s="305"/>
      <c r="K16" s="227"/>
    </row>
    <row r="17" spans="1:12" ht="13.5" thickBot="1" x14ac:dyDescent="0.25">
      <c r="A17" s="226" t="s">
        <v>27</v>
      </c>
      <c r="B17" s="270">
        <f t="shared" ref="B17:H17" si="2">B13-B6</f>
        <v>98.84210526315789</v>
      </c>
      <c r="C17" s="271">
        <f t="shared" si="2"/>
        <v>102.34722222222223</v>
      </c>
      <c r="D17" s="271">
        <f t="shared" si="2"/>
        <v>105.52127659574469</v>
      </c>
      <c r="E17" s="271">
        <f t="shared" si="2"/>
        <v>113.05555555555554</v>
      </c>
      <c r="F17" s="271">
        <f t="shared" si="2"/>
        <v>120.88679245283018</v>
      </c>
      <c r="G17" s="272">
        <f t="shared" si="2"/>
        <v>127.75</v>
      </c>
      <c r="H17" s="307">
        <f t="shared" si="2"/>
        <v>109.96296296296296</v>
      </c>
      <c r="I17" s="308"/>
      <c r="J17" s="305"/>
      <c r="K17" s="227"/>
    </row>
    <row r="18" spans="1:12" x14ac:dyDescent="0.2">
      <c r="A18" s="309" t="s">
        <v>51</v>
      </c>
      <c r="B18" s="274">
        <v>575</v>
      </c>
      <c r="C18" s="275">
        <v>673</v>
      </c>
      <c r="D18" s="275">
        <v>947</v>
      </c>
      <c r="E18" s="275">
        <v>501</v>
      </c>
      <c r="F18" s="275">
        <v>600</v>
      </c>
      <c r="G18" s="276">
        <v>438</v>
      </c>
      <c r="H18" s="277">
        <f>SUM(B18:G18)</f>
        <v>3734</v>
      </c>
      <c r="I18" s="310" t="s">
        <v>56</v>
      </c>
      <c r="J18" s="311">
        <f>B4-H18</f>
        <v>98</v>
      </c>
      <c r="K18" s="279">
        <f>J18/B4</f>
        <v>2.5574112734864301E-2</v>
      </c>
      <c r="L18" s="353" t="s">
        <v>66</v>
      </c>
    </row>
    <row r="19" spans="1:12" x14ac:dyDescent="0.2">
      <c r="A19" s="309" t="s">
        <v>28</v>
      </c>
      <c r="B19" s="229">
        <v>30.5</v>
      </c>
      <c r="C19" s="281">
        <v>29.5</v>
      </c>
      <c r="D19" s="281">
        <v>29</v>
      </c>
      <c r="E19" s="281">
        <v>28</v>
      </c>
      <c r="F19" s="281">
        <v>27</v>
      </c>
      <c r="G19" s="230">
        <v>26</v>
      </c>
      <c r="H19" s="233"/>
      <c r="I19" s="227" t="s">
        <v>57</v>
      </c>
      <c r="J19" s="280">
        <v>21.03</v>
      </c>
    </row>
    <row r="20" spans="1:12" ht="13.5" thickBot="1" x14ac:dyDescent="0.25">
      <c r="A20" s="312" t="s">
        <v>26</v>
      </c>
      <c r="B20" s="231">
        <f t="shared" ref="B20:G20" si="3">B19-B7</f>
        <v>9.4699999999999989</v>
      </c>
      <c r="C20" s="232">
        <f t="shared" si="3"/>
        <v>8.4699999999999989</v>
      </c>
      <c r="D20" s="232">
        <f t="shared" si="3"/>
        <v>7.9699999999999989</v>
      </c>
      <c r="E20" s="232">
        <f t="shared" si="3"/>
        <v>6.9699999999999989</v>
      </c>
      <c r="F20" s="232">
        <f t="shared" si="3"/>
        <v>5.9699999999999989</v>
      </c>
      <c r="G20" s="238">
        <f t="shared" si="3"/>
        <v>4.9699999999999989</v>
      </c>
      <c r="H20" s="234"/>
      <c r="I20" s="280" t="s">
        <v>26</v>
      </c>
    </row>
    <row r="21" spans="1:12" x14ac:dyDescent="0.2">
      <c r="D21" s="280">
        <v>29</v>
      </c>
    </row>
    <row r="22" spans="1:12" ht="13.5" thickBot="1" x14ac:dyDescent="0.25"/>
    <row r="23" spans="1:12" ht="13.5" thickBot="1" x14ac:dyDescent="0.25">
      <c r="A23" s="285" t="s">
        <v>67</v>
      </c>
      <c r="B23" s="528" t="s">
        <v>50</v>
      </c>
      <c r="C23" s="529"/>
      <c r="D23" s="529"/>
      <c r="E23" s="529"/>
      <c r="F23" s="529"/>
      <c r="G23" s="530"/>
      <c r="H23" s="313" t="s">
        <v>0</v>
      </c>
      <c r="I23" s="227"/>
      <c r="J23" s="355"/>
      <c r="K23" s="355"/>
    </row>
    <row r="24" spans="1:12" x14ac:dyDescent="0.2">
      <c r="A24" s="226" t="s">
        <v>54</v>
      </c>
      <c r="B24" s="286">
        <v>1</v>
      </c>
      <c r="C24" s="287">
        <v>2</v>
      </c>
      <c r="D24" s="288">
        <v>3</v>
      </c>
      <c r="E24" s="287">
        <v>4</v>
      </c>
      <c r="F24" s="288">
        <v>5</v>
      </c>
      <c r="G24" s="283">
        <v>6</v>
      </c>
      <c r="H24" s="289"/>
      <c r="I24" s="290"/>
      <c r="J24" s="355"/>
      <c r="K24" s="355"/>
    </row>
    <row r="25" spans="1:12" x14ac:dyDescent="0.2">
      <c r="A25" s="226" t="s">
        <v>2</v>
      </c>
      <c r="B25" s="250">
        <v>1</v>
      </c>
      <c r="C25" s="333">
        <v>2</v>
      </c>
      <c r="D25" s="251">
        <v>3</v>
      </c>
      <c r="E25" s="315">
        <v>4</v>
      </c>
      <c r="F25" s="251">
        <v>5</v>
      </c>
      <c r="G25" s="335">
        <v>6</v>
      </c>
      <c r="H25" s="284" t="s">
        <v>0</v>
      </c>
      <c r="I25" s="246"/>
      <c r="J25" s="291"/>
      <c r="K25" s="355"/>
    </row>
    <row r="26" spans="1:12" x14ac:dyDescent="0.2">
      <c r="A26" s="292" t="s">
        <v>3</v>
      </c>
      <c r="B26" s="253">
        <v>260</v>
      </c>
      <c r="C26" s="254">
        <v>260</v>
      </c>
      <c r="D26" s="254">
        <v>260</v>
      </c>
      <c r="E26" s="254">
        <v>260</v>
      </c>
      <c r="F26" s="254">
        <v>260</v>
      </c>
      <c r="G26" s="255">
        <v>260</v>
      </c>
      <c r="H26" s="293">
        <v>260</v>
      </c>
      <c r="I26" s="294"/>
      <c r="J26" s="291"/>
      <c r="K26" s="355"/>
    </row>
    <row r="27" spans="1:12" x14ac:dyDescent="0.2">
      <c r="A27" s="295" t="s">
        <v>6</v>
      </c>
      <c r="B27" s="256">
        <v>297.90697674418607</v>
      </c>
      <c r="C27" s="257">
        <v>299.56521739130437</v>
      </c>
      <c r="D27" s="257">
        <v>290.84507042253523</v>
      </c>
      <c r="E27" s="257">
        <v>293.42105263157896</v>
      </c>
      <c r="F27" s="296">
        <v>302.7659574468085</v>
      </c>
      <c r="G27" s="258">
        <v>285</v>
      </c>
      <c r="H27" s="297">
        <v>295.01792114695343</v>
      </c>
      <c r="I27" s="298"/>
      <c r="J27" s="291"/>
      <c r="K27" s="355"/>
    </row>
    <row r="28" spans="1:12" x14ac:dyDescent="0.2">
      <c r="A28" s="226" t="s">
        <v>7</v>
      </c>
      <c r="B28" s="260">
        <v>72.093023255813947</v>
      </c>
      <c r="C28" s="261">
        <v>89.130434782608702</v>
      </c>
      <c r="D28" s="261">
        <v>74.647887323943664</v>
      </c>
      <c r="E28" s="261">
        <v>89.473684210526315</v>
      </c>
      <c r="F28" s="299">
        <v>87.234042553191486</v>
      </c>
      <c r="G28" s="262">
        <v>88.235294117647058</v>
      </c>
      <c r="H28" s="300">
        <v>84.229390681003579</v>
      </c>
      <c r="I28" s="301"/>
      <c r="J28" s="291"/>
      <c r="K28" s="355"/>
    </row>
    <row r="29" spans="1:12" x14ac:dyDescent="0.2">
      <c r="A29" s="226" t="s">
        <v>8</v>
      </c>
      <c r="B29" s="263">
        <v>8.4287446252192047E-2</v>
      </c>
      <c r="C29" s="264">
        <v>7.3977619375179562E-2</v>
      </c>
      <c r="D29" s="264">
        <v>6.918671709321457E-2</v>
      </c>
      <c r="E29" s="264">
        <v>6.4605124532563465E-2</v>
      </c>
      <c r="F29" s="302">
        <v>6.4169114354245285E-2</v>
      </c>
      <c r="G29" s="265">
        <v>6.209984059166309E-2</v>
      </c>
      <c r="H29" s="303">
        <v>7.2991876864246949E-2</v>
      </c>
      <c r="I29" s="304"/>
      <c r="J29" s="305"/>
      <c r="K29" s="306"/>
    </row>
    <row r="30" spans="1:12" x14ac:dyDescent="0.2">
      <c r="A30" s="295" t="s">
        <v>1</v>
      </c>
      <c r="B30" s="266">
        <f t="shared" ref="B30:H30" si="4">B27/B26*100-100</f>
        <v>14.579606440071572</v>
      </c>
      <c r="C30" s="267">
        <f t="shared" si="4"/>
        <v>15.217391304347828</v>
      </c>
      <c r="D30" s="267">
        <f t="shared" si="4"/>
        <v>11.863488624052025</v>
      </c>
      <c r="E30" s="267">
        <f t="shared" si="4"/>
        <v>12.854251012145738</v>
      </c>
      <c r="F30" s="267">
        <f t="shared" si="4"/>
        <v>16.448445171849428</v>
      </c>
      <c r="G30" s="268">
        <f t="shared" si="4"/>
        <v>9.6153846153846274</v>
      </c>
      <c r="H30" s="269">
        <f t="shared" si="4"/>
        <v>13.468431210366688</v>
      </c>
      <c r="I30" s="304"/>
      <c r="J30" s="305"/>
      <c r="K30" s="227"/>
    </row>
    <row r="31" spans="1:12" ht="13.5" thickBot="1" x14ac:dyDescent="0.25">
      <c r="A31" s="226" t="s">
        <v>27</v>
      </c>
      <c r="B31" s="270">
        <f>B27-B13</f>
        <v>160.06487148102818</v>
      </c>
      <c r="C31" s="271">
        <f t="shared" ref="C31:H31" si="5">C27-C13</f>
        <v>158.21799516908214</v>
      </c>
      <c r="D31" s="271">
        <f t="shared" si="5"/>
        <v>146.32379382679053</v>
      </c>
      <c r="E31" s="271">
        <f t="shared" si="5"/>
        <v>141.36549707602342</v>
      </c>
      <c r="F31" s="271">
        <f t="shared" si="5"/>
        <v>142.87916499397832</v>
      </c>
      <c r="G31" s="272">
        <f t="shared" si="5"/>
        <v>118.25</v>
      </c>
      <c r="H31" s="307">
        <f t="shared" si="5"/>
        <v>146.05495818399046</v>
      </c>
      <c r="I31" s="308"/>
      <c r="J31" s="305"/>
      <c r="K31" s="227"/>
    </row>
    <row r="32" spans="1:12" x14ac:dyDescent="0.2">
      <c r="A32" s="309" t="s">
        <v>51</v>
      </c>
      <c r="B32" s="274">
        <v>561</v>
      </c>
      <c r="C32" s="275">
        <v>660</v>
      </c>
      <c r="D32" s="275">
        <v>941</v>
      </c>
      <c r="E32" s="275">
        <v>500</v>
      </c>
      <c r="F32" s="275">
        <v>595</v>
      </c>
      <c r="G32" s="276">
        <v>438</v>
      </c>
      <c r="H32" s="277">
        <f>SUM(B32:G32)</f>
        <v>3695</v>
      </c>
      <c r="I32" s="310" t="s">
        <v>56</v>
      </c>
      <c r="J32" s="311">
        <f>H18-H32</f>
        <v>39</v>
      </c>
      <c r="K32" s="279">
        <f>J32/H18</f>
        <v>1.0444563470808785E-2</v>
      </c>
      <c r="L32" s="353" t="s">
        <v>69</v>
      </c>
    </row>
    <row r="33" spans="1:12" x14ac:dyDescent="0.2">
      <c r="A33" s="309" t="s">
        <v>28</v>
      </c>
      <c r="B33" s="229">
        <v>35</v>
      </c>
      <c r="C33" s="281">
        <v>34</v>
      </c>
      <c r="D33" s="281">
        <v>33.5</v>
      </c>
      <c r="E33" s="281">
        <v>32.5</v>
      </c>
      <c r="F33" s="281">
        <v>31.5</v>
      </c>
      <c r="G33" s="230">
        <f t="shared" ref="G33" si="6">G19+5</f>
        <v>31</v>
      </c>
      <c r="H33" s="233"/>
      <c r="I33" s="227" t="s">
        <v>57</v>
      </c>
      <c r="J33" s="355">
        <v>28.65</v>
      </c>
      <c r="K33" s="355"/>
      <c r="L33" s="357" t="s">
        <v>70</v>
      </c>
    </row>
    <row r="34" spans="1:12" ht="13.5" thickBot="1" x14ac:dyDescent="0.25">
      <c r="A34" s="312" t="s">
        <v>26</v>
      </c>
      <c r="B34" s="231">
        <f>B33-B19</f>
        <v>4.5</v>
      </c>
      <c r="C34" s="232">
        <f t="shared" ref="C34:G34" si="7">C33-C19</f>
        <v>4.5</v>
      </c>
      <c r="D34" s="232">
        <f t="shared" si="7"/>
        <v>4.5</v>
      </c>
      <c r="E34" s="232">
        <f t="shared" si="7"/>
        <v>4.5</v>
      </c>
      <c r="F34" s="232">
        <f t="shared" si="7"/>
        <v>4.5</v>
      </c>
      <c r="G34" s="238">
        <f t="shared" si="7"/>
        <v>5</v>
      </c>
      <c r="H34" s="234"/>
      <c r="I34" s="355" t="s">
        <v>26</v>
      </c>
      <c r="J34" s="355">
        <f>J33-J19</f>
        <v>7.6199999999999974</v>
      </c>
      <c r="K34" s="355"/>
    </row>
    <row r="35" spans="1:12" x14ac:dyDescent="0.2">
      <c r="D35" s="280" t="s">
        <v>68</v>
      </c>
    </row>
    <row r="36" spans="1:12" ht="13.5" thickBot="1" x14ac:dyDescent="0.25"/>
    <row r="37" spans="1:12" ht="13.5" thickBot="1" x14ac:dyDescent="0.25">
      <c r="A37" s="285" t="s">
        <v>73</v>
      </c>
      <c r="B37" s="528" t="s">
        <v>50</v>
      </c>
      <c r="C37" s="529"/>
      <c r="D37" s="529"/>
      <c r="E37" s="529"/>
      <c r="F37" s="529"/>
      <c r="G37" s="530"/>
      <c r="H37" s="313" t="s">
        <v>0</v>
      </c>
      <c r="I37" s="227"/>
      <c r="J37" s="361"/>
      <c r="K37" s="361"/>
    </row>
    <row r="38" spans="1:12" x14ac:dyDescent="0.2">
      <c r="A38" s="226" t="s">
        <v>54</v>
      </c>
      <c r="B38" s="286">
        <v>1</v>
      </c>
      <c r="C38" s="287">
        <v>2</v>
      </c>
      <c r="D38" s="288">
        <v>3</v>
      </c>
      <c r="E38" s="287">
        <v>4</v>
      </c>
      <c r="F38" s="288">
        <v>5</v>
      </c>
      <c r="G38" s="283">
        <v>6</v>
      </c>
      <c r="H38" s="289"/>
      <c r="I38" s="290"/>
      <c r="J38" s="361"/>
      <c r="K38" s="361"/>
    </row>
    <row r="39" spans="1:12" x14ac:dyDescent="0.2">
      <c r="A39" s="226" t="s">
        <v>2</v>
      </c>
      <c r="B39" s="250">
        <v>1</v>
      </c>
      <c r="C39" s="333">
        <v>2</v>
      </c>
      <c r="D39" s="251">
        <v>3</v>
      </c>
      <c r="E39" s="315">
        <v>4</v>
      </c>
      <c r="F39" s="251">
        <v>5</v>
      </c>
      <c r="G39" s="335">
        <v>6</v>
      </c>
      <c r="H39" s="284" t="s">
        <v>0</v>
      </c>
      <c r="I39" s="246"/>
      <c r="J39" s="291"/>
      <c r="K39" s="361"/>
    </row>
    <row r="40" spans="1:12" x14ac:dyDescent="0.2">
      <c r="A40" s="292" t="s">
        <v>3</v>
      </c>
      <c r="B40" s="253">
        <v>390</v>
      </c>
      <c r="C40" s="254">
        <v>390</v>
      </c>
      <c r="D40" s="254">
        <v>390</v>
      </c>
      <c r="E40" s="254">
        <v>390</v>
      </c>
      <c r="F40" s="254">
        <v>390</v>
      </c>
      <c r="G40" s="255">
        <v>390</v>
      </c>
      <c r="H40" s="293">
        <v>390</v>
      </c>
      <c r="I40" s="294"/>
      <c r="J40" s="291"/>
      <c r="K40" s="361"/>
    </row>
    <row r="41" spans="1:12" x14ac:dyDescent="0.2">
      <c r="A41" s="295" t="s">
        <v>6</v>
      </c>
      <c r="B41" s="256">
        <v>468.40909090909093</v>
      </c>
      <c r="C41" s="257">
        <v>452.24489795918367</v>
      </c>
      <c r="D41" s="257">
        <v>442.92307692307691</v>
      </c>
      <c r="E41" s="257">
        <v>436.66666666666669</v>
      </c>
      <c r="F41" s="296">
        <v>467.95454545454544</v>
      </c>
      <c r="G41" s="258">
        <v>401.5625</v>
      </c>
      <c r="H41" s="297">
        <v>447.11111111111109</v>
      </c>
      <c r="I41" s="298"/>
      <c r="J41" s="291"/>
      <c r="K41" s="361"/>
    </row>
    <row r="42" spans="1:12" x14ac:dyDescent="0.2">
      <c r="A42" s="226" t="s">
        <v>7</v>
      </c>
      <c r="B42" s="260">
        <v>70.454545454545453</v>
      </c>
      <c r="C42" s="261">
        <v>77.551020408163268</v>
      </c>
      <c r="D42" s="261">
        <v>75.384615384615387</v>
      </c>
      <c r="E42" s="261">
        <v>83.333333333333329</v>
      </c>
      <c r="F42" s="299">
        <v>77.272727272727266</v>
      </c>
      <c r="G42" s="262">
        <v>87.5</v>
      </c>
      <c r="H42" s="300">
        <v>69.629629629629633</v>
      </c>
      <c r="I42" s="301"/>
      <c r="J42" s="291"/>
      <c r="K42" s="361"/>
    </row>
    <row r="43" spans="1:12" x14ac:dyDescent="0.2">
      <c r="A43" s="226" t="s">
        <v>8</v>
      </c>
      <c r="B43" s="263">
        <v>0.10576388006830577</v>
      </c>
      <c r="C43" s="264">
        <v>8.5611722286864464E-2</v>
      </c>
      <c r="D43" s="264">
        <v>8.7011978088960246E-2</v>
      </c>
      <c r="E43" s="264">
        <v>7.7847626161721903E-2</v>
      </c>
      <c r="F43" s="302">
        <v>8.3585096702846293E-2</v>
      </c>
      <c r="G43" s="265">
        <v>6.503061981654995E-2</v>
      </c>
      <c r="H43" s="303">
        <v>9.8204749054911625E-2</v>
      </c>
      <c r="I43" s="304"/>
      <c r="J43" s="305"/>
      <c r="K43" s="306"/>
    </row>
    <row r="44" spans="1:12" x14ac:dyDescent="0.2">
      <c r="A44" s="295" t="s">
        <v>1</v>
      </c>
      <c r="B44" s="266">
        <f t="shared" ref="B44:H44" si="8">B41/B40*100-100</f>
        <v>20.104895104895107</v>
      </c>
      <c r="C44" s="267">
        <f t="shared" si="8"/>
        <v>15.96023024594453</v>
      </c>
      <c r="D44" s="267">
        <f t="shared" si="8"/>
        <v>13.570019723865869</v>
      </c>
      <c r="E44" s="267">
        <f t="shared" si="8"/>
        <v>11.965811965811966</v>
      </c>
      <c r="F44" s="267">
        <f t="shared" si="8"/>
        <v>19.988344988344991</v>
      </c>
      <c r="G44" s="268">
        <f t="shared" si="8"/>
        <v>2.9647435897435912</v>
      </c>
      <c r="H44" s="269">
        <f t="shared" si="8"/>
        <v>14.643874643874639</v>
      </c>
      <c r="I44" s="304"/>
      <c r="J44" s="305"/>
      <c r="K44" s="227"/>
    </row>
    <row r="45" spans="1:12" ht="13.5" thickBot="1" x14ac:dyDescent="0.25">
      <c r="A45" s="226" t="s">
        <v>27</v>
      </c>
      <c r="B45" s="270">
        <f>B41-B27</f>
        <v>170.50211416490487</v>
      </c>
      <c r="C45" s="271">
        <f t="shared" ref="C45:H45" si="9">C41-C27</f>
        <v>152.6796805678793</v>
      </c>
      <c r="D45" s="271">
        <f t="shared" si="9"/>
        <v>152.07800650054168</v>
      </c>
      <c r="E45" s="271">
        <f t="shared" si="9"/>
        <v>143.24561403508773</v>
      </c>
      <c r="F45" s="271">
        <f t="shared" si="9"/>
        <v>165.18858800773694</v>
      </c>
      <c r="G45" s="272">
        <f t="shared" si="9"/>
        <v>116.5625</v>
      </c>
      <c r="H45" s="307">
        <f t="shared" si="9"/>
        <v>152.09318996415766</v>
      </c>
      <c r="I45" s="308"/>
      <c r="J45" s="305"/>
      <c r="K45" s="227"/>
    </row>
    <row r="46" spans="1:12" x14ac:dyDescent="0.2">
      <c r="A46" s="309" t="s">
        <v>51</v>
      </c>
      <c r="B46" s="274">
        <v>552</v>
      </c>
      <c r="C46" s="275">
        <v>656</v>
      </c>
      <c r="D46" s="275">
        <v>939</v>
      </c>
      <c r="E46" s="275">
        <v>499</v>
      </c>
      <c r="F46" s="275">
        <v>594</v>
      </c>
      <c r="G46" s="276">
        <v>436</v>
      </c>
      <c r="H46" s="277">
        <f>SUM(B46:G46)</f>
        <v>3676</v>
      </c>
      <c r="I46" s="310" t="s">
        <v>56</v>
      </c>
      <c r="J46" s="311">
        <f>H32-H46</f>
        <v>19</v>
      </c>
      <c r="K46" s="279">
        <f>J46/H32</f>
        <v>5.142083897158322E-3</v>
      </c>
      <c r="L46" s="366" t="s">
        <v>74</v>
      </c>
    </row>
    <row r="47" spans="1:12" x14ac:dyDescent="0.2">
      <c r="A47" s="309" t="s">
        <v>28</v>
      </c>
      <c r="B47" s="229">
        <v>37.5</v>
      </c>
      <c r="C47" s="281">
        <v>37</v>
      </c>
      <c r="D47" s="281">
        <v>36.5</v>
      </c>
      <c r="E47" s="281">
        <v>35.5</v>
      </c>
      <c r="F47" s="281">
        <v>34.5</v>
      </c>
      <c r="G47" s="230">
        <v>35</v>
      </c>
      <c r="H47" s="233"/>
      <c r="I47" s="227" t="s">
        <v>57</v>
      </c>
      <c r="J47" s="361">
        <v>33.24</v>
      </c>
      <c r="K47" s="361"/>
      <c r="L47" s="353" t="s">
        <v>75</v>
      </c>
    </row>
    <row r="48" spans="1:12" ht="13.5" thickBot="1" x14ac:dyDescent="0.25">
      <c r="A48" s="312" t="s">
        <v>26</v>
      </c>
      <c r="B48" s="231">
        <f>B47-B33</f>
        <v>2.5</v>
      </c>
      <c r="C48" s="232">
        <f t="shared" ref="C48:G48" si="10">C47-C33</f>
        <v>3</v>
      </c>
      <c r="D48" s="232">
        <f t="shared" si="10"/>
        <v>3</v>
      </c>
      <c r="E48" s="232">
        <f t="shared" si="10"/>
        <v>3</v>
      </c>
      <c r="F48" s="232">
        <f t="shared" si="10"/>
        <v>3</v>
      </c>
      <c r="G48" s="238">
        <f t="shared" si="10"/>
        <v>4</v>
      </c>
      <c r="H48" s="234"/>
      <c r="I48" s="361" t="s">
        <v>26</v>
      </c>
      <c r="J48" s="361">
        <f>J47-J33</f>
        <v>4.5900000000000034</v>
      </c>
      <c r="K48" s="361"/>
      <c r="L48" s="367" t="s">
        <v>76</v>
      </c>
    </row>
    <row r="49" spans="1:11" x14ac:dyDescent="0.2">
      <c r="B49" s="280">
        <v>37.5</v>
      </c>
      <c r="F49" s="280" t="s">
        <v>68</v>
      </c>
      <c r="G49" s="280" t="s">
        <v>68</v>
      </c>
    </row>
    <row r="51" spans="1:11" s="369" customFormat="1" x14ac:dyDescent="0.2">
      <c r="B51" s="369">
        <v>36</v>
      </c>
      <c r="C51" s="369">
        <v>36</v>
      </c>
      <c r="D51" s="369">
        <v>36</v>
      </c>
      <c r="E51" s="369">
        <v>36</v>
      </c>
      <c r="F51" s="369">
        <v>36</v>
      </c>
      <c r="G51" s="369">
        <v>36</v>
      </c>
    </row>
    <row r="52" spans="1:11" s="369" customFormat="1" ht="13.5" thickBot="1" x14ac:dyDescent="0.25">
      <c r="B52" s="239">
        <v>447.11111111111109</v>
      </c>
      <c r="C52" s="239">
        <v>447.11111111111109</v>
      </c>
      <c r="D52" s="239">
        <v>447.11111111111109</v>
      </c>
      <c r="E52" s="239">
        <v>447.11111111111109</v>
      </c>
      <c r="F52" s="239">
        <v>447.11111111111109</v>
      </c>
      <c r="G52" s="239">
        <v>447.11111111111109</v>
      </c>
      <c r="H52" s="239">
        <v>447.11111111111109</v>
      </c>
    </row>
    <row r="53" spans="1:11" ht="13.5" thickBot="1" x14ac:dyDescent="0.25">
      <c r="A53" s="285" t="s">
        <v>77</v>
      </c>
      <c r="B53" s="528" t="s">
        <v>50</v>
      </c>
      <c r="C53" s="529"/>
      <c r="D53" s="529"/>
      <c r="E53" s="529"/>
      <c r="F53" s="529"/>
      <c r="G53" s="530"/>
      <c r="H53" s="313" t="s">
        <v>0</v>
      </c>
      <c r="I53" s="227"/>
      <c r="J53" s="369"/>
      <c r="K53" s="369"/>
    </row>
    <row r="54" spans="1:11" x14ac:dyDescent="0.2">
      <c r="A54" s="226" t="s">
        <v>54</v>
      </c>
      <c r="B54" s="286">
        <v>1</v>
      </c>
      <c r="C54" s="287">
        <v>2</v>
      </c>
      <c r="D54" s="288">
        <v>3</v>
      </c>
      <c r="E54" s="287">
        <v>4</v>
      </c>
      <c r="F54" s="288">
        <v>5</v>
      </c>
      <c r="G54" s="283">
        <v>6</v>
      </c>
      <c r="H54" s="289"/>
      <c r="I54" s="290"/>
      <c r="J54" s="369"/>
      <c r="K54" s="369"/>
    </row>
    <row r="55" spans="1:11" x14ac:dyDescent="0.2">
      <c r="A55" s="226" t="s">
        <v>2</v>
      </c>
      <c r="B55" s="250">
        <v>1</v>
      </c>
      <c r="C55" s="333">
        <v>2</v>
      </c>
      <c r="D55" s="251">
        <v>3</v>
      </c>
      <c r="E55" s="315">
        <v>4</v>
      </c>
      <c r="F55" s="251">
        <v>5</v>
      </c>
      <c r="G55" s="335">
        <v>6</v>
      </c>
      <c r="H55" s="284" t="s">
        <v>0</v>
      </c>
      <c r="I55" s="246"/>
      <c r="J55" s="291"/>
      <c r="K55" s="369"/>
    </row>
    <row r="56" spans="1:11" x14ac:dyDescent="0.2">
      <c r="A56" s="292" t="s">
        <v>3</v>
      </c>
      <c r="B56" s="253">
        <v>525</v>
      </c>
      <c r="C56" s="254">
        <v>525</v>
      </c>
      <c r="D56" s="254">
        <v>525</v>
      </c>
      <c r="E56" s="254">
        <v>525</v>
      </c>
      <c r="F56" s="254">
        <v>525</v>
      </c>
      <c r="G56" s="255">
        <v>525</v>
      </c>
      <c r="H56" s="293">
        <v>525</v>
      </c>
      <c r="I56" s="294"/>
      <c r="J56" s="291"/>
      <c r="K56" s="369"/>
    </row>
    <row r="57" spans="1:11" x14ac:dyDescent="0.2">
      <c r="A57" s="295" t="s">
        <v>6</v>
      </c>
      <c r="B57" s="256">
        <v>520.88235294117646</v>
      </c>
      <c r="C57" s="257">
        <v>518.68421052631584</v>
      </c>
      <c r="D57" s="257">
        <v>537.58620689655174</v>
      </c>
      <c r="E57" s="257">
        <v>564.02985074626861</v>
      </c>
      <c r="F57" s="296">
        <v>592.54901960784309</v>
      </c>
      <c r="G57" s="258">
        <v>630.20408163265301</v>
      </c>
      <c r="H57" s="297">
        <v>563.93939393939399</v>
      </c>
      <c r="I57" s="298"/>
      <c r="J57" s="291"/>
      <c r="K57" s="369"/>
    </row>
    <row r="58" spans="1:11" x14ac:dyDescent="0.2">
      <c r="A58" s="226" t="s">
        <v>7</v>
      </c>
      <c r="B58" s="260">
        <v>91.17647058823529</v>
      </c>
      <c r="C58" s="261">
        <v>94.736842105263165</v>
      </c>
      <c r="D58" s="261">
        <v>98.275862068965523</v>
      </c>
      <c r="E58" s="261">
        <v>92.537313432835816</v>
      </c>
      <c r="F58" s="299">
        <v>96.078431372549019</v>
      </c>
      <c r="G58" s="262">
        <v>89.795918367346943</v>
      </c>
      <c r="H58" s="300">
        <v>76.767676767676761</v>
      </c>
      <c r="I58" s="301"/>
      <c r="J58" s="291"/>
      <c r="K58" s="369"/>
    </row>
    <row r="59" spans="1:11" x14ac:dyDescent="0.2">
      <c r="A59" s="226" t="s">
        <v>8</v>
      </c>
      <c r="B59" s="263">
        <v>6.4748215201410789E-2</v>
      </c>
      <c r="C59" s="264">
        <v>5.1232976193932238E-2</v>
      </c>
      <c r="D59" s="264">
        <v>4.9735142976215695E-2</v>
      </c>
      <c r="E59" s="264">
        <v>5.6818846325072059E-2</v>
      </c>
      <c r="F59" s="302">
        <v>5.3246165679710529E-2</v>
      </c>
      <c r="G59" s="265">
        <v>5.4544677241237675E-2</v>
      </c>
      <c r="H59" s="303">
        <v>8.7459207054886912E-2</v>
      </c>
      <c r="I59" s="304"/>
      <c r="J59" s="305"/>
      <c r="K59" s="306"/>
    </row>
    <row r="60" spans="1:11" x14ac:dyDescent="0.2">
      <c r="A60" s="295" t="s">
        <v>1</v>
      </c>
      <c r="B60" s="266">
        <f t="shared" ref="B60:H60" si="11">B57/B56*100-100</f>
        <v>-0.78431372549019329</v>
      </c>
      <c r="C60" s="267">
        <f t="shared" si="11"/>
        <v>-1.20300751879698</v>
      </c>
      <c r="D60" s="267">
        <f t="shared" si="11"/>
        <v>2.3973727422003321</v>
      </c>
      <c r="E60" s="267">
        <f t="shared" si="11"/>
        <v>7.4342572850035538</v>
      </c>
      <c r="F60" s="267">
        <f t="shared" si="11"/>
        <v>12.866479925303452</v>
      </c>
      <c r="G60" s="268">
        <f t="shared" si="11"/>
        <v>20.038872691933918</v>
      </c>
      <c r="H60" s="269">
        <f t="shared" si="11"/>
        <v>7.4170274170274268</v>
      </c>
      <c r="I60" s="304"/>
      <c r="J60" s="305"/>
      <c r="K60" s="227"/>
    </row>
    <row r="61" spans="1:11" ht="13.5" thickBot="1" x14ac:dyDescent="0.25">
      <c r="A61" s="226" t="s">
        <v>27</v>
      </c>
      <c r="B61" s="270">
        <f>B57-B52</f>
        <v>73.771241830065378</v>
      </c>
      <c r="C61" s="271">
        <f t="shared" ref="C61:H61" si="12">C57-C52</f>
        <v>71.573099415204751</v>
      </c>
      <c r="D61" s="271">
        <f t="shared" si="12"/>
        <v>90.475095785440658</v>
      </c>
      <c r="E61" s="271">
        <f t="shared" si="12"/>
        <v>116.91873963515752</v>
      </c>
      <c r="F61" s="271">
        <f t="shared" si="12"/>
        <v>145.43790849673201</v>
      </c>
      <c r="G61" s="272">
        <f t="shared" si="12"/>
        <v>183.09297052154193</v>
      </c>
      <c r="H61" s="307">
        <f t="shared" si="12"/>
        <v>116.82828282828291</v>
      </c>
      <c r="I61" s="308"/>
      <c r="J61" s="305"/>
      <c r="K61" s="227"/>
    </row>
    <row r="62" spans="1:11" x14ac:dyDescent="0.2">
      <c r="A62" s="309" t="s">
        <v>51</v>
      </c>
      <c r="B62" s="274">
        <v>452</v>
      </c>
      <c r="C62" s="275">
        <v>439</v>
      </c>
      <c r="D62" s="275">
        <v>665</v>
      </c>
      <c r="E62" s="275">
        <v>805</v>
      </c>
      <c r="F62" s="275">
        <v>649</v>
      </c>
      <c r="G62" s="276">
        <v>653</v>
      </c>
      <c r="H62" s="277">
        <f>SUM(B62:G62)</f>
        <v>3663</v>
      </c>
      <c r="I62" s="310" t="s">
        <v>56</v>
      </c>
      <c r="J62" s="311">
        <f>H46-H62</f>
        <v>13</v>
      </c>
      <c r="K62" s="279">
        <f>J62/H46</f>
        <v>3.5364526659412403E-3</v>
      </c>
    </row>
    <row r="63" spans="1:11" x14ac:dyDescent="0.2">
      <c r="A63" s="309" t="s">
        <v>28</v>
      </c>
      <c r="B63" s="229">
        <v>41</v>
      </c>
      <c r="C63" s="281">
        <v>41</v>
      </c>
      <c r="D63" s="281">
        <v>40.5</v>
      </c>
      <c r="E63" s="281">
        <f t="shared" ref="E63" si="13">E51+4</f>
        <v>40</v>
      </c>
      <c r="F63" s="281">
        <v>39</v>
      </c>
      <c r="G63" s="230">
        <v>38</v>
      </c>
      <c r="H63" s="233"/>
      <c r="I63" s="227" t="s">
        <v>57</v>
      </c>
      <c r="J63" s="369">
        <v>36.22</v>
      </c>
      <c r="K63" s="369"/>
    </row>
    <row r="64" spans="1:11" ht="13.5" thickBot="1" x14ac:dyDescent="0.25">
      <c r="A64" s="312" t="s">
        <v>26</v>
      </c>
      <c r="B64" s="231">
        <f>B63-B51</f>
        <v>5</v>
      </c>
      <c r="C64" s="232">
        <f t="shared" ref="C64:G64" si="14">C63-C51</f>
        <v>5</v>
      </c>
      <c r="D64" s="232">
        <f t="shared" si="14"/>
        <v>4.5</v>
      </c>
      <c r="E64" s="232">
        <f t="shared" si="14"/>
        <v>4</v>
      </c>
      <c r="F64" s="232">
        <f t="shared" si="14"/>
        <v>3</v>
      </c>
      <c r="G64" s="238">
        <f t="shared" si="14"/>
        <v>2</v>
      </c>
      <c r="H64" s="234"/>
      <c r="I64" s="369" t="s">
        <v>26</v>
      </c>
      <c r="J64" s="369">
        <f>J63-J47</f>
        <v>2.9799999999999969</v>
      </c>
      <c r="K64" s="369"/>
    </row>
    <row r="65" spans="1:11" x14ac:dyDescent="0.2">
      <c r="B65" s="280" t="s">
        <v>68</v>
      </c>
      <c r="C65" s="280" t="s">
        <v>68</v>
      </c>
    </row>
    <row r="66" spans="1:11" ht="13.5" thickBot="1" x14ac:dyDescent="0.25"/>
    <row r="67" spans="1:11" ht="13.5" thickBot="1" x14ac:dyDescent="0.25">
      <c r="A67" s="285" t="s">
        <v>78</v>
      </c>
      <c r="B67" s="528" t="s">
        <v>50</v>
      </c>
      <c r="C67" s="529"/>
      <c r="D67" s="529"/>
      <c r="E67" s="529"/>
      <c r="F67" s="529"/>
      <c r="G67" s="530"/>
      <c r="H67" s="313" t="s">
        <v>0</v>
      </c>
      <c r="I67" s="227"/>
      <c r="J67" s="377"/>
      <c r="K67" s="377"/>
    </row>
    <row r="68" spans="1:11" x14ac:dyDescent="0.2">
      <c r="A68" s="226" t="s">
        <v>54</v>
      </c>
      <c r="B68" s="286">
        <v>1</v>
      </c>
      <c r="C68" s="287">
        <v>2</v>
      </c>
      <c r="D68" s="288">
        <v>3</v>
      </c>
      <c r="E68" s="287">
        <v>4</v>
      </c>
      <c r="F68" s="288">
        <v>5</v>
      </c>
      <c r="G68" s="283">
        <v>6</v>
      </c>
      <c r="H68" s="289"/>
      <c r="I68" s="290"/>
      <c r="J68" s="377"/>
      <c r="K68" s="377"/>
    </row>
    <row r="69" spans="1:11" x14ac:dyDescent="0.2">
      <c r="A69" s="226" t="s">
        <v>2</v>
      </c>
      <c r="B69" s="250">
        <v>1</v>
      </c>
      <c r="C69" s="333">
        <v>2</v>
      </c>
      <c r="D69" s="251">
        <v>3</v>
      </c>
      <c r="E69" s="315">
        <v>4</v>
      </c>
      <c r="F69" s="251">
        <v>5</v>
      </c>
      <c r="G69" s="335">
        <v>6</v>
      </c>
      <c r="H69" s="284" t="s">
        <v>0</v>
      </c>
      <c r="I69" s="246"/>
      <c r="J69" s="291"/>
      <c r="K69" s="377"/>
    </row>
    <row r="70" spans="1:11" x14ac:dyDescent="0.2">
      <c r="A70" s="292" t="s">
        <v>3</v>
      </c>
      <c r="B70" s="253">
        <v>650</v>
      </c>
      <c r="C70" s="254">
        <v>650</v>
      </c>
      <c r="D70" s="254">
        <v>650</v>
      </c>
      <c r="E70" s="254">
        <v>650</v>
      </c>
      <c r="F70" s="254">
        <v>650</v>
      </c>
      <c r="G70" s="255">
        <v>650</v>
      </c>
      <c r="H70" s="293">
        <v>650</v>
      </c>
      <c r="I70" s="294"/>
      <c r="J70" s="291"/>
      <c r="K70" s="377"/>
    </row>
    <row r="71" spans="1:11" x14ac:dyDescent="0.2">
      <c r="A71" s="295" t="s">
        <v>6</v>
      </c>
      <c r="B71" s="256">
        <v>607.33000000000004</v>
      </c>
      <c r="C71" s="257">
        <v>624.58000000000004</v>
      </c>
      <c r="D71" s="257">
        <v>631.41</v>
      </c>
      <c r="E71" s="257">
        <v>653.08000000000004</v>
      </c>
      <c r="F71" s="296">
        <v>679.56</v>
      </c>
      <c r="G71" s="258">
        <v>713.09</v>
      </c>
      <c r="H71" s="297">
        <v>655.5</v>
      </c>
      <c r="I71" s="298"/>
      <c r="J71" s="291"/>
      <c r="K71" s="377"/>
    </row>
    <row r="72" spans="1:11" x14ac:dyDescent="0.2">
      <c r="A72" s="226" t="s">
        <v>7</v>
      </c>
      <c r="B72" s="260">
        <v>84.44</v>
      </c>
      <c r="C72" s="261">
        <v>95.83</v>
      </c>
      <c r="D72" s="261">
        <v>94.37</v>
      </c>
      <c r="E72" s="261">
        <v>98.72</v>
      </c>
      <c r="F72" s="299">
        <v>98.53</v>
      </c>
      <c r="G72" s="262">
        <v>89.71</v>
      </c>
      <c r="H72" s="300">
        <v>84.92</v>
      </c>
      <c r="I72" s="301"/>
      <c r="J72" s="291"/>
      <c r="K72" s="377"/>
    </row>
    <row r="73" spans="1:11" x14ac:dyDescent="0.2">
      <c r="A73" s="226" t="s">
        <v>8</v>
      </c>
      <c r="B73" s="263">
        <v>5.8000000000000003E-2</v>
      </c>
      <c r="C73" s="264">
        <v>5.2200000000000003E-2</v>
      </c>
      <c r="D73" s="264">
        <v>5.4300000000000001E-2</v>
      </c>
      <c r="E73" s="264">
        <v>4.8099999999999997E-2</v>
      </c>
      <c r="F73" s="302">
        <v>4.2099999999999999E-2</v>
      </c>
      <c r="G73" s="265">
        <v>5.7200000000000001E-2</v>
      </c>
      <c r="H73" s="303">
        <v>7.4099999999999999E-2</v>
      </c>
      <c r="I73" s="304"/>
      <c r="J73" s="305"/>
      <c r="K73" s="306"/>
    </row>
    <row r="74" spans="1:11" x14ac:dyDescent="0.2">
      <c r="A74" s="295" t="s">
        <v>1</v>
      </c>
      <c r="B74" s="266">
        <f t="shared" ref="B74:H74" si="15">B71/B70*100-100</f>
        <v>-6.5646153846153794</v>
      </c>
      <c r="C74" s="267">
        <f t="shared" si="15"/>
        <v>-3.9107692307692332</v>
      </c>
      <c r="D74" s="267">
        <f t="shared" si="15"/>
        <v>-2.8600000000000136</v>
      </c>
      <c r="E74" s="267">
        <f t="shared" si="15"/>
        <v>0.47384615384615358</v>
      </c>
      <c r="F74" s="267">
        <f t="shared" si="15"/>
        <v>4.5476923076923015</v>
      </c>
      <c r="G74" s="268">
        <f t="shared" si="15"/>
        <v>9.7061538461538532</v>
      </c>
      <c r="H74" s="269">
        <f t="shared" si="15"/>
        <v>0.84615384615385381</v>
      </c>
      <c r="I74" s="304"/>
      <c r="J74" s="305"/>
      <c r="K74" s="227"/>
    </row>
    <row r="75" spans="1:11" ht="13.5" thickBot="1" x14ac:dyDescent="0.25">
      <c r="A75" s="226" t="s">
        <v>27</v>
      </c>
      <c r="B75" s="270">
        <f>B71-B57</f>
        <v>86.447647058823577</v>
      </c>
      <c r="C75" s="271">
        <f t="shared" ref="C75:H75" si="16">C71-C57</f>
        <v>105.8957894736842</v>
      </c>
      <c r="D75" s="271">
        <f t="shared" si="16"/>
        <v>93.823793103448224</v>
      </c>
      <c r="E75" s="271">
        <f t="shared" si="16"/>
        <v>89.050149253731433</v>
      </c>
      <c r="F75" s="271">
        <f t="shared" si="16"/>
        <v>87.010980392156853</v>
      </c>
      <c r="G75" s="272">
        <f t="shared" si="16"/>
        <v>82.885918367347017</v>
      </c>
      <c r="H75" s="307">
        <f t="shared" si="16"/>
        <v>91.560606060606005</v>
      </c>
      <c r="I75" s="308"/>
      <c r="J75" s="305"/>
      <c r="K75" s="227"/>
    </row>
    <row r="76" spans="1:11" x14ac:dyDescent="0.2">
      <c r="A76" s="309" t="s">
        <v>51</v>
      </c>
      <c r="B76" s="274">
        <v>449</v>
      </c>
      <c r="C76" s="275">
        <v>438</v>
      </c>
      <c r="D76" s="275">
        <v>664</v>
      </c>
      <c r="E76" s="275">
        <v>805</v>
      </c>
      <c r="F76" s="275">
        <v>648</v>
      </c>
      <c r="G76" s="276">
        <v>653</v>
      </c>
      <c r="H76" s="277">
        <f>SUM(B76:G76)</f>
        <v>3657</v>
      </c>
      <c r="I76" s="310" t="s">
        <v>56</v>
      </c>
      <c r="J76" s="311">
        <f>H62-H76</f>
        <v>6</v>
      </c>
      <c r="K76" s="279">
        <f>J76/H62</f>
        <v>1.6380016380016381E-3</v>
      </c>
    </row>
    <row r="77" spans="1:11" x14ac:dyDescent="0.2">
      <c r="A77" s="309" t="s">
        <v>28</v>
      </c>
      <c r="B77" s="229">
        <v>45.5</v>
      </c>
      <c r="C77" s="281">
        <v>45</v>
      </c>
      <c r="D77" s="281">
        <v>44.5</v>
      </c>
      <c r="E77" s="281">
        <v>44.5</v>
      </c>
      <c r="F77" s="281">
        <v>43</v>
      </c>
      <c r="G77" s="230">
        <v>42.5</v>
      </c>
      <c r="H77" s="233"/>
      <c r="I77" s="227" t="s">
        <v>57</v>
      </c>
      <c r="J77" s="377">
        <v>39.86</v>
      </c>
      <c r="K77" s="377"/>
    </row>
    <row r="78" spans="1:11" ht="13.5" thickBot="1" x14ac:dyDescent="0.25">
      <c r="A78" s="312" t="s">
        <v>26</v>
      </c>
      <c r="B78" s="231">
        <f>B77-B63</f>
        <v>4.5</v>
      </c>
      <c r="C78" s="232">
        <f t="shared" ref="C78:G78" si="17">C77-C63</f>
        <v>4</v>
      </c>
      <c r="D78" s="232">
        <f t="shared" si="17"/>
        <v>4</v>
      </c>
      <c r="E78" s="232">
        <f t="shared" si="17"/>
        <v>4.5</v>
      </c>
      <c r="F78" s="232">
        <f t="shared" si="17"/>
        <v>4</v>
      </c>
      <c r="G78" s="238">
        <f t="shared" si="17"/>
        <v>4.5</v>
      </c>
      <c r="H78" s="234"/>
      <c r="I78" s="377" t="s">
        <v>26</v>
      </c>
      <c r="J78" s="377">
        <f>J77-J63</f>
        <v>3.6400000000000006</v>
      </c>
      <c r="K78" s="377"/>
    </row>
    <row r="79" spans="1:11" x14ac:dyDescent="0.2">
      <c r="B79" s="280">
        <v>45.5</v>
      </c>
      <c r="C79" s="280">
        <v>45</v>
      </c>
      <c r="D79" s="280">
        <v>44.5</v>
      </c>
      <c r="E79" s="280">
        <v>44.5</v>
      </c>
      <c r="F79" s="280">
        <v>43</v>
      </c>
      <c r="G79" s="280">
        <v>42.5</v>
      </c>
    </row>
    <row r="80" spans="1:11" ht="13.5" thickBot="1" x14ac:dyDescent="0.25">
      <c r="C80" s="378"/>
      <c r="D80" s="378"/>
      <c r="E80" s="378"/>
      <c r="F80" s="378"/>
      <c r="G80" s="378"/>
    </row>
    <row r="81" spans="1:11" s="379" customFormat="1" ht="13.5" thickBot="1" x14ac:dyDescent="0.25">
      <c r="A81" s="285" t="s">
        <v>80</v>
      </c>
      <c r="B81" s="528" t="s">
        <v>50</v>
      </c>
      <c r="C81" s="529"/>
      <c r="D81" s="529"/>
      <c r="E81" s="529"/>
      <c r="F81" s="529"/>
      <c r="G81" s="530"/>
      <c r="H81" s="313" t="s">
        <v>0</v>
      </c>
      <c r="I81" s="227"/>
    </row>
    <row r="82" spans="1:11" s="379" customFormat="1" x14ac:dyDescent="0.2">
      <c r="A82" s="226" t="s">
        <v>54</v>
      </c>
      <c r="B82" s="286">
        <v>1</v>
      </c>
      <c r="C82" s="287">
        <v>2</v>
      </c>
      <c r="D82" s="288">
        <v>3</v>
      </c>
      <c r="E82" s="287">
        <v>4</v>
      </c>
      <c r="F82" s="288">
        <v>5</v>
      </c>
      <c r="G82" s="283">
        <v>6</v>
      </c>
      <c r="H82" s="289"/>
      <c r="I82" s="290"/>
    </row>
    <row r="83" spans="1:11" s="379" customFormat="1" x14ac:dyDescent="0.2">
      <c r="A83" s="226" t="s">
        <v>2</v>
      </c>
      <c r="B83" s="250">
        <v>1</v>
      </c>
      <c r="C83" s="333">
        <v>2</v>
      </c>
      <c r="D83" s="251">
        <v>3</v>
      </c>
      <c r="E83" s="315">
        <v>4</v>
      </c>
      <c r="F83" s="251">
        <v>5</v>
      </c>
      <c r="G83" s="335">
        <v>6</v>
      </c>
      <c r="H83" s="284" t="s">
        <v>0</v>
      </c>
      <c r="I83" s="246"/>
      <c r="J83" s="291"/>
    </row>
    <row r="84" spans="1:11" s="379" customFormat="1" x14ac:dyDescent="0.2">
      <c r="A84" s="292" t="s">
        <v>3</v>
      </c>
      <c r="B84" s="253">
        <v>765</v>
      </c>
      <c r="C84" s="254">
        <v>765</v>
      </c>
      <c r="D84" s="254">
        <v>765</v>
      </c>
      <c r="E84" s="254">
        <v>765</v>
      </c>
      <c r="F84" s="254">
        <v>765</v>
      </c>
      <c r="G84" s="255">
        <v>765</v>
      </c>
      <c r="H84" s="293">
        <v>765</v>
      </c>
      <c r="I84" s="294"/>
      <c r="J84" s="291"/>
    </row>
    <row r="85" spans="1:11" s="379" customFormat="1" x14ac:dyDescent="0.2">
      <c r="A85" s="295" t="s">
        <v>6</v>
      </c>
      <c r="B85" s="256">
        <v>712.35</v>
      </c>
      <c r="C85" s="257">
        <v>735.59</v>
      </c>
      <c r="D85" s="257">
        <v>748.82</v>
      </c>
      <c r="E85" s="257">
        <v>765</v>
      </c>
      <c r="F85" s="296">
        <v>762.2</v>
      </c>
      <c r="G85" s="258">
        <v>791.21</v>
      </c>
      <c r="H85" s="297">
        <v>758.73</v>
      </c>
      <c r="I85" s="298"/>
      <c r="J85" s="291"/>
    </row>
    <row r="86" spans="1:11" s="379" customFormat="1" x14ac:dyDescent="0.2">
      <c r="A86" s="226" t="s">
        <v>7</v>
      </c>
      <c r="B86" s="260">
        <v>97.06</v>
      </c>
      <c r="C86" s="261">
        <v>97.06</v>
      </c>
      <c r="D86" s="261">
        <v>98.04</v>
      </c>
      <c r="E86" s="261">
        <v>97.73</v>
      </c>
      <c r="F86" s="299">
        <v>100</v>
      </c>
      <c r="G86" s="262">
        <v>87.88</v>
      </c>
      <c r="H86" s="300">
        <v>91.33</v>
      </c>
      <c r="I86" s="301"/>
      <c r="J86" s="291"/>
    </row>
    <row r="87" spans="1:11" s="379" customFormat="1" x14ac:dyDescent="0.2">
      <c r="A87" s="226" t="s">
        <v>8</v>
      </c>
      <c r="B87" s="263">
        <v>5.6399999999999999E-2</v>
      </c>
      <c r="C87" s="264">
        <v>4.6300000000000001E-2</v>
      </c>
      <c r="D87" s="264">
        <v>4.2900000000000001E-2</v>
      </c>
      <c r="E87" s="264">
        <v>4.6800000000000001E-2</v>
      </c>
      <c r="F87" s="302">
        <v>4.1300000000000003E-2</v>
      </c>
      <c r="G87" s="265">
        <v>7.1599999999999997E-2</v>
      </c>
      <c r="H87" s="303">
        <v>6.0999999999999999E-2</v>
      </c>
      <c r="I87" s="304"/>
      <c r="J87" s="305"/>
      <c r="K87" s="306"/>
    </row>
    <row r="88" spans="1:11" s="379" customFormat="1" x14ac:dyDescent="0.2">
      <c r="A88" s="295" t="s">
        <v>1</v>
      </c>
      <c r="B88" s="266">
        <f t="shared" ref="B88:H88" si="18">B85/B84*100-100</f>
        <v>-6.8823529411764781</v>
      </c>
      <c r="C88" s="267">
        <f t="shared" si="18"/>
        <v>-3.8444444444444343</v>
      </c>
      <c r="D88" s="267">
        <f t="shared" si="18"/>
        <v>-2.1150326797385617</v>
      </c>
      <c r="E88" s="267">
        <f t="shared" si="18"/>
        <v>0</v>
      </c>
      <c r="F88" s="267">
        <f t="shared" si="18"/>
        <v>-0.36601307189542354</v>
      </c>
      <c r="G88" s="268">
        <f t="shared" si="18"/>
        <v>3.4261437908496646</v>
      </c>
      <c r="H88" s="269">
        <f t="shared" si="18"/>
        <v>-0.81960784313724844</v>
      </c>
      <c r="I88" s="304"/>
      <c r="J88" s="305"/>
      <c r="K88" s="227"/>
    </row>
    <row r="89" spans="1:11" s="379" customFormat="1" ht="13.5" thickBot="1" x14ac:dyDescent="0.25">
      <c r="A89" s="226" t="s">
        <v>27</v>
      </c>
      <c r="B89" s="270">
        <f>B85-B71</f>
        <v>105.01999999999998</v>
      </c>
      <c r="C89" s="271">
        <f t="shared" ref="C89:H89" si="19">C85-C71</f>
        <v>111.00999999999999</v>
      </c>
      <c r="D89" s="271">
        <f t="shared" si="19"/>
        <v>117.41000000000008</v>
      </c>
      <c r="E89" s="271">
        <f t="shared" si="19"/>
        <v>111.91999999999996</v>
      </c>
      <c r="F89" s="271">
        <f t="shared" si="19"/>
        <v>82.6400000000001</v>
      </c>
      <c r="G89" s="272">
        <f t="shared" si="19"/>
        <v>78.12</v>
      </c>
      <c r="H89" s="307">
        <f t="shared" si="19"/>
        <v>103.23000000000002</v>
      </c>
      <c r="I89" s="308"/>
      <c r="J89" s="305"/>
      <c r="K89" s="227"/>
    </row>
    <row r="90" spans="1:11" s="379" customFormat="1" x14ac:dyDescent="0.2">
      <c r="A90" s="309" t="s">
        <v>51</v>
      </c>
      <c r="B90" s="274">
        <v>448</v>
      </c>
      <c r="C90" s="275">
        <v>438</v>
      </c>
      <c r="D90" s="275">
        <v>662</v>
      </c>
      <c r="E90" s="275">
        <v>803</v>
      </c>
      <c r="F90" s="275">
        <v>647</v>
      </c>
      <c r="G90" s="276">
        <v>652</v>
      </c>
      <c r="H90" s="277">
        <f>SUM(B90:G90)</f>
        <v>3650</v>
      </c>
      <c r="I90" s="310" t="s">
        <v>56</v>
      </c>
      <c r="J90" s="311">
        <f>H76-H90</f>
        <v>7</v>
      </c>
      <c r="K90" s="279">
        <f>J90/H76</f>
        <v>1.9141372709871479E-3</v>
      </c>
    </row>
    <row r="91" spans="1:11" s="379" customFormat="1" x14ac:dyDescent="0.2">
      <c r="A91" s="309" t="s">
        <v>28</v>
      </c>
      <c r="B91" s="229">
        <v>48.5</v>
      </c>
      <c r="C91" s="281">
        <v>48</v>
      </c>
      <c r="D91" s="281">
        <v>47</v>
      </c>
      <c r="E91" s="281">
        <v>47</v>
      </c>
      <c r="F91" s="281">
        <v>46</v>
      </c>
      <c r="G91" s="230">
        <v>45.5</v>
      </c>
      <c r="H91" s="233"/>
      <c r="I91" s="227" t="s">
        <v>57</v>
      </c>
      <c r="J91" s="379">
        <v>44.14</v>
      </c>
    </row>
    <row r="92" spans="1:11" s="379" customFormat="1" ht="13.5" thickBot="1" x14ac:dyDescent="0.25">
      <c r="A92" s="312" t="s">
        <v>26</v>
      </c>
      <c r="B92" s="231">
        <f>B91-B77</f>
        <v>3</v>
      </c>
      <c r="C92" s="232">
        <f t="shared" ref="C92:G92" si="20">C91-C77</f>
        <v>3</v>
      </c>
      <c r="D92" s="232">
        <f t="shared" si="20"/>
        <v>2.5</v>
      </c>
      <c r="E92" s="232">
        <f t="shared" si="20"/>
        <v>2.5</v>
      </c>
      <c r="F92" s="232">
        <f t="shared" si="20"/>
        <v>3</v>
      </c>
      <c r="G92" s="238">
        <f t="shared" si="20"/>
        <v>3</v>
      </c>
      <c r="H92" s="234"/>
      <c r="I92" s="379" t="s">
        <v>26</v>
      </c>
      <c r="J92" s="379">
        <f>J91-J77</f>
        <v>4.2800000000000011</v>
      </c>
    </row>
    <row r="93" spans="1:11" x14ac:dyDescent="0.2">
      <c r="B93" s="280">
        <v>48.5</v>
      </c>
      <c r="C93" s="280">
        <v>48</v>
      </c>
    </row>
    <row r="94" spans="1:11" ht="13.5" thickBot="1" x14ac:dyDescent="0.25">
      <c r="C94" s="380"/>
      <c r="D94" s="380"/>
      <c r="E94" s="380"/>
      <c r="F94" s="380"/>
      <c r="G94" s="380"/>
    </row>
    <row r="95" spans="1:11" s="381" customFormat="1" ht="13.5" thickBot="1" x14ac:dyDescent="0.25">
      <c r="A95" s="285" t="s">
        <v>81</v>
      </c>
      <c r="B95" s="528" t="s">
        <v>50</v>
      </c>
      <c r="C95" s="529"/>
      <c r="D95" s="529"/>
      <c r="E95" s="529"/>
      <c r="F95" s="529"/>
      <c r="G95" s="530"/>
      <c r="H95" s="313" t="s">
        <v>0</v>
      </c>
      <c r="I95" s="227"/>
    </row>
    <row r="96" spans="1:11" s="381" customFormat="1" x14ac:dyDescent="0.2">
      <c r="A96" s="226" t="s">
        <v>54</v>
      </c>
      <c r="B96" s="286">
        <v>1</v>
      </c>
      <c r="C96" s="287">
        <v>2</v>
      </c>
      <c r="D96" s="288">
        <v>3</v>
      </c>
      <c r="E96" s="287">
        <v>4</v>
      </c>
      <c r="F96" s="288">
        <v>5</v>
      </c>
      <c r="G96" s="283">
        <v>6</v>
      </c>
      <c r="H96" s="289"/>
      <c r="I96" s="290"/>
    </row>
    <row r="97" spans="1:11" s="381" customFormat="1" x14ac:dyDescent="0.2">
      <c r="A97" s="226" t="s">
        <v>2</v>
      </c>
      <c r="B97" s="250">
        <v>1</v>
      </c>
      <c r="C97" s="333">
        <v>2</v>
      </c>
      <c r="D97" s="251">
        <v>3</v>
      </c>
      <c r="E97" s="315">
        <v>4</v>
      </c>
      <c r="F97" s="251">
        <v>5</v>
      </c>
      <c r="G97" s="335">
        <v>6</v>
      </c>
      <c r="H97" s="284" t="s">
        <v>0</v>
      </c>
      <c r="I97" s="246"/>
      <c r="J97" s="291"/>
    </row>
    <row r="98" spans="1:11" s="381" customFormat="1" x14ac:dyDescent="0.2">
      <c r="A98" s="292" t="s">
        <v>3</v>
      </c>
      <c r="B98" s="253">
        <v>880</v>
      </c>
      <c r="C98" s="254">
        <v>880</v>
      </c>
      <c r="D98" s="254">
        <v>880</v>
      </c>
      <c r="E98" s="254">
        <v>880</v>
      </c>
      <c r="F98" s="254">
        <v>880</v>
      </c>
      <c r="G98" s="255">
        <v>880</v>
      </c>
      <c r="H98" s="293">
        <v>880</v>
      </c>
      <c r="I98" s="294"/>
      <c r="J98" s="291"/>
    </row>
    <row r="99" spans="1:11" s="381" customFormat="1" x14ac:dyDescent="0.2">
      <c r="A99" s="295" t="s">
        <v>6</v>
      </c>
      <c r="B99" s="256">
        <v>844.28571428571433</v>
      </c>
      <c r="C99" s="257">
        <v>855.88235294117646</v>
      </c>
      <c r="D99" s="257">
        <v>857.82608695652175</v>
      </c>
      <c r="E99" s="257">
        <v>893.87096774193549</v>
      </c>
      <c r="F99" s="296">
        <v>879.8039215686274</v>
      </c>
      <c r="G99" s="258">
        <v>898.44827586206895</v>
      </c>
      <c r="H99" s="297">
        <v>875.90909090909088</v>
      </c>
      <c r="I99" s="298"/>
      <c r="J99" s="291"/>
    </row>
    <row r="100" spans="1:11" s="381" customFormat="1" x14ac:dyDescent="0.2">
      <c r="A100" s="226" t="s">
        <v>7</v>
      </c>
      <c r="B100" s="260">
        <v>88.571428571428569</v>
      </c>
      <c r="C100" s="261">
        <v>94.117647058823536</v>
      </c>
      <c r="D100" s="261">
        <v>91.304347826086953</v>
      </c>
      <c r="E100" s="261">
        <v>96.774193548387103</v>
      </c>
      <c r="F100" s="299">
        <v>94.117647058823536</v>
      </c>
      <c r="G100" s="262">
        <v>82.758620689655174</v>
      </c>
      <c r="H100" s="300">
        <v>90.209790209790214</v>
      </c>
      <c r="I100" s="301"/>
      <c r="J100" s="291"/>
    </row>
    <row r="101" spans="1:11" s="381" customFormat="1" x14ac:dyDescent="0.2">
      <c r="A101" s="226" t="s">
        <v>8</v>
      </c>
      <c r="B101" s="263">
        <v>6.0080787874577372E-2</v>
      </c>
      <c r="C101" s="264">
        <v>5.801354988362184E-2</v>
      </c>
      <c r="D101" s="264">
        <v>5.6845484622623288E-2</v>
      </c>
      <c r="E101" s="264">
        <v>5.3098517328780792E-2</v>
      </c>
      <c r="F101" s="302">
        <v>5.2183029655117695E-2</v>
      </c>
      <c r="G101" s="265">
        <v>7.1948824774202724E-2</v>
      </c>
      <c r="H101" s="303">
        <v>6.356962408553489E-2</v>
      </c>
      <c r="I101" s="304"/>
      <c r="J101" s="305"/>
      <c r="K101" s="306"/>
    </row>
    <row r="102" spans="1:11" s="381" customFormat="1" x14ac:dyDescent="0.2">
      <c r="A102" s="295" t="s">
        <v>1</v>
      </c>
      <c r="B102" s="266">
        <f t="shared" ref="B102:H102" si="21">B99/B98*100-100</f>
        <v>-4.0584415584415439</v>
      </c>
      <c r="C102" s="267">
        <f t="shared" si="21"/>
        <v>-2.740641711229955</v>
      </c>
      <c r="D102" s="267">
        <f t="shared" si="21"/>
        <v>-2.5197628458498116</v>
      </c>
      <c r="E102" s="267">
        <f t="shared" si="21"/>
        <v>1.5762463343108664</v>
      </c>
      <c r="F102" s="267">
        <f t="shared" si="21"/>
        <v>-2.2281639928706909E-2</v>
      </c>
      <c r="G102" s="268">
        <f t="shared" si="21"/>
        <v>2.096394984326011</v>
      </c>
      <c r="H102" s="269">
        <f t="shared" si="21"/>
        <v>-0.46487603305786251</v>
      </c>
      <c r="I102" s="304"/>
      <c r="J102" s="305"/>
      <c r="K102" s="227"/>
    </row>
    <row r="103" spans="1:11" s="381" customFormat="1" ht="13.5" thickBot="1" x14ac:dyDescent="0.25">
      <c r="A103" s="226" t="s">
        <v>27</v>
      </c>
      <c r="B103" s="270">
        <f>B99-B85</f>
        <v>131.93571428571431</v>
      </c>
      <c r="C103" s="271">
        <f t="shared" ref="C103:H103" si="22">C99-C85</f>
        <v>120.29235294117643</v>
      </c>
      <c r="D103" s="271">
        <f t="shared" si="22"/>
        <v>109.0060869565217</v>
      </c>
      <c r="E103" s="271">
        <f t="shared" si="22"/>
        <v>128.87096774193549</v>
      </c>
      <c r="F103" s="271">
        <f t="shared" si="22"/>
        <v>117.60392156862736</v>
      </c>
      <c r="G103" s="272">
        <f t="shared" si="22"/>
        <v>107.23827586206892</v>
      </c>
      <c r="H103" s="307">
        <f t="shared" si="22"/>
        <v>117.17909090909086</v>
      </c>
      <c r="I103" s="308"/>
      <c r="J103" s="305"/>
      <c r="K103" s="227"/>
    </row>
    <row r="104" spans="1:11" s="381" customFormat="1" x14ac:dyDescent="0.2">
      <c r="A104" s="309" t="s">
        <v>51</v>
      </c>
      <c r="B104" s="274">
        <v>446</v>
      </c>
      <c r="C104" s="275">
        <v>437</v>
      </c>
      <c r="D104" s="275">
        <v>662</v>
      </c>
      <c r="E104" s="275">
        <v>803</v>
      </c>
      <c r="F104" s="275">
        <v>647</v>
      </c>
      <c r="G104" s="276">
        <v>652</v>
      </c>
      <c r="H104" s="277">
        <f>SUM(B104:G104)</f>
        <v>3647</v>
      </c>
      <c r="I104" s="310" t="s">
        <v>56</v>
      </c>
      <c r="J104" s="311">
        <f>H90-H104</f>
        <v>3</v>
      </c>
      <c r="K104" s="279">
        <f>J104/H90</f>
        <v>8.2191780821917813E-4</v>
      </c>
    </row>
    <row r="105" spans="1:11" s="381" customFormat="1" x14ac:dyDescent="0.2">
      <c r="A105" s="309" t="s">
        <v>28</v>
      </c>
      <c r="B105" s="229">
        <v>51</v>
      </c>
      <c r="C105" s="281">
        <v>50.5</v>
      </c>
      <c r="D105" s="281">
        <v>49.5</v>
      </c>
      <c r="E105" s="281">
        <v>49.5</v>
      </c>
      <c r="F105" s="281">
        <v>48.5</v>
      </c>
      <c r="G105" s="230">
        <v>48</v>
      </c>
      <c r="H105" s="233"/>
      <c r="I105" s="227" t="s">
        <v>57</v>
      </c>
      <c r="J105" s="381">
        <v>46.9</v>
      </c>
    </row>
    <row r="106" spans="1:11" s="381" customFormat="1" ht="13.5" thickBot="1" x14ac:dyDescent="0.25">
      <c r="A106" s="312" t="s">
        <v>26</v>
      </c>
      <c r="B106" s="231">
        <f>B105-B91</f>
        <v>2.5</v>
      </c>
      <c r="C106" s="232">
        <f t="shared" ref="C106:G106" si="23">C105-C91</f>
        <v>2.5</v>
      </c>
      <c r="D106" s="232">
        <f t="shared" si="23"/>
        <v>2.5</v>
      </c>
      <c r="E106" s="232">
        <f t="shared" si="23"/>
        <v>2.5</v>
      </c>
      <c r="F106" s="232">
        <f t="shared" si="23"/>
        <v>2.5</v>
      </c>
      <c r="G106" s="238">
        <f t="shared" si="23"/>
        <v>2.5</v>
      </c>
      <c r="H106" s="234"/>
      <c r="I106" s="381" t="s">
        <v>26</v>
      </c>
      <c r="J106" s="381">
        <f>J105-J91</f>
        <v>2.759999999999998</v>
      </c>
    </row>
    <row r="107" spans="1:11" x14ac:dyDescent="0.2">
      <c r="E107" s="280" t="s">
        <v>68</v>
      </c>
    </row>
    <row r="108" spans="1:11" s="393" customFormat="1" x14ac:dyDescent="0.2"/>
    <row r="109" spans="1:11" s="392" customFormat="1" x14ac:dyDescent="0.2">
      <c r="B109" s="392">
        <v>49.4</v>
      </c>
      <c r="C109" s="392">
        <v>49.4</v>
      </c>
      <c r="D109" s="392">
        <v>49.4</v>
      </c>
      <c r="E109" s="392">
        <v>49.4</v>
      </c>
      <c r="F109" s="392">
        <v>49.4</v>
      </c>
      <c r="G109" s="392">
        <v>49.4</v>
      </c>
      <c r="H109" s="392">
        <v>49.4</v>
      </c>
    </row>
    <row r="110" spans="1:11" ht="13.5" thickBot="1" x14ac:dyDescent="0.25">
      <c r="B110" s="280">
        <v>875.90909090909088</v>
      </c>
      <c r="C110" s="280">
        <v>875.90909090909088</v>
      </c>
      <c r="D110" s="280">
        <v>875.90909090909088</v>
      </c>
      <c r="E110" s="280">
        <v>875.90909090909088</v>
      </c>
      <c r="F110" s="280">
        <v>875.90909090909088</v>
      </c>
      <c r="G110" s="280">
        <v>875.90909090909088</v>
      </c>
      <c r="H110" s="280">
        <v>875.90909090909088</v>
      </c>
    </row>
    <row r="111" spans="1:11" ht="13.5" thickBot="1" x14ac:dyDescent="0.25">
      <c r="A111" s="285" t="s">
        <v>82</v>
      </c>
      <c r="B111" s="528" t="s">
        <v>50</v>
      </c>
      <c r="C111" s="529"/>
      <c r="D111" s="529"/>
      <c r="E111" s="529"/>
      <c r="F111" s="529"/>
      <c r="G111" s="530"/>
      <c r="H111" s="313" t="s">
        <v>0</v>
      </c>
      <c r="I111" s="227"/>
      <c r="J111" s="382"/>
      <c r="K111" s="382"/>
    </row>
    <row r="112" spans="1:11" x14ac:dyDescent="0.2">
      <c r="A112" s="226" t="s">
        <v>54</v>
      </c>
      <c r="B112" s="286">
        <v>1</v>
      </c>
      <c r="C112" s="287">
        <v>2</v>
      </c>
      <c r="D112" s="288">
        <v>3</v>
      </c>
      <c r="E112" s="287">
        <v>4</v>
      </c>
      <c r="F112" s="288">
        <v>5</v>
      </c>
      <c r="G112" s="283">
        <v>6</v>
      </c>
      <c r="H112" s="289"/>
      <c r="I112" s="290"/>
      <c r="J112" s="382"/>
      <c r="K112" s="382"/>
    </row>
    <row r="113" spans="1:12" x14ac:dyDescent="0.2">
      <c r="A113" s="226" t="s">
        <v>2</v>
      </c>
      <c r="B113" s="250">
        <v>1</v>
      </c>
      <c r="C113" s="333">
        <v>2</v>
      </c>
      <c r="D113" s="251">
        <v>3</v>
      </c>
      <c r="E113" s="315">
        <v>4</v>
      </c>
      <c r="F113" s="251">
        <v>5</v>
      </c>
      <c r="G113" s="335">
        <v>6</v>
      </c>
      <c r="H113" s="284" t="s">
        <v>0</v>
      </c>
      <c r="I113" s="246"/>
      <c r="J113" s="291"/>
      <c r="K113" s="382"/>
    </row>
    <row r="114" spans="1:12" x14ac:dyDescent="0.2">
      <c r="A114" s="292" t="s">
        <v>3</v>
      </c>
      <c r="B114" s="253">
        <v>990</v>
      </c>
      <c r="C114" s="254">
        <v>990</v>
      </c>
      <c r="D114" s="254">
        <v>990</v>
      </c>
      <c r="E114" s="254">
        <v>990</v>
      </c>
      <c r="F114" s="254">
        <v>990</v>
      </c>
      <c r="G114" s="255">
        <v>990</v>
      </c>
      <c r="H114" s="293">
        <v>990</v>
      </c>
      <c r="I114" s="294"/>
      <c r="J114" s="291"/>
      <c r="K114" s="382"/>
    </row>
    <row r="115" spans="1:12" x14ac:dyDescent="0.2">
      <c r="A115" s="295" t="s">
        <v>6</v>
      </c>
      <c r="B115" s="256">
        <v>902.05882352941171</v>
      </c>
      <c r="C115" s="257">
        <v>934.57142857142856</v>
      </c>
      <c r="D115" s="257">
        <v>951.56862745098044</v>
      </c>
      <c r="E115" s="257">
        <v>978.11320754716985</v>
      </c>
      <c r="F115" s="296">
        <v>999.375</v>
      </c>
      <c r="G115" s="258">
        <v>1062.7906976744187</v>
      </c>
      <c r="H115" s="297">
        <v>975.07575757575762</v>
      </c>
      <c r="I115" s="298"/>
      <c r="J115" s="291"/>
      <c r="K115" s="382"/>
    </row>
    <row r="116" spans="1:12" x14ac:dyDescent="0.2">
      <c r="A116" s="226" t="s">
        <v>7</v>
      </c>
      <c r="B116" s="260">
        <v>61.764705882352942</v>
      </c>
      <c r="C116" s="261">
        <v>100</v>
      </c>
      <c r="D116" s="261">
        <v>98.039215686274517</v>
      </c>
      <c r="E116" s="261">
        <v>100</v>
      </c>
      <c r="F116" s="299">
        <v>97.916666666666671</v>
      </c>
      <c r="G116" s="262">
        <v>86.04651162790698</v>
      </c>
      <c r="H116" s="300">
        <v>85.606060606060609</v>
      </c>
      <c r="I116" s="301"/>
      <c r="J116" s="291"/>
      <c r="K116" s="382"/>
    </row>
    <row r="117" spans="1:12" x14ac:dyDescent="0.2">
      <c r="A117" s="226" t="s">
        <v>8</v>
      </c>
      <c r="B117" s="263">
        <v>0.11869215683434667</v>
      </c>
      <c r="C117" s="264">
        <v>3.5195970012475868E-2</v>
      </c>
      <c r="D117" s="264">
        <v>3.1518135264782643E-2</v>
      </c>
      <c r="E117" s="264">
        <v>2.723530443121024E-2</v>
      </c>
      <c r="F117" s="302">
        <v>3.6101542223457309E-2</v>
      </c>
      <c r="G117" s="265">
        <v>6.2259116887508126E-2</v>
      </c>
      <c r="H117" s="303">
        <v>7.4373247100387604E-2</v>
      </c>
      <c r="I117" s="304"/>
      <c r="J117" s="305"/>
      <c r="K117" s="306"/>
    </row>
    <row r="118" spans="1:12" x14ac:dyDescent="0.2">
      <c r="A118" s="295" t="s">
        <v>1</v>
      </c>
      <c r="B118" s="266">
        <f t="shared" ref="B118:H118" si="24">B115/B114*100-100</f>
        <v>-8.8829471182412476</v>
      </c>
      <c r="C118" s="267">
        <f t="shared" si="24"/>
        <v>-5.5988455988455996</v>
      </c>
      <c r="D118" s="267">
        <f t="shared" si="24"/>
        <v>-3.8819568231332937</v>
      </c>
      <c r="E118" s="267">
        <f t="shared" si="24"/>
        <v>-1.2006861063464811</v>
      </c>
      <c r="F118" s="267">
        <f t="shared" si="24"/>
        <v>0.94696969696970257</v>
      </c>
      <c r="G118" s="268">
        <f t="shared" si="24"/>
        <v>7.3525957246887543</v>
      </c>
      <c r="H118" s="269">
        <f t="shared" si="24"/>
        <v>-1.5074992347719558</v>
      </c>
      <c r="I118" s="304"/>
      <c r="J118" s="305"/>
      <c r="K118" s="227"/>
    </row>
    <row r="119" spans="1:12" ht="13.5" thickBot="1" x14ac:dyDescent="0.25">
      <c r="A119" s="226" t="s">
        <v>27</v>
      </c>
      <c r="B119" s="270">
        <f>B115-B110</f>
        <v>26.149732620320833</v>
      </c>
      <c r="C119" s="271">
        <f t="shared" ref="C119:H119" si="25">C115-C110</f>
        <v>58.662337662337677</v>
      </c>
      <c r="D119" s="271">
        <f t="shared" si="25"/>
        <v>75.659536541889565</v>
      </c>
      <c r="E119" s="271">
        <f t="shared" si="25"/>
        <v>102.20411663807897</v>
      </c>
      <c r="F119" s="271">
        <f t="shared" si="25"/>
        <v>123.46590909090912</v>
      </c>
      <c r="G119" s="272">
        <f t="shared" si="25"/>
        <v>186.88160676532777</v>
      </c>
      <c r="H119" s="307">
        <f t="shared" si="25"/>
        <v>99.166666666666742</v>
      </c>
      <c r="I119" s="308"/>
      <c r="J119" s="305"/>
      <c r="K119" s="227"/>
    </row>
    <row r="120" spans="1:12" x14ac:dyDescent="0.2">
      <c r="A120" s="309" t="s">
        <v>51</v>
      </c>
      <c r="B120" s="274">
        <v>430</v>
      </c>
      <c r="C120" s="275">
        <v>439</v>
      </c>
      <c r="D120" s="275">
        <v>747</v>
      </c>
      <c r="E120" s="275">
        <v>784</v>
      </c>
      <c r="F120" s="275">
        <v>696</v>
      </c>
      <c r="G120" s="276">
        <v>547</v>
      </c>
      <c r="H120" s="277">
        <f>SUM(B120:G120)</f>
        <v>3643</v>
      </c>
      <c r="I120" s="310" t="s">
        <v>56</v>
      </c>
      <c r="J120" s="311">
        <f>H104-H120</f>
        <v>4</v>
      </c>
      <c r="K120" s="279">
        <f>J120/H104</f>
        <v>1.0967918837400603E-3</v>
      </c>
      <c r="L120" s="353" t="s">
        <v>84</v>
      </c>
    </row>
    <row r="121" spans="1:12" x14ac:dyDescent="0.2">
      <c r="A121" s="309" t="s">
        <v>28</v>
      </c>
      <c r="B121" s="229">
        <v>54</v>
      </c>
      <c r="C121" s="281">
        <v>53.5</v>
      </c>
      <c r="D121" s="281">
        <v>53</v>
      </c>
      <c r="E121" s="281">
        <v>52</v>
      </c>
      <c r="F121" s="281">
        <v>51.5</v>
      </c>
      <c r="G121" s="230">
        <v>50.5</v>
      </c>
      <c r="H121" s="233"/>
      <c r="I121" s="227" t="s">
        <v>57</v>
      </c>
      <c r="J121" s="382">
        <v>49.41</v>
      </c>
      <c r="K121" s="382"/>
    </row>
    <row r="122" spans="1:12" ht="13.5" thickBot="1" x14ac:dyDescent="0.25">
      <c r="A122" s="312" t="s">
        <v>26</v>
      </c>
      <c r="B122" s="231">
        <f>B121-B109</f>
        <v>4.6000000000000014</v>
      </c>
      <c r="C122" s="232">
        <f t="shared" ref="C122:G122" si="26">C121-C109</f>
        <v>4.1000000000000014</v>
      </c>
      <c r="D122" s="232">
        <f t="shared" si="26"/>
        <v>3.6000000000000014</v>
      </c>
      <c r="E122" s="232">
        <f t="shared" si="26"/>
        <v>2.6000000000000014</v>
      </c>
      <c r="F122" s="232">
        <f t="shared" si="26"/>
        <v>2.1000000000000014</v>
      </c>
      <c r="G122" s="238">
        <f t="shared" si="26"/>
        <v>1.1000000000000014</v>
      </c>
      <c r="H122" s="234"/>
      <c r="I122" s="382" t="s">
        <v>26</v>
      </c>
      <c r="J122" s="382">
        <f>J121-J105</f>
        <v>2.509999999999998</v>
      </c>
      <c r="K122" s="382"/>
    </row>
    <row r="123" spans="1:12" x14ac:dyDescent="0.2">
      <c r="C123" s="280">
        <v>53.5</v>
      </c>
      <c r="D123" s="280">
        <v>53</v>
      </c>
    </row>
    <row r="124" spans="1:12" ht="13.5" thickBot="1" x14ac:dyDescent="0.25"/>
    <row r="125" spans="1:12" ht="13.5" thickBot="1" x14ac:dyDescent="0.25">
      <c r="A125" s="285" t="s">
        <v>85</v>
      </c>
      <c r="B125" s="528" t="s">
        <v>50</v>
      </c>
      <c r="C125" s="529"/>
      <c r="D125" s="529"/>
      <c r="E125" s="529"/>
      <c r="F125" s="529"/>
      <c r="G125" s="530"/>
      <c r="H125" s="313" t="s">
        <v>0</v>
      </c>
      <c r="I125" s="227"/>
      <c r="J125" s="394"/>
      <c r="K125" s="394"/>
    </row>
    <row r="126" spans="1:12" x14ac:dyDescent="0.2">
      <c r="A126" s="226" t="s">
        <v>54</v>
      </c>
      <c r="B126" s="286">
        <v>1</v>
      </c>
      <c r="C126" s="287">
        <v>2</v>
      </c>
      <c r="D126" s="288">
        <v>3</v>
      </c>
      <c r="E126" s="287">
        <v>4</v>
      </c>
      <c r="F126" s="288">
        <v>5</v>
      </c>
      <c r="G126" s="283">
        <v>6</v>
      </c>
      <c r="H126" s="289"/>
      <c r="I126" s="290"/>
      <c r="J126" s="394"/>
      <c r="K126" s="394"/>
    </row>
    <row r="127" spans="1:12" x14ac:dyDescent="0.2">
      <c r="A127" s="226" t="s">
        <v>2</v>
      </c>
      <c r="B127" s="250">
        <v>1</v>
      </c>
      <c r="C127" s="333">
        <v>2</v>
      </c>
      <c r="D127" s="251">
        <v>3</v>
      </c>
      <c r="E127" s="315">
        <v>4</v>
      </c>
      <c r="F127" s="251">
        <v>5</v>
      </c>
      <c r="G127" s="335">
        <v>6</v>
      </c>
      <c r="H127" s="284" t="s">
        <v>0</v>
      </c>
      <c r="I127" s="246"/>
      <c r="J127" s="291"/>
      <c r="K127" s="394"/>
    </row>
    <row r="128" spans="1:12" x14ac:dyDescent="0.2">
      <c r="A128" s="292" t="s">
        <v>3</v>
      </c>
      <c r="B128" s="253">
        <v>1090</v>
      </c>
      <c r="C128" s="254">
        <v>1090</v>
      </c>
      <c r="D128" s="254">
        <v>1090</v>
      </c>
      <c r="E128" s="254">
        <v>1090</v>
      </c>
      <c r="F128" s="254">
        <v>1090</v>
      </c>
      <c r="G128" s="255">
        <v>1090</v>
      </c>
      <c r="H128" s="293">
        <v>1090</v>
      </c>
      <c r="I128" s="294"/>
      <c r="J128" s="291"/>
      <c r="K128" s="394"/>
    </row>
    <row r="129" spans="1:11" x14ac:dyDescent="0.2">
      <c r="A129" s="295" t="s">
        <v>6</v>
      </c>
      <c r="B129" s="256">
        <v>1042.2857142857142</v>
      </c>
      <c r="C129" s="257">
        <v>1079.4285714285713</v>
      </c>
      <c r="D129" s="257">
        <v>1090</v>
      </c>
      <c r="E129" s="257">
        <v>1093.3333333333333</v>
      </c>
      <c r="F129" s="296">
        <v>1130.6666666666667</v>
      </c>
      <c r="G129" s="258">
        <v>1172.608695652174</v>
      </c>
      <c r="H129" s="297">
        <v>1104.6026490066224</v>
      </c>
      <c r="I129" s="298"/>
      <c r="J129" s="291"/>
      <c r="K129" s="394"/>
    </row>
    <row r="130" spans="1:11" x14ac:dyDescent="0.2">
      <c r="A130" s="226" t="s">
        <v>7</v>
      </c>
      <c r="B130" s="260">
        <v>74.285714285714292</v>
      </c>
      <c r="C130" s="261">
        <v>91.428571428571431</v>
      </c>
      <c r="D130" s="261">
        <v>96.825396825396822</v>
      </c>
      <c r="E130" s="261">
        <v>98.412698412698418</v>
      </c>
      <c r="F130" s="299">
        <v>100</v>
      </c>
      <c r="G130" s="262">
        <v>89.130434782608702</v>
      </c>
      <c r="H130" s="300">
        <v>89.735099337748338</v>
      </c>
      <c r="I130" s="301"/>
      <c r="J130" s="291"/>
      <c r="K130" s="394"/>
    </row>
    <row r="131" spans="1:11" x14ac:dyDescent="0.2">
      <c r="A131" s="226" t="s">
        <v>8</v>
      </c>
      <c r="B131" s="263">
        <v>9.3838927506438435E-2</v>
      </c>
      <c r="C131" s="264">
        <v>7.4111396784475633E-2</v>
      </c>
      <c r="D131" s="264">
        <v>4.3586603272125532E-2</v>
      </c>
      <c r="E131" s="264">
        <v>3.9984381245743911E-2</v>
      </c>
      <c r="F131" s="302">
        <v>4.0589855612017403E-2</v>
      </c>
      <c r="G131" s="265">
        <v>5.8205743625058169E-2</v>
      </c>
      <c r="H131" s="303">
        <v>6.5793762257140787E-2</v>
      </c>
      <c r="I131" s="304"/>
      <c r="J131" s="305"/>
      <c r="K131" s="306"/>
    </row>
    <row r="132" spans="1:11" x14ac:dyDescent="0.2">
      <c r="A132" s="295" t="s">
        <v>1</v>
      </c>
      <c r="B132" s="266">
        <f t="shared" ref="B132:H132" si="27">B129/B128*100-100</f>
        <v>-4.3774574049803476</v>
      </c>
      <c r="C132" s="267">
        <f t="shared" si="27"/>
        <v>-0.96985583224116567</v>
      </c>
      <c r="D132" s="267">
        <f t="shared" si="27"/>
        <v>0</v>
      </c>
      <c r="E132" s="267">
        <f t="shared" si="27"/>
        <v>0.30581039755350048</v>
      </c>
      <c r="F132" s="267">
        <f t="shared" si="27"/>
        <v>3.7308868501528991</v>
      </c>
      <c r="G132" s="268">
        <f t="shared" si="27"/>
        <v>7.5787794176306278</v>
      </c>
      <c r="H132" s="269">
        <f t="shared" si="27"/>
        <v>1.3396925694149076</v>
      </c>
      <c r="I132" s="304"/>
      <c r="J132" s="305"/>
      <c r="K132" s="227"/>
    </row>
    <row r="133" spans="1:11" ht="13.5" thickBot="1" x14ac:dyDescent="0.25">
      <c r="A133" s="226" t="s">
        <v>27</v>
      </c>
      <c r="B133" s="270">
        <f>B129-B115</f>
        <v>140.22689075630251</v>
      </c>
      <c r="C133" s="271">
        <f t="shared" ref="C133:H133" si="28">C129-C115</f>
        <v>144.85714285714278</v>
      </c>
      <c r="D133" s="271">
        <f t="shared" si="28"/>
        <v>138.43137254901956</v>
      </c>
      <c r="E133" s="271">
        <f t="shared" si="28"/>
        <v>115.22012578616341</v>
      </c>
      <c r="F133" s="271">
        <f t="shared" si="28"/>
        <v>131.29166666666674</v>
      </c>
      <c r="G133" s="272">
        <f t="shared" si="28"/>
        <v>109.81799797775534</v>
      </c>
      <c r="H133" s="307">
        <f t="shared" si="28"/>
        <v>129.52689143086479</v>
      </c>
      <c r="I133" s="308"/>
      <c r="J133" s="305"/>
      <c r="K133" s="227"/>
    </row>
    <row r="134" spans="1:11" x14ac:dyDescent="0.2">
      <c r="A134" s="309" t="s">
        <v>51</v>
      </c>
      <c r="B134" s="274">
        <v>430</v>
      </c>
      <c r="C134" s="275">
        <v>439</v>
      </c>
      <c r="D134" s="275">
        <v>747</v>
      </c>
      <c r="E134" s="275">
        <v>783</v>
      </c>
      <c r="F134" s="275">
        <v>696</v>
      </c>
      <c r="G134" s="276">
        <v>547</v>
      </c>
      <c r="H134" s="277">
        <f>SUM(B134:G134)</f>
        <v>3642</v>
      </c>
      <c r="I134" s="310" t="s">
        <v>56</v>
      </c>
      <c r="J134" s="311">
        <f>H120-H134</f>
        <v>1</v>
      </c>
      <c r="K134" s="279">
        <f>J134/H120</f>
        <v>2.7449903925336259E-4</v>
      </c>
    </row>
    <row r="135" spans="1:11" x14ac:dyDescent="0.2">
      <c r="A135" s="309" t="s">
        <v>28</v>
      </c>
      <c r="B135" s="229">
        <f>B121+2.5</f>
        <v>56.5</v>
      </c>
      <c r="C135" s="281">
        <v>55.5</v>
      </c>
      <c r="D135" s="281">
        <v>55</v>
      </c>
      <c r="E135" s="281">
        <f t="shared" ref="E135:G135" si="29">E121+2.5</f>
        <v>54.5</v>
      </c>
      <c r="F135" s="281">
        <v>53.5</v>
      </c>
      <c r="G135" s="230">
        <f t="shared" si="29"/>
        <v>53</v>
      </c>
      <c r="H135" s="233"/>
      <c r="I135" s="227" t="s">
        <v>57</v>
      </c>
      <c r="J135" s="394">
        <v>52.31</v>
      </c>
      <c r="K135" s="394"/>
    </row>
    <row r="136" spans="1:11" ht="13.5" thickBot="1" x14ac:dyDescent="0.25">
      <c r="A136" s="312" t="s">
        <v>26</v>
      </c>
      <c r="B136" s="231">
        <f>B135-B121</f>
        <v>2.5</v>
      </c>
      <c r="C136" s="232">
        <f t="shared" ref="C136:G136" si="30">C135-C121</f>
        <v>2</v>
      </c>
      <c r="D136" s="232">
        <f t="shared" si="30"/>
        <v>2</v>
      </c>
      <c r="E136" s="232">
        <f t="shared" si="30"/>
        <v>2.5</v>
      </c>
      <c r="F136" s="232">
        <f t="shared" si="30"/>
        <v>2</v>
      </c>
      <c r="G136" s="238">
        <f t="shared" si="30"/>
        <v>2.5</v>
      </c>
      <c r="H136" s="234"/>
      <c r="I136" s="394" t="s">
        <v>26</v>
      </c>
      <c r="J136" s="394">
        <f>J135-J121</f>
        <v>2.9000000000000057</v>
      </c>
      <c r="K136" s="394"/>
    </row>
    <row r="138" spans="1:11" ht="13.5" thickBot="1" x14ac:dyDescent="0.25"/>
    <row r="139" spans="1:11" s="411" customFormat="1" ht="13.5" thickBot="1" x14ac:dyDescent="0.25">
      <c r="A139" s="285" t="s">
        <v>86</v>
      </c>
      <c r="B139" s="528" t="s">
        <v>50</v>
      </c>
      <c r="C139" s="529"/>
      <c r="D139" s="529"/>
      <c r="E139" s="529"/>
      <c r="F139" s="529"/>
      <c r="G139" s="530"/>
      <c r="H139" s="313" t="s">
        <v>0</v>
      </c>
      <c r="I139" s="227"/>
    </row>
    <row r="140" spans="1:11" s="411" customFormat="1" x14ac:dyDescent="0.2">
      <c r="A140" s="226" t="s">
        <v>54</v>
      </c>
      <c r="B140" s="286">
        <v>1</v>
      </c>
      <c r="C140" s="287">
        <v>2</v>
      </c>
      <c r="D140" s="288">
        <v>3</v>
      </c>
      <c r="E140" s="287">
        <v>4</v>
      </c>
      <c r="F140" s="288">
        <v>5</v>
      </c>
      <c r="G140" s="283">
        <v>6</v>
      </c>
      <c r="H140" s="289"/>
      <c r="I140" s="290"/>
    </row>
    <row r="141" spans="1:11" s="411" customFormat="1" x14ac:dyDescent="0.2">
      <c r="A141" s="226" t="s">
        <v>2</v>
      </c>
      <c r="B141" s="250">
        <v>1</v>
      </c>
      <c r="C141" s="333">
        <v>2</v>
      </c>
      <c r="D141" s="251">
        <v>3</v>
      </c>
      <c r="E141" s="315">
        <v>4</v>
      </c>
      <c r="F141" s="251">
        <v>5</v>
      </c>
      <c r="G141" s="335">
        <v>6</v>
      </c>
      <c r="H141" s="284" t="s">
        <v>0</v>
      </c>
      <c r="I141" s="246"/>
      <c r="J141" s="291"/>
    </row>
    <row r="142" spans="1:11" s="411" customFormat="1" x14ac:dyDescent="0.2">
      <c r="A142" s="292" t="s">
        <v>3</v>
      </c>
      <c r="B142" s="253">
        <v>1190</v>
      </c>
      <c r="C142" s="254">
        <v>1190</v>
      </c>
      <c r="D142" s="254">
        <v>1190</v>
      </c>
      <c r="E142" s="254">
        <v>1190</v>
      </c>
      <c r="F142" s="254">
        <v>1190</v>
      </c>
      <c r="G142" s="255">
        <v>1190</v>
      </c>
      <c r="H142" s="293">
        <v>1190</v>
      </c>
      <c r="I142" s="294"/>
      <c r="J142" s="291"/>
    </row>
    <row r="143" spans="1:11" s="411" customFormat="1" x14ac:dyDescent="0.2">
      <c r="A143" s="295" t="s">
        <v>6</v>
      </c>
      <c r="B143" s="256">
        <v>1068.75</v>
      </c>
      <c r="C143" s="257">
        <v>1189.7368421052631</v>
      </c>
      <c r="D143" s="257">
        <v>1149.3333333333333</v>
      </c>
      <c r="E143" s="257">
        <v>1174.0983606557377</v>
      </c>
      <c r="F143" s="296">
        <v>1181.5517241379309</v>
      </c>
      <c r="G143" s="258">
        <v>1204.6666666666667</v>
      </c>
      <c r="H143" s="297">
        <v>1163.1788079470198</v>
      </c>
      <c r="I143" s="298"/>
      <c r="J143" s="291"/>
    </row>
    <row r="144" spans="1:11" s="411" customFormat="1" x14ac:dyDescent="0.2">
      <c r="A144" s="226" t="s">
        <v>7</v>
      </c>
      <c r="B144" s="260">
        <v>65</v>
      </c>
      <c r="C144" s="261">
        <v>97.368421052631575</v>
      </c>
      <c r="D144" s="261">
        <v>100</v>
      </c>
      <c r="E144" s="261">
        <v>100</v>
      </c>
      <c r="F144" s="299">
        <v>100</v>
      </c>
      <c r="G144" s="262">
        <v>97.777777777777771</v>
      </c>
      <c r="H144" s="300">
        <v>93.377483443708613</v>
      </c>
      <c r="I144" s="301"/>
      <c r="J144" s="291"/>
    </row>
    <row r="145" spans="1:12" s="411" customFormat="1" x14ac:dyDescent="0.2">
      <c r="A145" s="226" t="s">
        <v>8</v>
      </c>
      <c r="B145" s="263">
        <v>8.8942735306550391E-2</v>
      </c>
      <c r="C145" s="264">
        <v>3.9257954136580911E-2</v>
      </c>
      <c r="D145" s="264">
        <v>4.1662516862773114E-2</v>
      </c>
      <c r="E145" s="264">
        <v>3.9300137182750043E-2</v>
      </c>
      <c r="F145" s="302">
        <v>3.9722017885018175E-2</v>
      </c>
      <c r="G145" s="265">
        <v>4.3525804321495699E-2</v>
      </c>
      <c r="H145" s="303">
        <v>5.982809335555421E-2</v>
      </c>
      <c r="I145" s="304"/>
      <c r="J145" s="305"/>
      <c r="K145" s="306"/>
    </row>
    <row r="146" spans="1:12" s="411" customFormat="1" x14ac:dyDescent="0.2">
      <c r="A146" s="295" t="s">
        <v>1</v>
      </c>
      <c r="B146" s="266">
        <f t="shared" ref="B146:H146" si="31">B143/B142*100-100</f>
        <v>-10.189075630252091</v>
      </c>
      <c r="C146" s="267">
        <f t="shared" si="31"/>
        <v>-2.2114108801417842E-2</v>
      </c>
      <c r="D146" s="267">
        <f t="shared" si="31"/>
        <v>-3.4173669467787278</v>
      </c>
      <c r="E146" s="267">
        <f t="shared" si="31"/>
        <v>-1.3362722138035537</v>
      </c>
      <c r="F146" s="267">
        <f t="shared" si="31"/>
        <v>-0.70993914807303327</v>
      </c>
      <c r="G146" s="268">
        <f t="shared" si="31"/>
        <v>1.2324929971988752</v>
      </c>
      <c r="H146" s="269">
        <f t="shared" si="31"/>
        <v>-2.2538816851243979</v>
      </c>
      <c r="I146" s="304"/>
      <c r="J146" s="305"/>
      <c r="K146" s="227"/>
    </row>
    <row r="147" spans="1:12" s="411" customFormat="1" ht="13.5" thickBot="1" x14ac:dyDescent="0.25">
      <c r="A147" s="226" t="s">
        <v>27</v>
      </c>
      <c r="B147" s="270">
        <f>B143-B129</f>
        <v>26.464285714285779</v>
      </c>
      <c r="C147" s="271">
        <f t="shared" ref="C147:H147" si="32">C143-C129</f>
        <v>110.30827067669179</v>
      </c>
      <c r="D147" s="271">
        <f t="shared" si="32"/>
        <v>59.333333333333258</v>
      </c>
      <c r="E147" s="271">
        <f t="shared" si="32"/>
        <v>80.765027322404421</v>
      </c>
      <c r="F147" s="271">
        <f t="shared" si="32"/>
        <v>50.88505747126419</v>
      </c>
      <c r="G147" s="272">
        <f t="shared" si="32"/>
        <v>32.05797101449275</v>
      </c>
      <c r="H147" s="307">
        <f t="shared" si="32"/>
        <v>58.576158940397363</v>
      </c>
      <c r="I147" s="308"/>
      <c r="J147" s="305"/>
      <c r="K147" s="227"/>
    </row>
    <row r="148" spans="1:12" s="411" customFormat="1" x14ac:dyDescent="0.2">
      <c r="A148" s="309" t="s">
        <v>51</v>
      </c>
      <c r="B148" s="274">
        <v>428</v>
      </c>
      <c r="C148" s="275">
        <v>438</v>
      </c>
      <c r="D148" s="275">
        <v>747</v>
      </c>
      <c r="E148" s="275">
        <v>782</v>
      </c>
      <c r="F148" s="275">
        <v>693</v>
      </c>
      <c r="G148" s="276">
        <v>547</v>
      </c>
      <c r="H148" s="277">
        <f>SUM(B148:G148)</f>
        <v>3635</v>
      </c>
      <c r="I148" s="310" t="s">
        <v>56</v>
      </c>
      <c r="J148" s="311">
        <f>H134-H148</f>
        <v>7</v>
      </c>
      <c r="K148" s="279">
        <f>J148/H134</f>
        <v>1.9220208676551346E-3</v>
      </c>
      <c r="L148" s="414" t="s">
        <v>89</v>
      </c>
    </row>
    <row r="149" spans="1:12" s="411" customFormat="1" x14ac:dyDescent="0.2">
      <c r="A149" s="309" t="s">
        <v>28</v>
      </c>
      <c r="B149" s="229">
        <v>59</v>
      </c>
      <c r="C149" s="281">
        <f t="shared" ref="C149" si="33">C135+2</f>
        <v>57.5</v>
      </c>
      <c r="D149" s="281">
        <v>57.5</v>
      </c>
      <c r="E149" s="281">
        <v>57</v>
      </c>
      <c r="F149" s="281">
        <v>56</v>
      </c>
      <c r="G149" s="230">
        <v>55.5</v>
      </c>
      <c r="H149" s="233"/>
      <c r="I149" s="227" t="s">
        <v>57</v>
      </c>
      <c r="J149" s="411">
        <v>54.91</v>
      </c>
    </row>
    <row r="150" spans="1:12" s="411" customFormat="1" ht="13.5" thickBot="1" x14ac:dyDescent="0.25">
      <c r="A150" s="312" t="s">
        <v>26</v>
      </c>
      <c r="B150" s="231">
        <f>B149-B135</f>
        <v>2.5</v>
      </c>
      <c r="C150" s="232">
        <f t="shared" ref="C150:G150" si="34">C149-C135</f>
        <v>2</v>
      </c>
      <c r="D150" s="232">
        <f t="shared" si="34"/>
        <v>2.5</v>
      </c>
      <c r="E150" s="232">
        <f t="shared" si="34"/>
        <v>2.5</v>
      </c>
      <c r="F150" s="232">
        <f t="shared" si="34"/>
        <v>2.5</v>
      </c>
      <c r="G150" s="238">
        <f t="shared" si="34"/>
        <v>2.5</v>
      </c>
      <c r="H150" s="234"/>
      <c r="I150" s="411" t="s">
        <v>26</v>
      </c>
      <c r="J150" s="411">
        <f>J149-J135</f>
        <v>2.5999999999999943</v>
      </c>
    </row>
    <row r="151" spans="1:12" x14ac:dyDescent="0.2">
      <c r="B151" s="280" t="s">
        <v>79</v>
      </c>
      <c r="D151" s="280" t="s">
        <v>68</v>
      </c>
    </row>
    <row r="152" spans="1:12" ht="13.5" thickBot="1" x14ac:dyDescent="0.25"/>
    <row r="153" spans="1:12" s="413" customFormat="1" ht="13.5" thickBot="1" x14ac:dyDescent="0.25">
      <c r="A153" s="285" t="s">
        <v>88</v>
      </c>
      <c r="B153" s="528" t="s">
        <v>50</v>
      </c>
      <c r="C153" s="529"/>
      <c r="D153" s="529"/>
      <c r="E153" s="529"/>
      <c r="F153" s="529"/>
      <c r="G153" s="530"/>
      <c r="H153" s="313" t="s">
        <v>0</v>
      </c>
      <c r="I153" s="227"/>
    </row>
    <row r="154" spans="1:12" s="413" customFormat="1" x14ac:dyDescent="0.2">
      <c r="A154" s="226" t="s">
        <v>54</v>
      </c>
      <c r="B154" s="286">
        <v>1</v>
      </c>
      <c r="C154" s="287">
        <v>2</v>
      </c>
      <c r="D154" s="288">
        <v>3</v>
      </c>
      <c r="E154" s="287">
        <v>4</v>
      </c>
      <c r="F154" s="288">
        <v>5</v>
      </c>
      <c r="G154" s="283">
        <v>6</v>
      </c>
      <c r="H154" s="289"/>
      <c r="I154" s="290"/>
    </row>
    <row r="155" spans="1:12" s="413" customFormat="1" x14ac:dyDescent="0.2">
      <c r="A155" s="226" t="s">
        <v>2</v>
      </c>
      <c r="B155" s="250">
        <v>1</v>
      </c>
      <c r="C155" s="333">
        <v>2</v>
      </c>
      <c r="D155" s="251">
        <v>3</v>
      </c>
      <c r="E155" s="315">
        <v>4</v>
      </c>
      <c r="F155" s="251">
        <v>5</v>
      </c>
      <c r="G155" s="335">
        <v>6</v>
      </c>
      <c r="H155" s="284" t="s">
        <v>0</v>
      </c>
      <c r="I155" s="246"/>
      <c r="J155" s="291"/>
    </row>
    <row r="156" spans="1:12" s="413" customFormat="1" x14ac:dyDescent="0.2">
      <c r="A156" s="292" t="s">
        <v>3</v>
      </c>
      <c r="B156" s="253">
        <v>1280</v>
      </c>
      <c r="C156" s="254">
        <v>1280</v>
      </c>
      <c r="D156" s="254">
        <v>1280</v>
      </c>
      <c r="E156" s="254">
        <v>1280</v>
      </c>
      <c r="F156" s="254">
        <v>1280</v>
      </c>
      <c r="G156" s="255">
        <v>1280</v>
      </c>
      <c r="H156" s="293">
        <v>1280</v>
      </c>
      <c r="I156" s="294"/>
      <c r="J156" s="291"/>
    </row>
    <row r="157" spans="1:12" s="413" customFormat="1" x14ac:dyDescent="0.2">
      <c r="A157" s="295" t="s">
        <v>6</v>
      </c>
      <c r="B157" s="256">
        <v>1227.0967741935483</v>
      </c>
      <c r="C157" s="257">
        <v>1264.8484848484848</v>
      </c>
      <c r="D157" s="257">
        <v>1257.7586206896551</v>
      </c>
      <c r="E157" s="257">
        <v>1281.7307692307693</v>
      </c>
      <c r="F157" s="296">
        <v>1312.8301886792453</v>
      </c>
      <c r="G157" s="258">
        <v>1293.3333333333333</v>
      </c>
      <c r="H157" s="297">
        <v>1275.9398496240601</v>
      </c>
      <c r="I157" s="298"/>
      <c r="J157" s="291"/>
    </row>
    <row r="158" spans="1:12" s="413" customFormat="1" x14ac:dyDescent="0.2">
      <c r="A158" s="226" t="s">
        <v>7</v>
      </c>
      <c r="B158" s="260">
        <v>96.774193548387103</v>
      </c>
      <c r="C158" s="261">
        <v>96.969696969696969</v>
      </c>
      <c r="D158" s="261">
        <v>96.551724137931032</v>
      </c>
      <c r="E158" s="261">
        <v>96.15384615384616</v>
      </c>
      <c r="F158" s="299">
        <v>100</v>
      </c>
      <c r="G158" s="262">
        <v>94.871794871794876</v>
      </c>
      <c r="H158" s="300">
        <v>94.360902255639104</v>
      </c>
      <c r="I158" s="301"/>
      <c r="J158" s="291"/>
    </row>
    <row r="159" spans="1:12" s="413" customFormat="1" x14ac:dyDescent="0.2">
      <c r="A159" s="226" t="s">
        <v>8</v>
      </c>
      <c r="B159" s="263">
        <v>5.0710862582111584E-2</v>
      </c>
      <c r="C159" s="264">
        <v>4.585782307691634E-2</v>
      </c>
      <c r="D159" s="264">
        <v>5.1102237980450251E-2</v>
      </c>
      <c r="E159" s="264">
        <v>4.0733733131215734E-2</v>
      </c>
      <c r="F159" s="302">
        <v>4.5278701136322944E-2</v>
      </c>
      <c r="G159" s="265">
        <v>5.3863465558741414E-2</v>
      </c>
      <c r="H159" s="303">
        <v>5.2018582527695506E-2</v>
      </c>
      <c r="I159" s="304"/>
      <c r="J159" s="305"/>
      <c r="K159" s="306"/>
    </row>
    <row r="160" spans="1:12" s="413" customFormat="1" x14ac:dyDescent="0.2">
      <c r="A160" s="295" t="s">
        <v>1</v>
      </c>
      <c r="B160" s="266">
        <f t="shared" ref="B160:H160" si="35">B157/B156*100-100</f>
        <v>-4.1330645161290391</v>
      </c>
      <c r="C160" s="267">
        <f t="shared" si="35"/>
        <v>-1.1837121212121389</v>
      </c>
      <c r="D160" s="267">
        <f t="shared" si="35"/>
        <v>-1.7376077586206975</v>
      </c>
      <c r="E160" s="267">
        <f t="shared" si="35"/>
        <v>0.13521634615385381</v>
      </c>
      <c r="F160" s="267">
        <f t="shared" si="35"/>
        <v>2.5648584905660528</v>
      </c>
      <c r="G160" s="268">
        <f t="shared" si="35"/>
        <v>1.0416666666666572</v>
      </c>
      <c r="H160" s="269">
        <f t="shared" si="35"/>
        <v>-0.31719924812030342</v>
      </c>
      <c r="I160" s="304"/>
      <c r="J160" s="305"/>
      <c r="K160" s="227"/>
    </row>
    <row r="161" spans="1:12" s="413" customFormat="1" ht="13.5" thickBot="1" x14ac:dyDescent="0.25">
      <c r="A161" s="226" t="s">
        <v>27</v>
      </c>
      <c r="B161" s="270">
        <f>B157-B143</f>
        <v>158.3467741935483</v>
      </c>
      <c r="C161" s="271">
        <f t="shared" ref="C161:H161" si="36">C157-C143</f>
        <v>75.111642743221637</v>
      </c>
      <c r="D161" s="271">
        <f t="shared" si="36"/>
        <v>108.42528735632186</v>
      </c>
      <c r="E161" s="271">
        <f t="shared" si="36"/>
        <v>107.6324085750316</v>
      </c>
      <c r="F161" s="271">
        <f t="shared" si="36"/>
        <v>131.27846454131441</v>
      </c>
      <c r="G161" s="272">
        <f t="shared" si="36"/>
        <v>88.666666666666515</v>
      </c>
      <c r="H161" s="307">
        <f t="shared" si="36"/>
        <v>112.76104167704034</v>
      </c>
      <c r="I161" s="308"/>
      <c r="J161" s="305"/>
      <c r="K161" s="227"/>
    </row>
    <row r="162" spans="1:12" s="413" customFormat="1" x14ac:dyDescent="0.2">
      <c r="A162" s="309" t="s">
        <v>51</v>
      </c>
      <c r="B162" s="274">
        <v>428</v>
      </c>
      <c r="C162" s="275">
        <v>438</v>
      </c>
      <c r="D162" s="275">
        <v>747</v>
      </c>
      <c r="E162" s="275">
        <v>782</v>
      </c>
      <c r="F162" s="275">
        <v>693</v>
      </c>
      <c r="G162" s="276">
        <v>546</v>
      </c>
      <c r="H162" s="277">
        <f>SUM(B162:G162)</f>
        <v>3634</v>
      </c>
      <c r="I162" s="310" t="s">
        <v>56</v>
      </c>
      <c r="J162" s="311">
        <f>H148-H162</f>
        <v>1</v>
      </c>
      <c r="K162" s="279">
        <f>J162/H148</f>
        <v>2.7510316368638239E-4</v>
      </c>
    </row>
    <row r="163" spans="1:12" s="413" customFormat="1" x14ac:dyDescent="0.2">
      <c r="A163" s="309" t="s">
        <v>28</v>
      </c>
      <c r="B163" s="229">
        <f>B149+2</f>
        <v>61</v>
      </c>
      <c r="C163" s="281">
        <v>59.5</v>
      </c>
      <c r="D163" s="281">
        <f t="shared" ref="D163" si="37">D149+2</f>
        <v>59.5</v>
      </c>
      <c r="E163" s="281">
        <v>58.5</v>
      </c>
      <c r="F163" s="281">
        <v>57.5</v>
      </c>
      <c r="G163" s="230">
        <v>58</v>
      </c>
      <c r="H163" s="233"/>
      <c r="I163" s="227" t="s">
        <v>57</v>
      </c>
      <c r="J163" s="413">
        <v>56.99</v>
      </c>
    </row>
    <row r="164" spans="1:12" s="413" customFormat="1" ht="13.5" thickBot="1" x14ac:dyDescent="0.25">
      <c r="A164" s="312" t="s">
        <v>26</v>
      </c>
      <c r="B164" s="231">
        <f>B163-B149</f>
        <v>2</v>
      </c>
      <c r="C164" s="232">
        <f t="shared" ref="C164:G164" si="38">C163-C149</f>
        <v>2</v>
      </c>
      <c r="D164" s="232">
        <f t="shared" si="38"/>
        <v>2</v>
      </c>
      <c r="E164" s="232">
        <f t="shared" si="38"/>
        <v>1.5</v>
      </c>
      <c r="F164" s="232">
        <f t="shared" si="38"/>
        <v>1.5</v>
      </c>
      <c r="G164" s="238">
        <f t="shared" si="38"/>
        <v>2.5</v>
      </c>
      <c r="H164" s="234"/>
      <c r="I164" s="413" t="s">
        <v>26</v>
      </c>
      <c r="J164" s="413">
        <f>J163-J149</f>
        <v>2.0800000000000054</v>
      </c>
    </row>
    <row r="165" spans="1:12" x14ac:dyDescent="0.2">
      <c r="C165" s="280">
        <v>59.5</v>
      </c>
      <c r="F165" s="280" t="s">
        <v>68</v>
      </c>
    </row>
    <row r="166" spans="1:12" ht="13.5" thickBot="1" x14ac:dyDescent="0.25"/>
    <row r="167" spans="1:12" s="419" customFormat="1" ht="13.5" thickBot="1" x14ac:dyDescent="0.25">
      <c r="A167" s="285" t="s">
        <v>91</v>
      </c>
      <c r="B167" s="528" t="s">
        <v>50</v>
      </c>
      <c r="C167" s="529"/>
      <c r="D167" s="529"/>
      <c r="E167" s="529"/>
      <c r="F167" s="529"/>
      <c r="G167" s="530"/>
      <c r="H167" s="313" t="s">
        <v>0</v>
      </c>
      <c r="I167" s="227"/>
    </row>
    <row r="168" spans="1:12" s="419" customFormat="1" x14ac:dyDescent="0.2">
      <c r="A168" s="226" t="s">
        <v>54</v>
      </c>
      <c r="B168" s="286">
        <v>1</v>
      </c>
      <c r="C168" s="287">
        <v>2</v>
      </c>
      <c r="D168" s="288">
        <v>3</v>
      </c>
      <c r="E168" s="287">
        <v>4</v>
      </c>
      <c r="F168" s="288">
        <v>5</v>
      </c>
      <c r="G168" s="283">
        <v>6</v>
      </c>
      <c r="H168" s="289"/>
      <c r="I168" s="290"/>
    </row>
    <row r="169" spans="1:12" s="419" customFormat="1" x14ac:dyDescent="0.2">
      <c r="A169" s="226" t="s">
        <v>2</v>
      </c>
      <c r="B169" s="250">
        <v>1</v>
      </c>
      <c r="C169" s="333">
        <v>2</v>
      </c>
      <c r="D169" s="251">
        <v>3</v>
      </c>
      <c r="E169" s="315">
        <v>4</v>
      </c>
      <c r="F169" s="251">
        <v>5</v>
      </c>
      <c r="G169" s="335">
        <v>6</v>
      </c>
      <c r="H169" s="284" t="s">
        <v>0</v>
      </c>
      <c r="I169" s="246"/>
      <c r="J169" s="291"/>
    </row>
    <row r="170" spans="1:12" s="419" customFormat="1" x14ac:dyDescent="0.2">
      <c r="A170" s="292" t="s">
        <v>3</v>
      </c>
      <c r="B170" s="253">
        <v>1375</v>
      </c>
      <c r="C170" s="254">
        <v>1375</v>
      </c>
      <c r="D170" s="254">
        <v>1375</v>
      </c>
      <c r="E170" s="254">
        <v>1375</v>
      </c>
      <c r="F170" s="254">
        <v>1375</v>
      </c>
      <c r="G170" s="255">
        <v>1375</v>
      </c>
      <c r="H170" s="293">
        <v>1375</v>
      </c>
      <c r="I170" s="294"/>
      <c r="J170" s="291"/>
    </row>
    <row r="171" spans="1:12" s="419" customFormat="1" x14ac:dyDescent="0.2">
      <c r="A171" s="295" t="s">
        <v>6</v>
      </c>
      <c r="B171" s="256">
        <v>1399.14</v>
      </c>
      <c r="C171" s="257">
        <v>1367.63</v>
      </c>
      <c r="D171" s="257">
        <v>1414.58</v>
      </c>
      <c r="E171" s="257">
        <v>1408.98</v>
      </c>
      <c r="F171" s="296">
        <v>1417.74</v>
      </c>
      <c r="G171" s="258">
        <v>1456.67</v>
      </c>
      <c r="H171" s="297">
        <v>1411.59</v>
      </c>
      <c r="I171" s="298"/>
      <c r="J171" s="291"/>
    </row>
    <row r="172" spans="1:12" s="419" customFormat="1" x14ac:dyDescent="0.2">
      <c r="A172" s="226" t="s">
        <v>7</v>
      </c>
      <c r="B172" s="260">
        <v>74.290000000000006</v>
      </c>
      <c r="C172" s="261">
        <v>94.74</v>
      </c>
      <c r="D172" s="261">
        <v>89.83</v>
      </c>
      <c r="E172" s="261">
        <v>93.22</v>
      </c>
      <c r="F172" s="299">
        <v>90.32</v>
      </c>
      <c r="G172" s="262">
        <v>80.95</v>
      </c>
      <c r="H172" s="300">
        <v>86.36</v>
      </c>
      <c r="I172" s="301"/>
      <c r="J172" s="291"/>
    </row>
    <row r="173" spans="1:12" s="419" customFormat="1" x14ac:dyDescent="0.2">
      <c r="A173" s="226" t="s">
        <v>8</v>
      </c>
      <c r="B173" s="263">
        <v>9.2100000000000001E-2</v>
      </c>
      <c r="C173" s="264">
        <v>5.7000000000000002E-2</v>
      </c>
      <c r="D173" s="264">
        <v>6.6699999999999995E-2</v>
      </c>
      <c r="E173" s="264">
        <v>5.8099999999999999E-2</v>
      </c>
      <c r="F173" s="302">
        <v>5.67E-2</v>
      </c>
      <c r="G173" s="265">
        <v>7.5399999999999995E-2</v>
      </c>
      <c r="H173" s="303">
        <v>7.0400000000000004E-2</v>
      </c>
      <c r="I173" s="304"/>
      <c r="J173" s="305"/>
      <c r="K173" s="306"/>
    </row>
    <row r="174" spans="1:12" s="419" customFormat="1" x14ac:dyDescent="0.2">
      <c r="A174" s="295" t="s">
        <v>1</v>
      </c>
      <c r="B174" s="266">
        <f t="shared" ref="B174:H174" si="39">B171/B170*100-100</f>
        <v>1.7556363636363841</v>
      </c>
      <c r="C174" s="267">
        <f t="shared" si="39"/>
        <v>-0.53599999999998715</v>
      </c>
      <c r="D174" s="267">
        <f t="shared" si="39"/>
        <v>2.8785454545454456</v>
      </c>
      <c r="E174" s="267">
        <f t="shared" si="39"/>
        <v>2.4712727272727193</v>
      </c>
      <c r="F174" s="267">
        <f t="shared" si="39"/>
        <v>3.1083636363636487</v>
      </c>
      <c r="G174" s="268">
        <f t="shared" si="39"/>
        <v>5.9396363636363674</v>
      </c>
      <c r="H174" s="269">
        <f t="shared" si="39"/>
        <v>2.6610909090909018</v>
      </c>
      <c r="I174" s="304"/>
      <c r="J174" s="305"/>
      <c r="K174" s="227"/>
    </row>
    <row r="175" spans="1:12" s="419" customFormat="1" ht="13.5" thickBot="1" x14ac:dyDescent="0.25">
      <c r="A175" s="226" t="s">
        <v>27</v>
      </c>
      <c r="B175" s="270">
        <f>B171-B157</f>
        <v>172.0432258064518</v>
      </c>
      <c r="C175" s="271">
        <f t="shared" ref="C175:H175" si="40">C171-C157</f>
        <v>102.78151515151535</v>
      </c>
      <c r="D175" s="271">
        <f t="shared" si="40"/>
        <v>156.82137931034481</v>
      </c>
      <c r="E175" s="271">
        <f t="shared" si="40"/>
        <v>127.24923076923073</v>
      </c>
      <c r="F175" s="271">
        <f t="shared" si="40"/>
        <v>104.90981132075467</v>
      </c>
      <c r="G175" s="272">
        <f t="shared" si="40"/>
        <v>163.33666666666682</v>
      </c>
      <c r="H175" s="307">
        <f t="shared" si="40"/>
        <v>135.6501503759398</v>
      </c>
      <c r="I175" s="308"/>
      <c r="J175" s="305"/>
      <c r="K175" s="227"/>
    </row>
    <row r="176" spans="1:12" s="419" customFormat="1" x14ac:dyDescent="0.2">
      <c r="A176" s="309" t="s">
        <v>51</v>
      </c>
      <c r="B176" s="274">
        <v>423</v>
      </c>
      <c r="C176" s="275">
        <v>438</v>
      </c>
      <c r="D176" s="275">
        <v>746</v>
      </c>
      <c r="E176" s="275">
        <v>782</v>
      </c>
      <c r="F176" s="275">
        <v>693</v>
      </c>
      <c r="G176" s="276">
        <v>546</v>
      </c>
      <c r="H176" s="277">
        <f>SUM(B176:G176)</f>
        <v>3628</v>
      </c>
      <c r="I176" s="310" t="s">
        <v>56</v>
      </c>
      <c r="J176" s="311">
        <f>H162-H176</f>
        <v>6</v>
      </c>
      <c r="K176" s="279">
        <f>J176/H162</f>
        <v>1.6510731975784259E-3</v>
      </c>
      <c r="L176" s="414" t="s">
        <v>95</v>
      </c>
    </row>
    <row r="177" spans="1:11" s="419" customFormat="1" x14ac:dyDescent="0.2">
      <c r="A177" s="309" t="s">
        <v>28</v>
      </c>
      <c r="B177" s="229">
        <f>B163+1.5</f>
        <v>62.5</v>
      </c>
      <c r="C177" s="281">
        <v>61.5</v>
      </c>
      <c r="D177" s="281">
        <f t="shared" ref="D177:G177" si="41">D163+1.5</f>
        <v>61</v>
      </c>
      <c r="E177" s="281">
        <f t="shared" si="41"/>
        <v>60</v>
      </c>
      <c r="F177" s="281">
        <f t="shared" si="41"/>
        <v>59</v>
      </c>
      <c r="G177" s="230">
        <f t="shared" si="41"/>
        <v>59.5</v>
      </c>
      <c r="H177" s="233"/>
      <c r="I177" s="227" t="s">
        <v>57</v>
      </c>
      <c r="J177" s="419">
        <v>58.97</v>
      </c>
    </row>
    <row r="178" spans="1:11" s="419" customFormat="1" ht="13.5" thickBot="1" x14ac:dyDescent="0.25">
      <c r="A178" s="312" t="s">
        <v>26</v>
      </c>
      <c r="B178" s="231">
        <f>B177-B163</f>
        <v>1.5</v>
      </c>
      <c r="C178" s="232">
        <f t="shared" ref="C178:G178" si="42">C177-C163</f>
        <v>2</v>
      </c>
      <c r="D178" s="232">
        <f t="shared" si="42"/>
        <v>1.5</v>
      </c>
      <c r="E178" s="232">
        <f t="shared" si="42"/>
        <v>1.5</v>
      </c>
      <c r="F178" s="232">
        <f t="shared" si="42"/>
        <v>1.5</v>
      </c>
      <c r="G178" s="238">
        <f t="shared" si="42"/>
        <v>1.5</v>
      </c>
      <c r="H178" s="234"/>
      <c r="I178" s="419" t="s">
        <v>26</v>
      </c>
      <c r="J178" s="419">
        <f>J177-J163</f>
        <v>1.9799999999999969</v>
      </c>
    </row>
    <row r="180" spans="1:11" s="421" customFormat="1" x14ac:dyDescent="0.2">
      <c r="B180" s="421">
        <v>60.6</v>
      </c>
      <c r="C180" s="421">
        <v>60.6</v>
      </c>
      <c r="D180" s="421">
        <v>60.6</v>
      </c>
      <c r="E180" s="421">
        <v>60.6</v>
      </c>
      <c r="F180" s="421">
        <v>60.6</v>
      </c>
      <c r="G180" s="421">
        <v>60.6</v>
      </c>
    </row>
    <row r="181" spans="1:11" ht="13.5" thickBot="1" x14ac:dyDescent="0.25">
      <c r="B181" s="280">
        <v>1411</v>
      </c>
      <c r="C181" s="421">
        <v>1411</v>
      </c>
      <c r="D181" s="421">
        <v>1411</v>
      </c>
      <c r="E181" s="421">
        <v>1411</v>
      </c>
      <c r="F181" s="421">
        <v>1411</v>
      </c>
      <c r="G181" s="421">
        <v>1411</v>
      </c>
      <c r="H181" s="421">
        <v>1411</v>
      </c>
    </row>
    <row r="182" spans="1:11" ht="13.5" thickBot="1" x14ac:dyDescent="0.25">
      <c r="A182" s="285" t="s">
        <v>96</v>
      </c>
      <c r="B182" s="528" t="s">
        <v>50</v>
      </c>
      <c r="C182" s="529"/>
      <c r="D182" s="529"/>
      <c r="E182" s="529"/>
      <c r="F182" s="529"/>
      <c r="G182" s="530"/>
      <c r="H182" s="313" t="s">
        <v>0</v>
      </c>
      <c r="I182" s="227"/>
      <c r="J182" s="421"/>
      <c r="K182" s="421"/>
    </row>
    <row r="183" spans="1:11" x14ac:dyDescent="0.2">
      <c r="A183" s="226" t="s">
        <v>54</v>
      </c>
      <c r="B183" s="286">
        <v>1</v>
      </c>
      <c r="C183" s="287">
        <v>2</v>
      </c>
      <c r="D183" s="288">
        <v>3</v>
      </c>
      <c r="E183" s="287">
        <v>4</v>
      </c>
      <c r="F183" s="288">
        <v>5</v>
      </c>
      <c r="G183" s="283">
        <v>6</v>
      </c>
      <c r="H183" s="289"/>
      <c r="I183" s="290"/>
      <c r="J183" s="421"/>
      <c r="K183" s="421"/>
    </row>
    <row r="184" spans="1:11" x14ac:dyDescent="0.2">
      <c r="A184" s="226" t="s">
        <v>2</v>
      </c>
      <c r="B184" s="250">
        <v>1</v>
      </c>
      <c r="C184" s="333">
        <v>2</v>
      </c>
      <c r="D184" s="251">
        <v>3</v>
      </c>
      <c r="E184" s="315">
        <v>4</v>
      </c>
      <c r="F184" s="251">
        <v>5</v>
      </c>
      <c r="G184" s="335">
        <v>6</v>
      </c>
      <c r="H184" s="284" t="s">
        <v>0</v>
      </c>
      <c r="I184" s="246"/>
      <c r="J184" s="291"/>
      <c r="K184" s="421"/>
    </row>
    <row r="185" spans="1:11" x14ac:dyDescent="0.2">
      <c r="A185" s="292" t="s">
        <v>3</v>
      </c>
      <c r="B185" s="253">
        <v>1475</v>
      </c>
      <c r="C185" s="254">
        <v>1475</v>
      </c>
      <c r="D185" s="254">
        <v>1475</v>
      </c>
      <c r="E185" s="254">
        <v>1475</v>
      </c>
      <c r="F185" s="254">
        <v>1475</v>
      </c>
      <c r="G185" s="255">
        <v>1475</v>
      </c>
      <c r="H185" s="293">
        <v>1475</v>
      </c>
      <c r="I185" s="294"/>
      <c r="J185" s="291"/>
      <c r="K185" s="421"/>
    </row>
    <row r="186" spans="1:11" x14ac:dyDescent="0.2">
      <c r="A186" s="295" t="s">
        <v>6</v>
      </c>
      <c r="B186" s="256">
        <v>1300.909090909091</v>
      </c>
      <c r="C186" s="257">
        <v>1385.7777777777778</v>
      </c>
      <c r="D186" s="257">
        <v>1459.1803278688524</v>
      </c>
      <c r="E186" s="257">
        <v>1497.1739130434783</v>
      </c>
      <c r="F186" s="296">
        <v>1624.8076923076924</v>
      </c>
      <c r="G186" s="258">
        <v>1687.3170731707316</v>
      </c>
      <c r="H186" s="297">
        <v>1487.1942446043165</v>
      </c>
      <c r="I186" s="298"/>
      <c r="J186" s="291"/>
      <c r="K186" s="421"/>
    </row>
    <row r="187" spans="1:11" x14ac:dyDescent="0.2">
      <c r="A187" s="226" t="s">
        <v>7</v>
      </c>
      <c r="B187" s="260">
        <v>96.969696969696969</v>
      </c>
      <c r="C187" s="261">
        <v>100</v>
      </c>
      <c r="D187" s="261">
        <v>100</v>
      </c>
      <c r="E187" s="261">
        <v>100</v>
      </c>
      <c r="F187" s="299">
        <v>100</v>
      </c>
      <c r="G187" s="262">
        <v>87.804878048780495</v>
      </c>
      <c r="H187" s="300">
        <v>77.338129496402871</v>
      </c>
      <c r="I187" s="301"/>
      <c r="J187" s="291"/>
      <c r="K187" s="421"/>
    </row>
    <row r="188" spans="1:11" x14ac:dyDescent="0.2">
      <c r="A188" s="226" t="s">
        <v>8</v>
      </c>
      <c r="B188" s="263">
        <v>4.7209911262206819E-2</v>
      </c>
      <c r="C188" s="264">
        <v>3.2963081745632471E-2</v>
      </c>
      <c r="D188" s="264">
        <v>2.5890056281249938E-2</v>
      </c>
      <c r="E188" s="264">
        <v>2.3662434445591525E-2</v>
      </c>
      <c r="F188" s="302">
        <v>5.2006510129745928E-2</v>
      </c>
      <c r="G188" s="265">
        <v>6.310252089529543E-2</v>
      </c>
      <c r="H188" s="303">
        <v>8.5505614531472041E-2</v>
      </c>
      <c r="I188" s="304"/>
      <c r="J188" s="305"/>
      <c r="K188" s="306"/>
    </row>
    <row r="189" spans="1:11" x14ac:dyDescent="0.2">
      <c r="A189" s="295" t="s">
        <v>1</v>
      </c>
      <c r="B189" s="266">
        <f t="shared" ref="B189:H189" si="43">B186/B185*100-100</f>
        <v>-11.802773497688747</v>
      </c>
      <c r="C189" s="267">
        <f t="shared" si="43"/>
        <v>-6.0489642184557368</v>
      </c>
      <c r="D189" s="267">
        <f t="shared" si="43"/>
        <v>-1.0725201444845851</v>
      </c>
      <c r="E189" s="267">
        <f t="shared" si="43"/>
        <v>1.503316138540896</v>
      </c>
      <c r="F189" s="267">
        <f t="shared" si="43"/>
        <v>10.156453715775754</v>
      </c>
      <c r="G189" s="268">
        <f t="shared" si="43"/>
        <v>14.3943778420835</v>
      </c>
      <c r="H189" s="269">
        <f t="shared" si="43"/>
        <v>0.82672844775026988</v>
      </c>
      <c r="I189" s="304"/>
      <c r="J189" s="305"/>
      <c r="K189" s="227"/>
    </row>
    <row r="190" spans="1:11" ht="13.5" thickBot="1" x14ac:dyDescent="0.25">
      <c r="A190" s="226" t="s">
        <v>27</v>
      </c>
      <c r="B190" s="270">
        <f>B186-B181</f>
        <v>-110.09090909090901</v>
      </c>
      <c r="C190" s="271">
        <f t="shared" ref="C190:H190" si="44">C186-C181</f>
        <v>-25.222222222222172</v>
      </c>
      <c r="D190" s="271">
        <f t="shared" si="44"/>
        <v>48.180327868852373</v>
      </c>
      <c r="E190" s="271">
        <f t="shared" si="44"/>
        <v>86.173913043478251</v>
      </c>
      <c r="F190" s="271">
        <f t="shared" si="44"/>
        <v>213.80769230769238</v>
      </c>
      <c r="G190" s="272">
        <f t="shared" si="44"/>
        <v>276.31707317073165</v>
      </c>
      <c r="H190" s="307">
        <f t="shared" si="44"/>
        <v>76.194244604316509</v>
      </c>
      <c r="I190" s="308"/>
      <c r="J190" s="305"/>
      <c r="K190" s="227"/>
    </row>
    <row r="191" spans="1:11" x14ac:dyDescent="0.2">
      <c r="A191" s="309" t="s">
        <v>51</v>
      </c>
      <c r="B191" s="274">
        <v>309</v>
      </c>
      <c r="C191" s="275">
        <v>668</v>
      </c>
      <c r="D191" s="275">
        <v>860</v>
      </c>
      <c r="E191" s="275">
        <v>652</v>
      </c>
      <c r="F191" s="275">
        <v>695</v>
      </c>
      <c r="G191" s="276">
        <v>430</v>
      </c>
      <c r="H191" s="277">
        <f>SUM(B191:G191)</f>
        <v>3614</v>
      </c>
      <c r="I191" s="310" t="s">
        <v>56</v>
      </c>
      <c r="J191" s="311">
        <f>H176-H191</f>
        <v>14</v>
      </c>
      <c r="K191" s="279">
        <f>J191/H176</f>
        <v>3.858875413450937E-3</v>
      </c>
    </row>
    <row r="192" spans="1:11" x14ac:dyDescent="0.2">
      <c r="A192" s="309" t="s">
        <v>28</v>
      </c>
      <c r="B192" s="229">
        <v>65.5</v>
      </c>
      <c r="C192" s="281">
        <v>64</v>
      </c>
      <c r="D192" s="281">
        <v>63.5</v>
      </c>
      <c r="E192" s="281">
        <v>63</v>
      </c>
      <c r="F192" s="281">
        <v>62</v>
      </c>
      <c r="G192" s="230">
        <v>61</v>
      </c>
      <c r="H192" s="233"/>
      <c r="I192" s="227" t="s">
        <v>57</v>
      </c>
      <c r="J192" s="421">
        <v>60.61</v>
      </c>
      <c r="K192" s="421"/>
    </row>
    <row r="193" spans="1:11" ht="13.5" thickBot="1" x14ac:dyDescent="0.25">
      <c r="A193" s="312" t="s">
        <v>26</v>
      </c>
      <c r="B193" s="231">
        <f>B192-B180</f>
        <v>4.8999999999999986</v>
      </c>
      <c r="C193" s="232">
        <f t="shared" ref="C193:G193" si="45">C192-C180</f>
        <v>3.3999999999999986</v>
      </c>
      <c r="D193" s="232">
        <f t="shared" si="45"/>
        <v>2.8999999999999986</v>
      </c>
      <c r="E193" s="232">
        <f t="shared" si="45"/>
        <v>2.3999999999999986</v>
      </c>
      <c r="F193" s="232">
        <f t="shared" si="45"/>
        <v>1.3999999999999986</v>
      </c>
      <c r="G193" s="238">
        <f t="shared" si="45"/>
        <v>0.39999999999999858</v>
      </c>
      <c r="H193" s="234"/>
      <c r="I193" s="421" t="s">
        <v>26</v>
      </c>
      <c r="J193" s="421">
        <f>J192-J177</f>
        <v>1.6400000000000006</v>
      </c>
      <c r="K193" s="421"/>
    </row>
    <row r="194" spans="1:11" x14ac:dyDescent="0.2">
      <c r="C194" s="425"/>
      <c r="D194" s="425"/>
      <c r="E194" s="425"/>
      <c r="F194" s="425"/>
      <c r="G194" s="425"/>
    </row>
    <row r="195" spans="1:11" ht="13.5" thickBot="1" x14ac:dyDescent="0.25"/>
    <row r="196" spans="1:11" ht="13.5" thickBot="1" x14ac:dyDescent="0.25">
      <c r="A196" s="285" t="s">
        <v>97</v>
      </c>
      <c r="B196" s="528" t="s">
        <v>50</v>
      </c>
      <c r="C196" s="529"/>
      <c r="D196" s="529"/>
      <c r="E196" s="529"/>
      <c r="F196" s="529"/>
      <c r="G196" s="530"/>
      <c r="H196" s="313" t="s">
        <v>0</v>
      </c>
      <c r="I196" s="227"/>
      <c r="J196" s="426"/>
      <c r="K196" s="426"/>
    </row>
    <row r="197" spans="1:11" x14ac:dyDescent="0.2">
      <c r="A197" s="226" t="s">
        <v>54</v>
      </c>
      <c r="B197" s="286">
        <v>1</v>
      </c>
      <c r="C197" s="287">
        <v>2</v>
      </c>
      <c r="D197" s="288">
        <v>3</v>
      </c>
      <c r="E197" s="287">
        <v>4</v>
      </c>
      <c r="F197" s="288">
        <v>5</v>
      </c>
      <c r="G197" s="283">
        <v>6</v>
      </c>
      <c r="H197" s="289"/>
      <c r="I197" s="290"/>
      <c r="J197" s="426"/>
      <c r="K197" s="426"/>
    </row>
    <row r="198" spans="1:11" x14ac:dyDescent="0.2">
      <c r="A198" s="226" t="s">
        <v>2</v>
      </c>
      <c r="B198" s="250">
        <v>1</v>
      </c>
      <c r="C198" s="333">
        <v>2</v>
      </c>
      <c r="D198" s="251">
        <v>3</v>
      </c>
      <c r="E198" s="315">
        <v>4</v>
      </c>
      <c r="F198" s="251">
        <v>5</v>
      </c>
      <c r="G198" s="335">
        <v>6</v>
      </c>
      <c r="H198" s="284" t="s">
        <v>0</v>
      </c>
      <c r="I198" s="246"/>
      <c r="J198" s="291"/>
      <c r="K198" s="426"/>
    </row>
    <row r="199" spans="1:11" x14ac:dyDescent="0.2">
      <c r="A199" s="292" t="s">
        <v>3</v>
      </c>
      <c r="B199" s="253">
        <v>1575</v>
      </c>
      <c r="C199" s="254">
        <v>1575</v>
      </c>
      <c r="D199" s="254">
        <v>1575</v>
      </c>
      <c r="E199" s="254">
        <v>1575</v>
      </c>
      <c r="F199" s="254">
        <v>1575</v>
      </c>
      <c r="G199" s="255">
        <v>1575</v>
      </c>
      <c r="H199" s="293">
        <v>1575</v>
      </c>
      <c r="I199" s="294"/>
      <c r="J199" s="291"/>
      <c r="K199" s="426"/>
    </row>
    <row r="200" spans="1:11" x14ac:dyDescent="0.2">
      <c r="A200" s="295" t="s">
        <v>6</v>
      </c>
      <c r="B200" s="256">
        <v>1442.5</v>
      </c>
      <c r="C200" s="257">
        <v>1517.8431372549019</v>
      </c>
      <c r="D200" s="257">
        <v>1567.5384615384614</v>
      </c>
      <c r="E200" s="257">
        <v>1615.4</v>
      </c>
      <c r="F200" s="296">
        <v>1656.6037735849056</v>
      </c>
      <c r="G200" s="258">
        <v>1772.1875</v>
      </c>
      <c r="H200" s="297">
        <v>1597.090909090909</v>
      </c>
      <c r="I200" s="298"/>
      <c r="J200" s="291"/>
      <c r="K200" s="426"/>
    </row>
    <row r="201" spans="1:11" x14ac:dyDescent="0.2">
      <c r="A201" s="226" t="s">
        <v>7</v>
      </c>
      <c r="B201" s="260">
        <v>100</v>
      </c>
      <c r="C201" s="261">
        <v>100</v>
      </c>
      <c r="D201" s="261">
        <v>100</v>
      </c>
      <c r="E201" s="261">
        <v>100</v>
      </c>
      <c r="F201" s="299">
        <v>100</v>
      </c>
      <c r="G201" s="262">
        <v>90.625</v>
      </c>
      <c r="H201" s="300">
        <v>89.090909090909093</v>
      </c>
      <c r="I201" s="301"/>
      <c r="J201" s="291"/>
      <c r="K201" s="426"/>
    </row>
    <row r="202" spans="1:11" x14ac:dyDescent="0.2">
      <c r="A202" s="226" t="s">
        <v>8</v>
      </c>
      <c r="B202" s="263">
        <v>3.1147661621510274E-2</v>
      </c>
      <c r="C202" s="264">
        <v>3.6304586719503061E-2</v>
      </c>
      <c r="D202" s="264">
        <v>2.853034814041646E-2</v>
      </c>
      <c r="E202" s="264">
        <v>3.193223389923143E-2</v>
      </c>
      <c r="F202" s="302">
        <v>3.5255675071213806E-2</v>
      </c>
      <c r="G202" s="265">
        <v>5.3638249162908075E-2</v>
      </c>
      <c r="H202" s="303">
        <v>6.6183241452544173E-2</v>
      </c>
      <c r="I202" s="304"/>
      <c r="J202" s="305"/>
      <c r="K202" s="306"/>
    </row>
    <row r="203" spans="1:11" x14ac:dyDescent="0.2">
      <c r="A203" s="295" t="s">
        <v>1</v>
      </c>
      <c r="B203" s="266">
        <f t="shared" ref="B203:H203" si="46">B200/B199*100-100</f>
        <v>-8.4126984126984183</v>
      </c>
      <c r="C203" s="267">
        <f t="shared" si="46"/>
        <v>-3.6290071584189292</v>
      </c>
      <c r="D203" s="267">
        <f t="shared" si="46"/>
        <v>-0.47374847374848628</v>
      </c>
      <c r="E203" s="267">
        <f t="shared" si="46"/>
        <v>2.5650793650793702</v>
      </c>
      <c r="F203" s="267">
        <f t="shared" si="46"/>
        <v>5.1811919736448004</v>
      </c>
      <c r="G203" s="268">
        <f t="shared" si="46"/>
        <v>12.519841269841265</v>
      </c>
      <c r="H203" s="269">
        <f t="shared" si="46"/>
        <v>1.4025974025974079</v>
      </c>
      <c r="I203" s="304"/>
      <c r="J203" s="305"/>
      <c r="K203" s="227"/>
    </row>
    <row r="204" spans="1:11" ht="13.5" thickBot="1" x14ac:dyDescent="0.25">
      <c r="A204" s="226" t="s">
        <v>27</v>
      </c>
      <c r="B204" s="270">
        <f>B200-B186</f>
        <v>141.59090909090901</v>
      </c>
      <c r="C204" s="271">
        <f t="shared" ref="C204:G204" si="47">C200-C186</f>
        <v>132.06535947712405</v>
      </c>
      <c r="D204" s="271">
        <f t="shared" si="47"/>
        <v>108.35813366960906</v>
      </c>
      <c r="E204" s="271">
        <f t="shared" si="47"/>
        <v>118.22608695652184</v>
      </c>
      <c r="F204" s="271">
        <f t="shared" si="47"/>
        <v>31.796081277213261</v>
      </c>
      <c r="G204" s="272">
        <f t="shared" si="47"/>
        <v>84.870426829268354</v>
      </c>
      <c r="H204" s="307">
        <f>H200-H186</f>
        <v>109.8966644865925</v>
      </c>
      <c r="I204" s="308"/>
      <c r="J204" s="305"/>
      <c r="K204" s="227"/>
    </row>
    <row r="205" spans="1:11" x14ac:dyDescent="0.2">
      <c r="A205" s="309" t="s">
        <v>51</v>
      </c>
      <c r="B205" s="274">
        <v>309</v>
      </c>
      <c r="C205" s="275">
        <v>668</v>
      </c>
      <c r="D205" s="275">
        <v>860</v>
      </c>
      <c r="E205" s="275">
        <v>651</v>
      </c>
      <c r="F205" s="275">
        <v>695</v>
      </c>
      <c r="G205" s="276">
        <v>430</v>
      </c>
      <c r="H205" s="277">
        <f>SUM(B205:G205)</f>
        <v>3613</v>
      </c>
      <c r="I205" s="310" t="s">
        <v>56</v>
      </c>
      <c r="J205" s="311">
        <f>H191-H205</f>
        <v>1</v>
      </c>
      <c r="K205" s="279">
        <f>J205/H191</f>
        <v>2.7670171555063639E-4</v>
      </c>
    </row>
    <row r="206" spans="1:11" x14ac:dyDescent="0.2">
      <c r="A206" s="309" t="s">
        <v>28</v>
      </c>
      <c r="B206" s="229">
        <v>69.5</v>
      </c>
      <c r="C206" s="281">
        <v>68</v>
      </c>
      <c r="D206" s="281">
        <v>67</v>
      </c>
      <c r="E206" s="281">
        <v>66.5</v>
      </c>
      <c r="F206" s="281">
        <v>65.5</v>
      </c>
      <c r="G206" s="230">
        <v>64.5</v>
      </c>
      <c r="H206" s="233"/>
      <c r="I206" s="227" t="s">
        <v>57</v>
      </c>
      <c r="J206" s="426">
        <v>63.1</v>
      </c>
      <c r="K206" s="426"/>
    </row>
    <row r="207" spans="1:11" ht="13.5" thickBot="1" x14ac:dyDescent="0.25">
      <c r="A207" s="312" t="s">
        <v>26</v>
      </c>
      <c r="B207" s="231">
        <f>B206-B192</f>
        <v>4</v>
      </c>
      <c r="C207" s="232">
        <f t="shared" ref="C207:G207" si="48">C206-C192</f>
        <v>4</v>
      </c>
      <c r="D207" s="232">
        <f t="shared" si="48"/>
        <v>3.5</v>
      </c>
      <c r="E207" s="232">
        <f t="shared" si="48"/>
        <v>3.5</v>
      </c>
      <c r="F207" s="232">
        <f t="shared" si="48"/>
        <v>3.5</v>
      </c>
      <c r="G207" s="238">
        <f t="shared" si="48"/>
        <v>3.5</v>
      </c>
      <c r="H207" s="234"/>
      <c r="I207" s="426" t="s">
        <v>26</v>
      </c>
      <c r="J207" s="426">
        <f>J206-J192</f>
        <v>2.490000000000002</v>
      </c>
      <c r="K207" s="426"/>
    </row>
    <row r="208" spans="1:11" x14ac:dyDescent="0.2">
      <c r="D208" s="280">
        <v>67</v>
      </c>
      <c r="F208" s="280" t="s">
        <v>68</v>
      </c>
    </row>
    <row r="209" spans="1:11" ht="13.5" thickBot="1" x14ac:dyDescent="0.25">
      <c r="F209" s="280">
        <v>65.5</v>
      </c>
    </row>
    <row r="210" spans="1:11" s="428" customFormat="1" ht="13.5" thickBot="1" x14ac:dyDescent="0.25">
      <c r="A210" s="285" t="s">
        <v>98</v>
      </c>
      <c r="B210" s="528" t="s">
        <v>50</v>
      </c>
      <c r="C210" s="529"/>
      <c r="D210" s="529"/>
      <c r="E210" s="529"/>
      <c r="F210" s="529"/>
      <c r="G210" s="530"/>
      <c r="H210" s="313" t="s">
        <v>0</v>
      </c>
      <c r="I210" s="227"/>
    </row>
    <row r="211" spans="1:11" s="428" customFormat="1" x14ac:dyDescent="0.2">
      <c r="A211" s="226" t="s">
        <v>54</v>
      </c>
      <c r="B211" s="286">
        <v>1</v>
      </c>
      <c r="C211" s="287">
        <v>2</v>
      </c>
      <c r="D211" s="288">
        <v>3</v>
      </c>
      <c r="E211" s="287">
        <v>4</v>
      </c>
      <c r="F211" s="288">
        <v>5</v>
      </c>
      <c r="G211" s="283">
        <v>6</v>
      </c>
      <c r="H211" s="289"/>
      <c r="I211" s="290"/>
    </row>
    <row r="212" spans="1:11" s="428" customFormat="1" x14ac:dyDescent="0.2">
      <c r="A212" s="226" t="s">
        <v>2</v>
      </c>
      <c r="B212" s="250">
        <v>1</v>
      </c>
      <c r="C212" s="333">
        <v>2</v>
      </c>
      <c r="D212" s="251">
        <v>3</v>
      </c>
      <c r="E212" s="315">
        <v>4</v>
      </c>
      <c r="F212" s="251">
        <v>5</v>
      </c>
      <c r="G212" s="335">
        <v>6</v>
      </c>
      <c r="H212" s="284" t="s">
        <v>0</v>
      </c>
      <c r="I212" s="246"/>
      <c r="J212" s="291"/>
    </row>
    <row r="213" spans="1:11" s="428" customFormat="1" x14ac:dyDescent="0.2">
      <c r="A213" s="292" t="s">
        <v>3</v>
      </c>
      <c r="B213" s="253">
        <v>1685</v>
      </c>
      <c r="C213" s="254">
        <v>1685</v>
      </c>
      <c r="D213" s="254">
        <v>1685</v>
      </c>
      <c r="E213" s="254">
        <v>1685</v>
      </c>
      <c r="F213" s="254">
        <v>1685</v>
      </c>
      <c r="G213" s="255">
        <v>1685</v>
      </c>
      <c r="H213" s="293">
        <v>1685</v>
      </c>
      <c r="I213" s="294"/>
      <c r="J213" s="291"/>
    </row>
    <row r="214" spans="1:11" s="428" customFormat="1" x14ac:dyDescent="0.2">
      <c r="A214" s="295" t="s">
        <v>6</v>
      </c>
      <c r="B214" s="256">
        <v>1580</v>
      </c>
      <c r="C214" s="257">
        <v>1663.6</v>
      </c>
      <c r="D214" s="257">
        <v>1722.2388059701493</v>
      </c>
      <c r="E214" s="257">
        <v>1776.2790697674418</v>
      </c>
      <c r="F214" s="296">
        <v>1788.6792452830189</v>
      </c>
      <c r="G214" s="258">
        <v>1866.875</v>
      </c>
      <c r="H214" s="297">
        <v>1738.1716417910447</v>
      </c>
      <c r="I214" s="298"/>
      <c r="J214" s="291"/>
    </row>
    <row r="215" spans="1:11" s="428" customFormat="1" x14ac:dyDescent="0.2">
      <c r="A215" s="226" t="s">
        <v>7</v>
      </c>
      <c r="B215" s="260">
        <v>95.652173913043484</v>
      </c>
      <c r="C215" s="261">
        <v>100</v>
      </c>
      <c r="D215" s="261">
        <v>100</v>
      </c>
      <c r="E215" s="261">
        <v>100</v>
      </c>
      <c r="F215" s="299">
        <v>100</v>
      </c>
      <c r="G215" s="262">
        <v>96.875</v>
      </c>
      <c r="H215" s="300">
        <v>89.925373134328353</v>
      </c>
      <c r="I215" s="301"/>
      <c r="J215" s="291"/>
    </row>
    <row r="216" spans="1:11" s="428" customFormat="1" x14ac:dyDescent="0.2">
      <c r="A216" s="226" t="s">
        <v>8</v>
      </c>
      <c r="B216" s="263">
        <v>6.1135554251796634E-2</v>
      </c>
      <c r="C216" s="264">
        <v>4.0193457454131984E-2</v>
      </c>
      <c r="D216" s="264">
        <v>3.8617315749439211E-2</v>
      </c>
      <c r="E216" s="264">
        <v>3.5084788034185486E-2</v>
      </c>
      <c r="F216" s="302">
        <v>4.4501517815236501E-2</v>
      </c>
      <c r="G216" s="265">
        <v>5.2831216591245032E-2</v>
      </c>
      <c r="H216" s="303">
        <v>6.2341148194980787E-2</v>
      </c>
      <c r="I216" s="304"/>
      <c r="J216" s="305"/>
      <c r="K216" s="306"/>
    </row>
    <row r="217" spans="1:11" s="428" customFormat="1" x14ac:dyDescent="0.2">
      <c r="A217" s="295" t="s">
        <v>1</v>
      </c>
      <c r="B217" s="266">
        <f t="shared" ref="B217:H217" si="49">B214/B213*100-100</f>
        <v>-6.2314540059347223</v>
      </c>
      <c r="C217" s="267">
        <f t="shared" si="49"/>
        <v>-1.2700296735905141</v>
      </c>
      <c r="D217" s="267">
        <f t="shared" si="49"/>
        <v>2.2100181584658429</v>
      </c>
      <c r="E217" s="267">
        <f t="shared" si="49"/>
        <v>5.4171554758125637</v>
      </c>
      <c r="F217" s="267">
        <f t="shared" si="49"/>
        <v>6.153070936677679</v>
      </c>
      <c r="G217" s="268">
        <f t="shared" si="49"/>
        <v>10.79376854599407</v>
      </c>
      <c r="H217" s="269">
        <f t="shared" si="49"/>
        <v>3.1555870499136347</v>
      </c>
      <c r="I217" s="304"/>
      <c r="J217" s="305"/>
      <c r="K217" s="227"/>
    </row>
    <row r="218" spans="1:11" s="428" customFormat="1" ht="13.5" thickBot="1" x14ac:dyDescent="0.25">
      <c r="A218" s="226" t="s">
        <v>27</v>
      </c>
      <c r="B218" s="270">
        <f t="shared" ref="B218:H218" si="50">B214-B200</f>
        <v>137.5</v>
      </c>
      <c r="C218" s="271">
        <f t="shared" si="50"/>
        <v>145.75686274509803</v>
      </c>
      <c r="D218" s="271">
        <f t="shared" si="50"/>
        <v>154.70034443168788</v>
      </c>
      <c r="E218" s="271">
        <f t="shared" si="50"/>
        <v>160.87906976744171</v>
      </c>
      <c r="F218" s="271">
        <f t="shared" si="50"/>
        <v>132.07547169811323</v>
      </c>
      <c r="G218" s="272">
        <f t="shared" si="50"/>
        <v>94.6875</v>
      </c>
      <c r="H218" s="307">
        <f t="shared" si="50"/>
        <v>141.08073270013574</v>
      </c>
      <c r="I218" s="308"/>
      <c r="J218" s="305"/>
      <c r="K218" s="227"/>
    </row>
    <row r="219" spans="1:11" s="428" customFormat="1" x14ac:dyDescent="0.2">
      <c r="A219" s="309" t="s">
        <v>51</v>
      </c>
      <c r="B219" s="274">
        <v>309</v>
      </c>
      <c r="C219" s="275">
        <v>668</v>
      </c>
      <c r="D219" s="275">
        <v>860</v>
      </c>
      <c r="E219" s="275">
        <v>651</v>
      </c>
      <c r="F219" s="275">
        <v>695</v>
      </c>
      <c r="G219" s="276">
        <v>430</v>
      </c>
      <c r="H219" s="277">
        <f>SUM(B219:G219)</f>
        <v>3613</v>
      </c>
      <c r="I219" s="310" t="s">
        <v>56</v>
      </c>
      <c r="J219" s="311">
        <f>H205-H219</f>
        <v>0</v>
      </c>
      <c r="K219" s="279">
        <f>J219/H205</f>
        <v>0</v>
      </c>
    </row>
    <row r="220" spans="1:11" s="428" customFormat="1" x14ac:dyDescent="0.2">
      <c r="A220" s="309" t="s">
        <v>28</v>
      </c>
      <c r="B220" s="229">
        <v>74.5</v>
      </c>
      <c r="C220" s="281">
        <v>73</v>
      </c>
      <c r="D220" s="281">
        <v>72</v>
      </c>
      <c r="E220" s="281">
        <v>71.5</v>
      </c>
      <c r="F220" s="281">
        <v>70.5</v>
      </c>
      <c r="G220" s="230">
        <v>70</v>
      </c>
      <c r="H220" s="233"/>
      <c r="I220" s="227" t="s">
        <v>57</v>
      </c>
      <c r="J220" s="428">
        <v>66.72</v>
      </c>
    </row>
    <row r="221" spans="1:11" s="428" customFormat="1" ht="13.5" thickBot="1" x14ac:dyDescent="0.25">
      <c r="A221" s="312" t="s">
        <v>26</v>
      </c>
      <c r="B221" s="231">
        <f>B220-B206</f>
        <v>5</v>
      </c>
      <c r="C221" s="232">
        <f t="shared" ref="C221:G221" si="51">C220-C206</f>
        <v>5</v>
      </c>
      <c r="D221" s="232">
        <f t="shared" si="51"/>
        <v>5</v>
      </c>
      <c r="E221" s="232">
        <f t="shared" si="51"/>
        <v>5</v>
      </c>
      <c r="F221" s="232">
        <f t="shared" si="51"/>
        <v>5</v>
      </c>
      <c r="G221" s="238">
        <f t="shared" si="51"/>
        <v>5.5</v>
      </c>
      <c r="H221" s="234"/>
      <c r="I221" s="428" t="s">
        <v>26</v>
      </c>
      <c r="J221" s="428">
        <f>J220-J206</f>
        <v>3.6199999999999974</v>
      </c>
    </row>
    <row r="223" spans="1:11" ht="13.5" thickBot="1" x14ac:dyDescent="0.25"/>
    <row r="224" spans="1:11" s="429" customFormat="1" ht="13.5" thickBot="1" x14ac:dyDescent="0.25">
      <c r="A224" s="285" t="s">
        <v>99</v>
      </c>
      <c r="B224" s="528" t="s">
        <v>50</v>
      </c>
      <c r="C224" s="529"/>
      <c r="D224" s="529"/>
      <c r="E224" s="529"/>
      <c r="F224" s="529"/>
      <c r="G224" s="530"/>
      <c r="H224" s="313" t="s">
        <v>0</v>
      </c>
      <c r="I224" s="227"/>
    </row>
    <row r="225" spans="1:13" s="429" customFormat="1" x14ac:dyDescent="0.2">
      <c r="A225" s="226" t="s">
        <v>54</v>
      </c>
      <c r="B225" s="286">
        <v>1</v>
      </c>
      <c r="C225" s="287">
        <v>2</v>
      </c>
      <c r="D225" s="288">
        <v>3</v>
      </c>
      <c r="E225" s="287">
        <v>4</v>
      </c>
      <c r="F225" s="288">
        <v>5</v>
      </c>
      <c r="G225" s="283">
        <v>6</v>
      </c>
      <c r="H225" s="289"/>
      <c r="I225" s="290"/>
    </row>
    <row r="226" spans="1:13" s="429" customFormat="1" x14ac:dyDescent="0.2">
      <c r="A226" s="226" t="s">
        <v>2</v>
      </c>
      <c r="B226" s="250">
        <v>1</v>
      </c>
      <c r="C226" s="333">
        <v>2</v>
      </c>
      <c r="D226" s="251">
        <v>3</v>
      </c>
      <c r="E226" s="315">
        <v>4</v>
      </c>
      <c r="F226" s="251">
        <v>5</v>
      </c>
      <c r="G226" s="335">
        <v>6</v>
      </c>
      <c r="H226" s="284" t="s">
        <v>0</v>
      </c>
      <c r="I226" s="246"/>
      <c r="J226" s="291"/>
    </row>
    <row r="227" spans="1:13" s="429" customFormat="1" x14ac:dyDescent="0.2">
      <c r="A227" s="292" t="s">
        <v>3</v>
      </c>
      <c r="B227" s="253">
        <v>1800</v>
      </c>
      <c r="C227" s="254">
        <v>1800</v>
      </c>
      <c r="D227" s="254">
        <v>1800</v>
      </c>
      <c r="E227" s="254">
        <v>1800</v>
      </c>
      <c r="F227" s="254">
        <v>1800</v>
      </c>
      <c r="G227" s="255">
        <v>1800</v>
      </c>
      <c r="H227" s="293">
        <v>1800</v>
      </c>
      <c r="I227" s="294"/>
      <c r="J227" s="291"/>
    </row>
    <row r="228" spans="1:13" s="429" customFormat="1" x14ac:dyDescent="0.2">
      <c r="A228" s="295" t="s">
        <v>6</v>
      </c>
      <c r="B228" s="256">
        <v>1771.25</v>
      </c>
      <c r="C228" s="257">
        <v>1832.9787234042553</v>
      </c>
      <c r="D228" s="257">
        <v>1890.909090909091</v>
      </c>
      <c r="E228" s="257">
        <v>1880</v>
      </c>
      <c r="F228" s="296">
        <v>1907.4468085106382</v>
      </c>
      <c r="G228" s="258">
        <v>2066.969696969697</v>
      </c>
      <c r="H228" s="297">
        <v>1892.6070038910507</v>
      </c>
      <c r="I228" s="298"/>
      <c r="J228" s="291"/>
    </row>
    <row r="229" spans="1:13" s="429" customFormat="1" x14ac:dyDescent="0.2">
      <c r="A229" s="226" t="s">
        <v>7</v>
      </c>
      <c r="B229" s="260">
        <v>75</v>
      </c>
      <c r="C229" s="261">
        <v>97.872340425531917</v>
      </c>
      <c r="D229" s="261">
        <v>96.36363636363636</v>
      </c>
      <c r="E229" s="261">
        <v>92.156862745098039</v>
      </c>
      <c r="F229" s="299">
        <v>93.61702127659575</v>
      </c>
      <c r="G229" s="262">
        <v>78.787878787878782</v>
      </c>
      <c r="H229" s="300">
        <v>87.548638132295721</v>
      </c>
      <c r="I229" s="301"/>
      <c r="J229" s="291"/>
    </row>
    <row r="230" spans="1:13" s="429" customFormat="1" x14ac:dyDescent="0.2">
      <c r="A230" s="226" t="s">
        <v>8</v>
      </c>
      <c r="B230" s="263">
        <v>8.6782064988431287E-2</v>
      </c>
      <c r="C230" s="264">
        <v>4.3730543957313545E-2</v>
      </c>
      <c r="D230" s="264">
        <v>4.0505770645936773E-2</v>
      </c>
      <c r="E230" s="264">
        <v>5.0031279327425994E-2</v>
      </c>
      <c r="F230" s="302">
        <v>5.319533911036433E-2</v>
      </c>
      <c r="G230" s="265">
        <v>8.3749928212014393E-2</v>
      </c>
      <c r="H230" s="303">
        <v>7.1134434656039511E-2</v>
      </c>
      <c r="I230" s="304"/>
      <c r="J230" s="305"/>
      <c r="K230" s="306"/>
    </row>
    <row r="231" spans="1:13" s="429" customFormat="1" x14ac:dyDescent="0.2">
      <c r="A231" s="295" t="s">
        <v>1</v>
      </c>
      <c r="B231" s="266">
        <f t="shared" ref="B231:H231" si="52">B228/B227*100-100</f>
        <v>-1.5972222222222285</v>
      </c>
      <c r="C231" s="267">
        <f t="shared" si="52"/>
        <v>1.8321513002364185</v>
      </c>
      <c r="D231" s="267">
        <f t="shared" si="52"/>
        <v>5.0505050505050662</v>
      </c>
      <c r="E231" s="267">
        <f t="shared" si="52"/>
        <v>4.4444444444444571</v>
      </c>
      <c r="F231" s="267">
        <f t="shared" si="52"/>
        <v>5.9692671394798964</v>
      </c>
      <c r="G231" s="268">
        <f t="shared" si="52"/>
        <v>14.831649831649841</v>
      </c>
      <c r="H231" s="269">
        <f t="shared" si="52"/>
        <v>5.1448335495028203</v>
      </c>
      <c r="I231" s="304"/>
      <c r="J231" s="305"/>
      <c r="K231" s="227"/>
    </row>
    <row r="232" spans="1:13" s="429" customFormat="1" ht="13.5" thickBot="1" x14ac:dyDescent="0.25">
      <c r="A232" s="226" t="s">
        <v>27</v>
      </c>
      <c r="B232" s="270">
        <f t="shared" ref="B232:H232" si="53">B228-B214</f>
        <v>191.25</v>
      </c>
      <c r="C232" s="271">
        <f t="shared" si="53"/>
        <v>169.37872340425542</v>
      </c>
      <c r="D232" s="271">
        <f t="shared" si="53"/>
        <v>168.67028493894168</v>
      </c>
      <c r="E232" s="271">
        <f t="shared" si="53"/>
        <v>103.7209302325582</v>
      </c>
      <c r="F232" s="271">
        <f t="shared" si="53"/>
        <v>118.76756322761935</v>
      </c>
      <c r="G232" s="272">
        <f t="shared" si="53"/>
        <v>200.094696969697</v>
      </c>
      <c r="H232" s="307">
        <f t="shared" si="53"/>
        <v>154.43536210000593</v>
      </c>
      <c r="I232" s="308"/>
      <c r="J232" s="305"/>
      <c r="K232" s="227"/>
    </row>
    <row r="233" spans="1:13" s="429" customFormat="1" x14ac:dyDescent="0.2">
      <c r="A233" s="309" t="s">
        <v>51</v>
      </c>
      <c r="B233" s="274">
        <v>309</v>
      </c>
      <c r="C233" s="275">
        <v>668</v>
      </c>
      <c r="D233" s="275">
        <v>859</v>
      </c>
      <c r="E233" s="275">
        <v>651</v>
      </c>
      <c r="F233" s="275">
        <v>695</v>
      </c>
      <c r="G233" s="276">
        <v>430</v>
      </c>
      <c r="H233" s="277">
        <f>SUM(B233:G233)</f>
        <v>3612</v>
      </c>
      <c r="I233" s="310" t="s">
        <v>56</v>
      </c>
      <c r="J233" s="311">
        <f>H219-H233</f>
        <v>1</v>
      </c>
      <c r="K233" s="279">
        <f>J233/H219</f>
        <v>2.7677830058123442E-4</v>
      </c>
    </row>
    <row r="234" spans="1:13" s="429" customFormat="1" x14ac:dyDescent="0.2">
      <c r="A234" s="309" t="s">
        <v>28</v>
      </c>
      <c r="B234" s="229">
        <v>79.5</v>
      </c>
      <c r="C234" s="281">
        <v>78.5</v>
      </c>
      <c r="D234" s="281">
        <v>77</v>
      </c>
      <c r="E234" s="281">
        <v>76.5</v>
      </c>
      <c r="F234" s="281">
        <v>75.5</v>
      </c>
      <c r="G234" s="230">
        <v>75</v>
      </c>
      <c r="H234" s="233"/>
      <c r="I234" s="227" t="s">
        <v>57</v>
      </c>
      <c r="J234" s="429">
        <v>71.8</v>
      </c>
    </row>
    <row r="235" spans="1:13" s="429" customFormat="1" ht="13.5" thickBot="1" x14ac:dyDescent="0.25">
      <c r="A235" s="312" t="s">
        <v>26</v>
      </c>
      <c r="B235" s="231">
        <f>B234-B220</f>
        <v>5</v>
      </c>
      <c r="C235" s="232">
        <f t="shared" ref="C235:G235" si="54">C234-C220</f>
        <v>5.5</v>
      </c>
      <c r="D235" s="232">
        <f t="shared" si="54"/>
        <v>5</v>
      </c>
      <c r="E235" s="232">
        <f t="shared" si="54"/>
        <v>5</v>
      </c>
      <c r="F235" s="232">
        <f t="shared" si="54"/>
        <v>5</v>
      </c>
      <c r="G235" s="238">
        <f t="shared" si="54"/>
        <v>5</v>
      </c>
      <c r="H235" s="234"/>
      <c r="I235" s="429" t="s">
        <v>26</v>
      </c>
      <c r="J235" s="429">
        <f>J234-J220</f>
        <v>5.0799999999999983</v>
      </c>
      <c r="M235" s="431"/>
    </row>
    <row r="236" spans="1:13" x14ac:dyDescent="0.2">
      <c r="M236" s="431"/>
    </row>
    <row r="237" spans="1:13" ht="13.5" thickBot="1" x14ac:dyDescent="0.25">
      <c r="M237" s="431"/>
    </row>
    <row r="238" spans="1:13" ht="13.5" thickBot="1" x14ac:dyDescent="0.25">
      <c r="A238" s="285" t="s">
        <v>100</v>
      </c>
      <c r="B238" s="528" t="s">
        <v>50</v>
      </c>
      <c r="C238" s="529"/>
      <c r="D238" s="529"/>
      <c r="E238" s="529"/>
      <c r="F238" s="529"/>
      <c r="G238" s="530"/>
      <c r="H238" s="313" t="s">
        <v>0</v>
      </c>
      <c r="I238" s="227"/>
      <c r="J238" s="430"/>
      <c r="K238" s="430"/>
      <c r="M238" s="431"/>
    </row>
    <row r="239" spans="1:13" x14ac:dyDescent="0.2">
      <c r="A239" s="226" t="s">
        <v>54</v>
      </c>
      <c r="B239" s="286">
        <v>1</v>
      </c>
      <c r="C239" s="287">
        <v>2</v>
      </c>
      <c r="D239" s="288">
        <v>3</v>
      </c>
      <c r="E239" s="287">
        <v>4</v>
      </c>
      <c r="F239" s="288">
        <v>5</v>
      </c>
      <c r="G239" s="283">
        <v>6</v>
      </c>
      <c r="H239" s="289"/>
      <c r="I239" s="290"/>
      <c r="J239" s="430"/>
      <c r="K239" s="430"/>
      <c r="M239" s="431"/>
    </row>
    <row r="240" spans="1:13" x14ac:dyDescent="0.2">
      <c r="A240" s="226" t="s">
        <v>2</v>
      </c>
      <c r="B240" s="250">
        <v>1</v>
      </c>
      <c r="C240" s="333">
        <v>2</v>
      </c>
      <c r="D240" s="251">
        <v>3</v>
      </c>
      <c r="E240" s="315">
        <v>4</v>
      </c>
      <c r="F240" s="251">
        <v>5</v>
      </c>
      <c r="G240" s="335">
        <v>6</v>
      </c>
      <c r="H240" s="284" t="s">
        <v>0</v>
      </c>
      <c r="I240" s="246"/>
      <c r="J240" s="291"/>
      <c r="K240" s="430"/>
      <c r="M240" s="431"/>
    </row>
    <row r="241" spans="1:13" x14ac:dyDescent="0.2">
      <c r="A241" s="292" t="s">
        <v>3</v>
      </c>
      <c r="B241" s="253">
        <v>1925</v>
      </c>
      <c r="C241" s="254">
        <v>1925</v>
      </c>
      <c r="D241" s="254">
        <v>1925</v>
      </c>
      <c r="E241" s="254">
        <v>1925</v>
      </c>
      <c r="F241" s="254">
        <v>1925</v>
      </c>
      <c r="G241" s="255">
        <v>1925</v>
      </c>
      <c r="H241" s="293">
        <v>1925</v>
      </c>
      <c r="I241" s="294"/>
      <c r="J241" s="291"/>
      <c r="K241" s="430"/>
      <c r="M241" s="431"/>
    </row>
    <row r="242" spans="1:13" x14ac:dyDescent="0.2">
      <c r="A242" s="295" t="s">
        <v>6</v>
      </c>
      <c r="B242" s="256">
        <v>1966.4285714285713</v>
      </c>
      <c r="C242" s="257">
        <v>1921.1627906976744</v>
      </c>
      <c r="D242" s="257">
        <v>1976.25</v>
      </c>
      <c r="E242" s="257">
        <v>2008.2608695652175</v>
      </c>
      <c r="F242" s="296">
        <v>2049.1999999999998</v>
      </c>
      <c r="G242" s="258">
        <v>2119.0322580645161</v>
      </c>
      <c r="H242" s="297">
        <v>2003.4251968503936</v>
      </c>
      <c r="I242" s="298"/>
      <c r="J242" s="291"/>
      <c r="K242" s="430"/>
      <c r="M242" s="431"/>
    </row>
    <row r="243" spans="1:13" x14ac:dyDescent="0.2">
      <c r="A243" s="226" t="s">
        <v>7</v>
      </c>
      <c r="B243" s="260">
        <v>89.285714285714292</v>
      </c>
      <c r="C243" s="261">
        <v>95.348837209302332</v>
      </c>
      <c r="D243" s="261">
        <v>98.214285714285708</v>
      </c>
      <c r="E243" s="261">
        <v>89.130434782608702</v>
      </c>
      <c r="F243" s="299">
        <v>92</v>
      </c>
      <c r="G243" s="262">
        <v>93.548387096774192</v>
      </c>
      <c r="H243" s="300">
        <v>88.976377952755911</v>
      </c>
      <c r="I243" s="301"/>
      <c r="J243" s="291"/>
      <c r="K243" s="430"/>
      <c r="M243" s="431"/>
    </row>
    <row r="244" spans="1:13" x14ac:dyDescent="0.2">
      <c r="A244" s="226" t="s">
        <v>8</v>
      </c>
      <c r="B244" s="263">
        <v>6.8162467239798935E-2</v>
      </c>
      <c r="C244" s="264">
        <v>5.9276054595285607E-2</v>
      </c>
      <c r="D244" s="264">
        <v>5.5162280467514979E-2</v>
      </c>
      <c r="E244" s="264">
        <v>5.167799293131986E-2</v>
      </c>
      <c r="F244" s="302">
        <v>5.4654081017323247E-2</v>
      </c>
      <c r="G244" s="265">
        <v>5.1728251489907479E-2</v>
      </c>
      <c r="H244" s="303">
        <v>6.3510115739122242E-2</v>
      </c>
      <c r="I244" s="304"/>
      <c r="J244" s="305"/>
      <c r="K244" s="306"/>
      <c r="M244" s="431"/>
    </row>
    <row r="245" spans="1:13" x14ac:dyDescent="0.2">
      <c r="A245" s="295" t="s">
        <v>1</v>
      </c>
      <c r="B245" s="266">
        <f t="shared" ref="B245:H245" si="55">B242/B241*100-100</f>
        <v>2.1521335807050122</v>
      </c>
      <c r="C245" s="267">
        <f t="shared" si="55"/>
        <v>-0.19933554817276899</v>
      </c>
      <c r="D245" s="267">
        <f t="shared" si="55"/>
        <v>2.6623376623376487</v>
      </c>
      <c r="E245" s="267">
        <f t="shared" si="55"/>
        <v>4.3252399774139008</v>
      </c>
      <c r="F245" s="267">
        <f t="shared" si="55"/>
        <v>6.4519480519480368</v>
      </c>
      <c r="G245" s="268">
        <f t="shared" si="55"/>
        <v>10.079597821533312</v>
      </c>
      <c r="H245" s="269">
        <f t="shared" si="55"/>
        <v>4.0740362000204442</v>
      </c>
      <c r="I245" s="304"/>
      <c r="J245" s="305"/>
      <c r="K245" s="227"/>
      <c r="M245" s="431"/>
    </row>
    <row r="246" spans="1:13" ht="13.5" thickBot="1" x14ac:dyDescent="0.25">
      <c r="A246" s="226" t="s">
        <v>27</v>
      </c>
      <c r="B246" s="270">
        <f t="shared" ref="B246:H246" si="56">B242-B228</f>
        <v>195.17857142857133</v>
      </c>
      <c r="C246" s="271">
        <f t="shared" si="56"/>
        <v>88.184067293419048</v>
      </c>
      <c r="D246" s="271">
        <f t="shared" si="56"/>
        <v>85.340909090909008</v>
      </c>
      <c r="E246" s="271">
        <f t="shared" si="56"/>
        <v>128.26086956521749</v>
      </c>
      <c r="F246" s="271">
        <f t="shared" si="56"/>
        <v>141.7531914893616</v>
      </c>
      <c r="G246" s="272">
        <f t="shared" si="56"/>
        <v>52.062561094819102</v>
      </c>
      <c r="H246" s="307">
        <f t="shared" si="56"/>
        <v>110.81819295934292</v>
      </c>
      <c r="I246" s="308"/>
      <c r="J246" s="305"/>
      <c r="K246" s="227"/>
    </row>
    <row r="247" spans="1:13" x14ac:dyDescent="0.2">
      <c r="A247" s="309" t="s">
        <v>51</v>
      </c>
      <c r="B247" s="274">
        <v>308</v>
      </c>
      <c r="C247" s="275">
        <v>667</v>
      </c>
      <c r="D247" s="275">
        <v>858</v>
      </c>
      <c r="E247" s="275">
        <v>651</v>
      </c>
      <c r="F247" s="275">
        <v>695</v>
      </c>
      <c r="G247" s="276">
        <v>430</v>
      </c>
      <c r="H247" s="277">
        <f>SUM(B247:G247)</f>
        <v>3609</v>
      </c>
      <c r="I247" s="310" t="s">
        <v>56</v>
      </c>
      <c r="J247" s="311">
        <f>H233-H247</f>
        <v>3</v>
      </c>
      <c r="K247" s="279">
        <f>J247/H233</f>
        <v>8.3056478405315617E-4</v>
      </c>
    </row>
    <row r="248" spans="1:13" x14ac:dyDescent="0.2">
      <c r="A248" s="309" t="s">
        <v>28</v>
      </c>
      <c r="B248" s="229">
        <v>85.5</v>
      </c>
      <c r="C248" s="281">
        <v>85</v>
      </c>
      <c r="D248" s="281">
        <v>83</v>
      </c>
      <c r="E248" s="281">
        <v>82.5</v>
      </c>
      <c r="F248" s="281">
        <v>81.5</v>
      </c>
      <c r="G248" s="230">
        <v>81</v>
      </c>
      <c r="H248" s="233"/>
      <c r="I248" s="227" t="s">
        <v>57</v>
      </c>
      <c r="J248" s="430">
        <v>76.97</v>
      </c>
      <c r="K248" s="430"/>
    </row>
    <row r="249" spans="1:13" ht="13.5" thickBot="1" x14ac:dyDescent="0.25">
      <c r="A249" s="312" t="s">
        <v>26</v>
      </c>
      <c r="B249" s="231">
        <f>B248-B234</f>
        <v>6</v>
      </c>
      <c r="C249" s="232">
        <f t="shared" ref="C249:G249" si="57">C248-C234</f>
        <v>6.5</v>
      </c>
      <c r="D249" s="232">
        <f t="shared" si="57"/>
        <v>6</v>
      </c>
      <c r="E249" s="232">
        <f t="shared" si="57"/>
        <v>6</v>
      </c>
      <c r="F249" s="232">
        <f t="shared" si="57"/>
        <v>6</v>
      </c>
      <c r="G249" s="238">
        <f t="shared" si="57"/>
        <v>6</v>
      </c>
      <c r="H249" s="234"/>
      <c r="I249" s="430" t="s">
        <v>26</v>
      </c>
      <c r="J249" s="430">
        <f>J248-J234</f>
        <v>5.1700000000000017</v>
      </c>
      <c r="K249" s="430"/>
    </row>
    <row r="250" spans="1:13" x14ac:dyDescent="0.2">
      <c r="B250" s="280">
        <v>85.5</v>
      </c>
      <c r="C250" s="280">
        <v>85</v>
      </c>
      <c r="D250" s="280">
        <v>83</v>
      </c>
      <c r="E250" s="280">
        <v>82.5</v>
      </c>
      <c r="F250" s="280">
        <v>81.5</v>
      </c>
      <c r="G250" s="280">
        <v>81</v>
      </c>
    </row>
    <row r="251" spans="1:13" ht="13.5" thickBot="1" x14ac:dyDescent="0.25">
      <c r="C251" s="432"/>
      <c r="D251" s="432"/>
      <c r="E251" s="432"/>
      <c r="F251" s="432"/>
      <c r="G251" s="432"/>
    </row>
    <row r="252" spans="1:13" ht="13.5" thickBot="1" x14ac:dyDescent="0.25">
      <c r="A252" s="285" t="s">
        <v>106</v>
      </c>
      <c r="B252" s="528" t="s">
        <v>50</v>
      </c>
      <c r="C252" s="529"/>
      <c r="D252" s="529"/>
      <c r="E252" s="529"/>
      <c r="F252" s="529"/>
      <c r="G252" s="530"/>
      <c r="H252" s="313" t="s">
        <v>0</v>
      </c>
      <c r="I252" s="227"/>
      <c r="J252" s="434"/>
      <c r="K252" s="434"/>
    </row>
    <row r="253" spans="1:13" x14ac:dyDescent="0.2">
      <c r="A253" s="226" t="s">
        <v>54</v>
      </c>
      <c r="B253" s="435">
        <v>1</v>
      </c>
      <c r="C253" s="436">
        <v>2</v>
      </c>
      <c r="D253" s="437">
        <v>3</v>
      </c>
      <c r="E253" s="438">
        <v>4</v>
      </c>
      <c r="F253" s="439">
        <v>5</v>
      </c>
      <c r="G253" s="313">
        <v>6</v>
      </c>
      <c r="H253" s="289"/>
      <c r="I253" s="290"/>
      <c r="J253" s="434"/>
      <c r="K253" s="434"/>
    </row>
    <row r="254" spans="1:13" x14ac:dyDescent="0.2">
      <c r="A254" s="226" t="s">
        <v>2</v>
      </c>
      <c r="B254" s="250">
        <v>1</v>
      </c>
      <c r="C254" s="333">
        <v>2</v>
      </c>
      <c r="D254" s="251">
        <v>3</v>
      </c>
      <c r="E254" s="315">
        <v>4</v>
      </c>
      <c r="F254" s="251">
        <v>5</v>
      </c>
      <c r="G254" s="335">
        <v>6</v>
      </c>
      <c r="H254" s="284" t="s">
        <v>0</v>
      </c>
      <c r="I254" s="246"/>
      <c r="J254" s="291"/>
      <c r="K254" s="434"/>
    </row>
    <row r="255" spans="1:13" x14ac:dyDescent="0.2">
      <c r="A255" s="292" t="s">
        <v>3</v>
      </c>
      <c r="B255" s="253">
        <v>2070</v>
      </c>
      <c r="C255" s="254">
        <v>2070</v>
      </c>
      <c r="D255" s="254">
        <v>2070</v>
      </c>
      <c r="E255" s="254">
        <v>2070</v>
      </c>
      <c r="F255" s="254">
        <v>2070</v>
      </c>
      <c r="G255" s="255">
        <v>2070</v>
      </c>
      <c r="H255" s="293">
        <v>2070</v>
      </c>
      <c r="I255" s="294"/>
      <c r="J255" s="291"/>
      <c r="K255" s="434"/>
    </row>
    <row r="256" spans="1:13" x14ac:dyDescent="0.2">
      <c r="A256" s="295" t="s">
        <v>6</v>
      </c>
      <c r="B256" s="256">
        <v>2006.25</v>
      </c>
      <c r="C256" s="257">
        <v>2090.5882352941176</v>
      </c>
      <c r="D256" s="257">
        <v>2083.5384615384614</v>
      </c>
      <c r="E256" s="257">
        <v>2158.3673469387754</v>
      </c>
      <c r="F256" s="296">
        <v>2165</v>
      </c>
      <c r="G256" s="258">
        <v>2229.0625</v>
      </c>
      <c r="H256" s="297">
        <v>2124.065934065934</v>
      </c>
      <c r="I256" s="298"/>
      <c r="J256" s="291"/>
      <c r="K256" s="434"/>
    </row>
    <row r="257" spans="1:12" x14ac:dyDescent="0.2">
      <c r="A257" s="226" t="s">
        <v>7</v>
      </c>
      <c r="B257" s="260">
        <v>83.333333333333329</v>
      </c>
      <c r="C257" s="261">
        <v>86.274509803921575</v>
      </c>
      <c r="D257" s="261">
        <v>90.769230769230774</v>
      </c>
      <c r="E257" s="261">
        <v>87.755102040816325</v>
      </c>
      <c r="F257" s="299">
        <v>90.384615384615387</v>
      </c>
      <c r="G257" s="262">
        <v>84.375</v>
      </c>
      <c r="H257" s="300">
        <v>80.586080586080584</v>
      </c>
      <c r="I257" s="301"/>
      <c r="J257" s="291"/>
      <c r="K257" s="434"/>
    </row>
    <row r="258" spans="1:12" x14ac:dyDescent="0.2">
      <c r="A258" s="226" t="s">
        <v>8</v>
      </c>
      <c r="B258" s="263">
        <v>6.4184535799964484E-2</v>
      </c>
      <c r="C258" s="264">
        <v>6.4949461187223403E-2</v>
      </c>
      <c r="D258" s="264">
        <v>6.3346102349938066E-2</v>
      </c>
      <c r="E258" s="264">
        <v>6.2261013119083219E-2</v>
      </c>
      <c r="F258" s="302">
        <v>5.8813899099241791E-2</v>
      </c>
      <c r="G258" s="265">
        <v>7.1624319539094233E-2</v>
      </c>
      <c r="H258" s="303">
        <v>6.9846408669833132E-2</v>
      </c>
      <c r="I258" s="304"/>
      <c r="J258" s="305"/>
      <c r="K258" s="306"/>
    </row>
    <row r="259" spans="1:12" x14ac:dyDescent="0.2">
      <c r="A259" s="295" t="s">
        <v>1</v>
      </c>
      <c r="B259" s="266">
        <f t="shared" ref="B259:H259" si="58">B256/B255*100-100</f>
        <v>-3.0797101449275317</v>
      </c>
      <c r="C259" s="267">
        <f t="shared" si="58"/>
        <v>0.99460073884625899</v>
      </c>
      <c r="D259" s="267">
        <f t="shared" si="58"/>
        <v>0.65403195837978956</v>
      </c>
      <c r="E259" s="267">
        <f t="shared" si="58"/>
        <v>4.2689539583949454</v>
      </c>
      <c r="F259" s="267">
        <f t="shared" si="58"/>
        <v>4.5893719806763329</v>
      </c>
      <c r="G259" s="268">
        <f t="shared" si="58"/>
        <v>7.6841787439613398</v>
      </c>
      <c r="H259" s="269">
        <f t="shared" si="58"/>
        <v>2.611880872750433</v>
      </c>
      <c r="I259" s="304"/>
      <c r="J259" s="305"/>
      <c r="K259" s="227"/>
    </row>
    <row r="260" spans="1:12" ht="13.5" thickBot="1" x14ac:dyDescent="0.25">
      <c r="A260" s="226" t="s">
        <v>27</v>
      </c>
      <c r="B260" s="270">
        <f t="shared" ref="B260:H260" si="59">B256-B242</f>
        <v>39.821428571428669</v>
      </c>
      <c r="C260" s="271">
        <f t="shared" si="59"/>
        <v>169.42544459644319</v>
      </c>
      <c r="D260" s="271">
        <f t="shared" si="59"/>
        <v>107.28846153846143</v>
      </c>
      <c r="E260" s="271">
        <f t="shared" si="59"/>
        <v>150.10647737355794</v>
      </c>
      <c r="F260" s="271">
        <f t="shared" si="59"/>
        <v>115.80000000000018</v>
      </c>
      <c r="G260" s="272">
        <f t="shared" si="59"/>
        <v>110.0302419354839</v>
      </c>
      <c r="H260" s="307">
        <f t="shared" si="59"/>
        <v>120.64073721554041</v>
      </c>
      <c r="I260" s="308"/>
      <c r="J260" s="305"/>
      <c r="K260" s="227"/>
    </row>
    <row r="261" spans="1:12" x14ac:dyDescent="0.2">
      <c r="A261" s="309" t="s">
        <v>51</v>
      </c>
      <c r="B261" s="274">
        <v>306</v>
      </c>
      <c r="C261" s="275">
        <v>665</v>
      </c>
      <c r="D261" s="275">
        <v>856</v>
      </c>
      <c r="E261" s="275">
        <v>651</v>
      </c>
      <c r="F261" s="275">
        <v>695</v>
      </c>
      <c r="G261" s="276">
        <v>419</v>
      </c>
      <c r="H261" s="277">
        <f>SUM(B261:G261)</f>
        <v>3592</v>
      </c>
      <c r="I261" s="310" t="s">
        <v>56</v>
      </c>
      <c r="J261" s="311">
        <f>H247-H261</f>
        <v>17</v>
      </c>
      <c r="K261" s="279">
        <f>J261/H247</f>
        <v>4.7104461069548348E-3</v>
      </c>
      <c r="L261" s="433" t="s">
        <v>107</v>
      </c>
    </row>
    <row r="262" spans="1:12" x14ac:dyDescent="0.2">
      <c r="A262" s="309" t="s">
        <v>28</v>
      </c>
      <c r="B262" s="229">
        <v>92.5</v>
      </c>
      <c r="C262" s="281">
        <v>91.5</v>
      </c>
      <c r="D262" s="281">
        <v>90</v>
      </c>
      <c r="E262" s="281">
        <v>89</v>
      </c>
      <c r="F262" s="281">
        <v>88</v>
      </c>
      <c r="G262" s="230">
        <v>87.5</v>
      </c>
      <c r="H262" s="233"/>
      <c r="I262" s="227" t="s">
        <v>57</v>
      </c>
      <c r="J262" s="434">
        <v>83.03</v>
      </c>
      <c r="K262" s="434"/>
    </row>
    <row r="263" spans="1:12" ht="13.5" thickBot="1" x14ac:dyDescent="0.25">
      <c r="A263" s="312" t="s">
        <v>26</v>
      </c>
      <c r="B263" s="231">
        <f>B262-B248</f>
        <v>7</v>
      </c>
      <c r="C263" s="232">
        <f t="shared" ref="C263:G263" si="60">C262-C248</f>
        <v>6.5</v>
      </c>
      <c r="D263" s="232">
        <f t="shared" si="60"/>
        <v>7</v>
      </c>
      <c r="E263" s="232">
        <f t="shared" si="60"/>
        <v>6.5</v>
      </c>
      <c r="F263" s="232">
        <f t="shared" si="60"/>
        <v>6.5</v>
      </c>
      <c r="G263" s="238">
        <f t="shared" si="60"/>
        <v>6.5</v>
      </c>
      <c r="H263" s="234"/>
      <c r="I263" s="434" t="s">
        <v>26</v>
      </c>
      <c r="J263" s="434">
        <f>J262-J248</f>
        <v>6.0600000000000023</v>
      </c>
      <c r="K263" s="434"/>
    </row>
    <row r="264" spans="1:12" x14ac:dyDescent="0.2">
      <c r="F264" s="280">
        <v>88</v>
      </c>
      <c r="G264" s="280">
        <v>87.5</v>
      </c>
    </row>
    <row r="265" spans="1:12" s="440" customFormat="1" x14ac:dyDescent="0.2"/>
    <row r="266" spans="1:12" ht="13.5" thickBot="1" x14ac:dyDescent="0.25">
      <c r="B266" s="280">
        <v>2060</v>
      </c>
      <c r="C266" s="440">
        <v>2060</v>
      </c>
      <c r="D266" s="440">
        <v>2060</v>
      </c>
      <c r="E266" s="280">
        <v>2184</v>
      </c>
      <c r="F266" s="280">
        <v>2184</v>
      </c>
      <c r="G266" s="280">
        <v>2184</v>
      </c>
    </row>
    <row r="267" spans="1:12" ht="13.5" thickBot="1" x14ac:dyDescent="0.25">
      <c r="A267" s="285" t="s">
        <v>108</v>
      </c>
      <c r="B267" s="528" t="s">
        <v>50</v>
      </c>
      <c r="C267" s="529"/>
      <c r="D267" s="529"/>
      <c r="E267" s="529"/>
      <c r="F267" s="529"/>
      <c r="G267" s="530"/>
      <c r="H267" s="313" t="s">
        <v>0</v>
      </c>
      <c r="I267" s="227"/>
      <c r="J267" s="440"/>
      <c r="K267" s="440"/>
    </row>
    <row r="268" spans="1:12" x14ac:dyDescent="0.2">
      <c r="A268" s="226" t="s">
        <v>54</v>
      </c>
      <c r="B268" s="435">
        <v>1</v>
      </c>
      <c r="C268" s="436">
        <v>2</v>
      </c>
      <c r="D268" s="437">
        <v>3</v>
      </c>
      <c r="E268" s="438">
        <v>4</v>
      </c>
      <c r="F268" s="439">
        <v>5</v>
      </c>
      <c r="G268" s="313">
        <v>6</v>
      </c>
      <c r="H268" s="289"/>
      <c r="I268" s="290"/>
      <c r="J268" s="440"/>
      <c r="K268" s="440"/>
    </row>
    <row r="269" spans="1:12" x14ac:dyDescent="0.2">
      <c r="A269" s="226" t="s">
        <v>2</v>
      </c>
      <c r="B269" s="250">
        <v>1</v>
      </c>
      <c r="C269" s="333">
        <v>2</v>
      </c>
      <c r="D269" s="251">
        <v>3</v>
      </c>
      <c r="E269" s="315">
        <v>4</v>
      </c>
      <c r="F269" s="251">
        <v>5</v>
      </c>
      <c r="G269" s="335">
        <v>6</v>
      </c>
      <c r="H269" s="284" t="s">
        <v>0</v>
      </c>
      <c r="I269" s="246"/>
      <c r="J269" s="291"/>
      <c r="K269" s="440"/>
    </row>
    <row r="270" spans="1:12" x14ac:dyDescent="0.2">
      <c r="A270" s="292" t="s">
        <v>3</v>
      </c>
      <c r="B270" s="253">
        <v>2220</v>
      </c>
      <c r="C270" s="254">
        <v>2220</v>
      </c>
      <c r="D270" s="254">
        <v>2220</v>
      </c>
      <c r="E270" s="254">
        <v>2220</v>
      </c>
      <c r="F270" s="254">
        <v>2220</v>
      </c>
      <c r="G270" s="255">
        <v>2220</v>
      </c>
      <c r="H270" s="293">
        <v>2220</v>
      </c>
      <c r="I270" s="294"/>
      <c r="J270" s="291"/>
      <c r="K270" s="440"/>
    </row>
    <row r="271" spans="1:12" x14ac:dyDescent="0.2">
      <c r="A271" s="295" t="s">
        <v>6</v>
      </c>
      <c r="B271" s="256">
        <v>2053.0769230769229</v>
      </c>
      <c r="C271" s="257">
        <v>2260.3921568627452</v>
      </c>
      <c r="D271" s="257">
        <v>2404.3137254901962</v>
      </c>
      <c r="E271" s="257">
        <v>2272.6785714285716</v>
      </c>
      <c r="F271" s="296">
        <v>2415</v>
      </c>
      <c r="G271" s="258">
        <v>2641.086956521739</v>
      </c>
      <c r="H271" s="297">
        <v>2374.6037735849059</v>
      </c>
      <c r="I271" s="298"/>
      <c r="J271" s="291"/>
      <c r="K271" s="440"/>
    </row>
    <row r="272" spans="1:12" x14ac:dyDescent="0.2">
      <c r="A272" s="226" t="s">
        <v>7</v>
      </c>
      <c r="B272" s="260">
        <v>92.307692307692307</v>
      </c>
      <c r="C272" s="261">
        <v>98.039215686274517</v>
      </c>
      <c r="D272" s="261">
        <v>100</v>
      </c>
      <c r="E272" s="261">
        <v>94.642857142857139</v>
      </c>
      <c r="F272" s="299">
        <v>97.916666666666671</v>
      </c>
      <c r="G272" s="262">
        <v>91.304347826086953</v>
      </c>
      <c r="H272" s="300">
        <v>84.15094339622641</v>
      </c>
      <c r="I272" s="301"/>
      <c r="J272" s="291"/>
      <c r="K272" s="440"/>
    </row>
    <row r="273" spans="1:11" x14ac:dyDescent="0.2">
      <c r="A273" s="226" t="s">
        <v>8</v>
      </c>
      <c r="B273" s="263">
        <v>5.0740073487388619E-2</v>
      </c>
      <c r="C273" s="264">
        <v>4.2179279817398184E-2</v>
      </c>
      <c r="D273" s="264">
        <v>3.5246270847506797E-2</v>
      </c>
      <c r="E273" s="264">
        <v>4.7894743150651078E-2</v>
      </c>
      <c r="F273" s="302">
        <v>3.2909921373544135E-2</v>
      </c>
      <c r="G273" s="265">
        <v>6.5425059039555242E-2</v>
      </c>
      <c r="H273" s="303">
        <v>7.8856976577741517E-2</v>
      </c>
      <c r="I273" s="304"/>
      <c r="J273" s="305"/>
      <c r="K273" s="306"/>
    </row>
    <row r="274" spans="1:11" x14ac:dyDescent="0.2">
      <c r="A274" s="295" t="s">
        <v>1</v>
      </c>
      <c r="B274" s="266">
        <f t="shared" ref="B274:H274" si="61">B271/B270*100-100</f>
        <v>-7.519057519057526</v>
      </c>
      <c r="C274" s="267">
        <f t="shared" si="61"/>
        <v>1.8194665253488722</v>
      </c>
      <c r="D274" s="267">
        <f t="shared" si="61"/>
        <v>8.3024200671259649</v>
      </c>
      <c r="E274" s="267">
        <f t="shared" si="61"/>
        <v>2.3729086229086249</v>
      </c>
      <c r="F274" s="267">
        <f t="shared" si="61"/>
        <v>8.7837837837837895</v>
      </c>
      <c r="G274" s="268">
        <f t="shared" si="61"/>
        <v>18.967880924402664</v>
      </c>
      <c r="H274" s="269">
        <f t="shared" si="61"/>
        <v>6.9641339452660276</v>
      </c>
      <c r="I274" s="304"/>
      <c r="J274" s="305"/>
      <c r="K274" s="227"/>
    </row>
    <row r="275" spans="1:11" ht="13.5" thickBot="1" x14ac:dyDescent="0.25">
      <c r="A275" s="226" t="s">
        <v>27</v>
      </c>
      <c r="B275" s="270">
        <f>B271-B266</f>
        <v>-6.923076923077133</v>
      </c>
      <c r="C275" s="271">
        <f t="shared" ref="C275:G275" si="62">C271-C266</f>
        <v>200.3921568627452</v>
      </c>
      <c r="D275" s="271">
        <f t="shared" si="62"/>
        <v>344.31372549019625</v>
      </c>
      <c r="E275" s="271">
        <f t="shared" si="62"/>
        <v>88.678571428571558</v>
      </c>
      <c r="F275" s="271">
        <f t="shared" si="62"/>
        <v>231</v>
      </c>
      <c r="G275" s="272">
        <f t="shared" si="62"/>
        <v>457.08695652173901</v>
      </c>
      <c r="H275" s="307">
        <f t="shared" ref="H275" si="63">H271-H256</f>
        <v>250.53783951897185</v>
      </c>
      <c r="I275" s="308"/>
      <c r="J275" s="305"/>
      <c r="K275" s="227"/>
    </row>
    <row r="276" spans="1:11" x14ac:dyDescent="0.2">
      <c r="A276" s="309" t="s">
        <v>51</v>
      </c>
      <c r="B276" s="274">
        <v>185</v>
      </c>
      <c r="C276" s="275">
        <v>774</v>
      </c>
      <c r="D276" s="275">
        <v>668</v>
      </c>
      <c r="E276" s="275">
        <v>730</v>
      </c>
      <c r="F276" s="275">
        <v>612</v>
      </c>
      <c r="G276" s="276">
        <v>613</v>
      </c>
      <c r="H276" s="277">
        <f>SUM(B276:G276)</f>
        <v>3582</v>
      </c>
      <c r="I276" s="310" t="s">
        <v>56</v>
      </c>
      <c r="J276" s="311">
        <f>H261-H276</f>
        <v>10</v>
      </c>
      <c r="K276" s="279">
        <f>J276/H261</f>
        <v>2.7839643652561247E-3</v>
      </c>
    </row>
    <row r="277" spans="1:11" x14ac:dyDescent="0.2">
      <c r="A277" s="309" t="s">
        <v>28</v>
      </c>
      <c r="B277" s="229">
        <v>100</v>
      </c>
      <c r="C277" s="281">
        <v>97.5</v>
      </c>
      <c r="D277" s="281">
        <v>95.5</v>
      </c>
      <c r="E277" s="281">
        <v>95</v>
      </c>
      <c r="F277" s="281">
        <v>93.5</v>
      </c>
      <c r="G277" s="230">
        <v>93</v>
      </c>
      <c r="H277" s="233"/>
      <c r="I277" s="227" t="s">
        <v>57</v>
      </c>
      <c r="J277" s="440">
        <v>89.86</v>
      </c>
      <c r="K277" s="440"/>
    </row>
    <row r="278" spans="1:11" ht="13.5" thickBot="1" x14ac:dyDescent="0.25">
      <c r="A278" s="312" t="s">
        <v>26</v>
      </c>
      <c r="B278" s="231">
        <f>B277-B262</f>
        <v>7.5</v>
      </c>
      <c r="C278" s="232">
        <f t="shared" ref="C278:G278" si="64">C277-C262</f>
        <v>6</v>
      </c>
      <c r="D278" s="232">
        <f t="shared" si="64"/>
        <v>5.5</v>
      </c>
      <c r="E278" s="232">
        <f t="shared" si="64"/>
        <v>6</v>
      </c>
      <c r="F278" s="232">
        <f t="shared" si="64"/>
        <v>5.5</v>
      </c>
      <c r="G278" s="238">
        <f t="shared" si="64"/>
        <v>5.5</v>
      </c>
      <c r="H278" s="234"/>
      <c r="I278" s="440" t="s">
        <v>26</v>
      </c>
      <c r="J278" s="440">
        <f>J277-J262</f>
        <v>6.8299999999999983</v>
      </c>
      <c r="K278" s="440"/>
    </row>
    <row r="279" spans="1:11" x14ac:dyDescent="0.2">
      <c r="C279" s="280">
        <v>97.5</v>
      </c>
      <c r="D279" s="280">
        <v>95.5</v>
      </c>
      <c r="E279" s="280">
        <v>95</v>
      </c>
      <c r="F279" s="280">
        <v>93.5</v>
      </c>
      <c r="G279" s="280">
        <v>93</v>
      </c>
    </row>
    <row r="280" spans="1:11" ht="13.5" thickBot="1" x14ac:dyDescent="0.25"/>
    <row r="281" spans="1:11" ht="13.5" thickBot="1" x14ac:dyDescent="0.25">
      <c r="A281" s="285" t="s">
        <v>114</v>
      </c>
      <c r="B281" s="528" t="s">
        <v>50</v>
      </c>
      <c r="C281" s="529"/>
      <c r="D281" s="529"/>
      <c r="E281" s="529"/>
      <c r="F281" s="529"/>
      <c r="G281" s="530"/>
      <c r="H281" s="313" t="s">
        <v>0</v>
      </c>
      <c r="I281" s="227"/>
      <c r="J281" s="447"/>
      <c r="K281" s="447"/>
    </row>
    <row r="282" spans="1:11" x14ac:dyDescent="0.2">
      <c r="A282" s="226" t="s">
        <v>54</v>
      </c>
      <c r="B282" s="453">
        <v>1</v>
      </c>
      <c r="C282" s="454">
        <v>2</v>
      </c>
      <c r="D282" s="455">
        <v>3</v>
      </c>
      <c r="E282" s="454">
        <v>4</v>
      </c>
      <c r="F282" s="455">
        <v>5</v>
      </c>
      <c r="G282" s="456">
        <v>6</v>
      </c>
      <c r="H282" s="289"/>
      <c r="I282" s="290"/>
      <c r="J282" s="447"/>
      <c r="K282" s="447"/>
    </row>
    <row r="283" spans="1:11" x14ac:dyDescent="0.2">
      <c r="A283" s="226" t="s">
        <v>2</v>
      </c>
      <c r="B283" s="250">
        <v>1</v>
      </c>
      <c r="C283" s="333">
        <v>2</v>
      </c>
      <c r="D283" s="251">
        <v>3</v>
      </c>
      <c r="E283" s="315">
        <v>4</v>
      </c>
      <c r="F283" s="251">
        <v>5</v>
      </c>
      <c r="G283" s="335">
        <v>6</v>
      </c>
      <c r="H283" s="284" t="s">
        <v>0</v>
      </c>
      <c r="I283" s="246"/>
      <c r="J283" s="291"/>
      <c r="K283" s="447"/>
    </row>
    <row r="284" spans="1:11" x14ac:dyDescent="0.2">
      <c r="A284" s="292" t="s">
        <v>3</v>
      </c>
      <c r="B284" s="253">
        <v>2385</v>
      </c>
      <c r="C284" s="254">
        <v>2385</v>
      </c>
      <c r="D284" s="254">
        <v>2385</v>
      </c>
      <c r="E284" s="254">
        <v>2385</v>
      </c>
      <c r="F284" s="254">
        <v>2385</v>
      </c>
      <c r="G284" s="255">
        <v>2385</v>
      </c>
      <c r="H284" s="293">
        <v>2385</v>
      </c>
      <c r="I284" s="294"/>
      <c r="J284" s="291"/>
      <c r="K284" s="447"/>
    </row>
    <row r="285" spans="1:11" x14ac:dyDescent="0.2">
      <c r="A285" s="295" t="s">
        <v>6</v>
      </c>
      <c r="B285" s="256">
        <v>2287.86</v>
      </c>
      <c r="C285" s="257">
        <v>2405.25</v>
      </c>
      <c r="D285" s="257">
        <v>2542.16</v>
      </c>
      <c r="E285" s="257">
        <v>2485.96</v>
      </c>
      <c r="F285" s="296">
        <v>2602.34</v>
      </c>
      <c r="G285" s="258">
        <v>2711.14</v>
      </c>
      <c r="H285" s="297">
        <v>2525.33</v>
      </c>
      <c r="I285" s="298"/>
      <c r="J285" s="291"/>
      <c r="K285" s="447"/>
    </row>
    <row r="286" spans="1:11" x14ac:dyDescent="0.2">
      <c r="A286" s="226" t="s">
        <v>7</v>
      </c>
      <c r="B286" s="260">
        <v>100</v>
      </c>
      <c r="C286" s="261">
        <v>98.31</v>
      </c>
      <c r="D286" s="261">
        <v>98.04</v>
      </c>
      <c r="E286" s="261">
        <v>96.49</v>
      </c>
      <c r="F286" s="299">
        <v>100</v>
      </c>
      <c r="G286" s="262">
        <v>90.91</v>
      </c>
      <c r="H286" s="300">
        <v>90.44</v>
      </c>
      <c r="I286" s="301"/>
      <c r="J286" s="291"/>
      <c r="K286" s="447"/>
    </row>
    <row r="287" spans="1:11" x14ac:dyDescent="0.2">
      <c r="A287" s="226" t="s">
        <v>8</v>
      </c>
      <c r="B287" s="263">
        <v>4.9599999999999998E-2</v>
      </c>
      <c r="C287" s="264">
        <v>4.2900000000000001E-2</v>
      </c>
      <c r="D287" s="264">
        <v>3.49E-2</v>
      </c>
      <c r="E287" s="264">
        <v>4.5999999999999999E-2</v>
      </c>
      <c r="F287" s="302">
        <v>3.73E-2</v>
      </c>
      <c r="G287" s="265">
        <v>5.5500000000000001E-2</v>
      </c>
      <c r="H287" s="303">
        <v>6.3200000000000006E-2</v>
      </c>
      <c r="I287" s="304"/>
      <c r="J287" s="305"/>
      <c r="K287" s="306"/>
    </row>
    <row r="288" spans="1:11" x14ac:dyDescent="0.2">
      <c r="A288" s="295" t="s">
        <v>1</v>
      </c>
      <c r="B288" s="266">
        <f t="shared" ref="B288:H288" si="65">B285/B284*100-100</f>
        <v>-4.0729559748427562</v>
      </c>
      <c r="C288" s="267">
        <f t="shared" si="65"/>
        <v>0.84905660377359027</v>
      </c>
      <c r="D288" s="267">
        <f t="shared" si="65"/>
        <v>6.5895178197064865</v>
      </c>
      <c r="E288" s="267">
        <f t="shared" si="65"/>
        <v>4.2331236897274636</v>
      </c>
      <c r="F288" s="267">
        <f t="shared" si="65"/>
        <v>9.1127882599580659</v>
      </c>
      <c r="G288" s="268">
        <f t="shared" si="65"/>
        <v>13.67463312368973</v>
      </c>
      <c r="H288" s="269">
        <f t="shared" si="65"/>
        <v>5.8838574423480026</v>
      </c>
      <c r="I288" s="304"/>
      <c r="J288" s="305"/>
      <c r="K288" s="227"/>
    </row>
    <row r="289" spans="1:11" ht="13.5" thickBot="1" x14ac:dyDescent="0.25">
      <c r="A289" s="226" t="s">
        <v>27</v>
      </c>
      <c r="B289" s="270">
        <f t="shared" ref="B289:H289" si="66">B285-B271</f>
        <v>234.78307692307726</v>
      </c>
      <c r="C289" s="271">
        <f t="shared" si="66"/>
        <v>144.8578431372548</v>
      </c>
      <c r="D289" s="271">
        <f t="shared" si="66"/>
        <v>137.84627450980361</v>
      </c>
      <c r="E289" s="271">
        <f t="shared" si="66"/>
        <v>213.28142857142848</v>
      </c>
      <c r="F289" s="271">
        <f t="shared" si="66"/>
        <v>187.34000000000015</v>
      </c>
      <c r="G289" s="272">
        <f t="shared" si="66"/>
        <v>70.053043478260861</v>
      </c>
      <c r="H289" s="307">
        <f t="shared" si="66"/>
        <v>150.72622641509406</v>
      </c>
      <c r="I289" s="308"/>
      <c r="J289" s="305"/>
      <c r="K289" s="227"/>
    </row>
    <row r="290" spans="1:11" x14ac:dyDescent="0.2">
      <c r="A290" s="309" t="s">
        <v>51</v>
      </c>
      <c r="B290" s="274">
        <v>185</v>
      </c>
      <c r="C290" s="275">
        <v>774</v>
      </c>
      <c r="D290" s="275">
        <v>667</v>
      </c>
      <c r="E290" s="275">
        <v>729</v>
      </c>
      <c r="F290" s="275">
        <v>612</v>
      </c>
      <c r="G290" s="276">
        <v>611</v>
      </c>
      <c r="H290" s="277">
        <f>SUM(B290:G290)</f>
        <v>3578</v>
      </c>
      <c r="I290" s="310" t="s">
        <v>56</v>
      </c>
      <c r="J290" s="311">
        <f>H276-H290</f>
        <v>4</v>
      </c>
      <c r="K290" s="279">
        <f>J290/H276</f>
        <v>1.1166945840312675E-3</v>
      </c>
    </row>
    <row r="291" spans="1:11" x14ac:dyDescent="0.2">
      <c r="A291" s="309" t="s">
        <v>28</v>
      </c>
      <c r="B291" s="229">
        <v>105</v>
      </c>
      <c r="C291" s="281">
        <v>102.5</v>
      </c>
      <c r="D291" s="281">
        <v>100</v>
      </c>
      <c r="E291" s="281">
        <v>99.5</v>
      </c>
      <c r="F291" s="281">
        <v>98</v>
      </c>
      <c r="G291" s="230">
        <v>97.5</v>
      </c>
      <c r="H291" s="233"/>
      <c r="I291" s="227" t="s">
        <v>57</v>
      </c>
      <c r="J291" s="447">
        <v>95.41</v>
      </c>
      <c r="K291" s="447"/>
    </row>
    <row r="292" spans="1:11" ht="13.5" thickBot="1" x14ac:dyDescent="0.25">
      <c r="A292" s="312" t="s">
        <v>26</v>
      </c>
      <c r="B292" s="231">
        <f>B291-B277</f>
        <v>5</v>
      </c>
      <c r="C292" s="232">
        <f t="shared" ref="C292:G292" si="67">C291-C277</f>
        <v>5</v>
      </c>
      <c r="D292" s="232">
        <f t="shared" si="67"/>
        <v>4.5</v>
      </c>
      <c r="E292" s="232">
        <f t="shared" si="67"/>
        <v>4.5</v>
      </c>
      <c r="F292" s="232">
        <f t="shared" si="67"/>
        <v>4.5</v>
      </c>
      <c r="G292" s="238">
        <f t="shared" si="67"/>
        <v>4.5</v>
      </c>
      <c r="H292" s="234"/>
      <c r="I292" s="447" t="s">
        <v>26</v>
      </c>
      <c r="J292" s="447">
        <f>J291-J277</f>
        <v>5.5499999999999972</v>
      </c>
      <c r="K292" s="447"/>
    </row>
    <row r="293" spans="1:11" x14ac:dyDescent="0.2">
      <c r="C293" s="280">
        <v>102</v>
      </c>
      <c r="D293" s="280">
        <v>100</v>
      </c>
    </row>
    <row r="294" spans="1:11" ht="13.5" thickBot="1" x14ac:dyDescent="0.25"/>
    <row r="295" spans="1:11" ht="13.5" thickBot="1" x14ac:dyDescent="0.25">
      <c r="A295" s="285" t="s">
        <v>115</v>
      </c>
      <c r="B295" s="528" t="s">
        <v>50</v>
      </c>
      <c r="C295" s="529"/>
      <c r="D295" s="529"/>
      <c r="E295" s="529"/>
      <c r="F295" s="529"/>
      <c r="G295" s="530"/>
      <c r="H295" s="313" t="s">
        <v>0</v>
      </c>
      <c r="I295" s="227"/>
      <c r="J295" s="457"/>
      <c r="K295" s="457"/>
    </row>
    <row r="296" spans="1:11" x14ac:dyDescent="0.2">
      <c r="A296" s="226" t="s">
        <v>54</v>
      </c>
      <c r="B296" s="453">
        <v>1</v>
      </c>
      <c r="C296" s="454">
        <v>2</v>
      </c>
      <c r="D296" s="455">
        <v>3</v>
      </c>
      <c r="E296" s="454">
        <v>4</v>
      </c>
      <c r="F296" s="455">
        <v>5</v>
      </c>
      <c r="G296" s="456">
        <v>6</v>
      </c>
      <c r="H296" s="460">
        <v>258</v>
      </c>
      <c r="I296" s="290"/>
      <c r="J296" s="457"/>
      <c r="K296" s="457"/>
    </row>
    <row r="297" spans="1:11" x14ac:dyDescent="0.2">
      <c r="A297" s="226" t="s">
        <v>2</v>
      </c>
      <c r="B297" s="250">
        <v>1</v>
      </c>
      <c r="C297" s="333">
        <v>2</v>
      </c>
      <c r="D297" s="251">
        <v>3</v>
      </c>
      <c r="E297" s="315">
        <v>4</v>
      </c>
      <c r="F297" s="251">
        <v>5</v>
      </c>
      <c r="G297" s="335">
        <v>6</v>
      </c>
      <c r="H297" s="284" t="s">
        <v>0</v>
      </c>
      <c r="I297" s="246"/>
      <c r="J297" s="291"/>
      <c r="K297" s="457"/>
    </row>
    <row r="298" spans="1:11" x14ac:dyDescent="0.2">
      <c r="A298" s="292" t="s">
        <v>3</v>
      </c>
      <c r="B298" s="253">
        <v>2565</v>
      </c>
      <c r="C298" s="254">
        <v>2565</v>
      </c>
      <c r="D298" s="254">
        <v>2565</v>
      </c>
      <c r="E298" s="254">
        <v>2565</v>
      </c>
      <c r="F298" s="254">
        <v>2565</v>
      </c>
      <c r="G298" s="255">
        <v>2565</v>
      </c>
      <c r="H298" s="293">
        <v>2565</v>
      </c>
      <c r="I298" s="294"/>
      <c r="J298" s="291"/>
      <c r="K298" s="457"/>
    </row>
    <row r="299" spans="1:11" x14ac:dyDescent="0.2">
      <c r="A299" s="295" t="s">
        <v>6</v>
      </c>
      <c r="B299" s="256">
        <v>2427.6470588235293</v>
      </c>
      <c r="C299" s="257">
        <v>2574.6</v>
      </c>
      <c r="D299" s="257">
        <v>2756.4</v>
      </c>
      <c r="E299" s="257">
        <v>2577.818181818182</v>
      </c>
      <c r="F299" s="296">
        <v>2727.9545454545455</v>
      </c>
      <c r="G299" s="258">
        <v>2761.4285714285716</v>
      </c>
      <c r="H299" s="297">
        <v>2657.4031007751937</v>
      </c>
      <c r="I299" s="298"/>
      <c r="J299" s="291"/>
      <c r="K299" s="457"/>
    </row>
    <row r="300" spans="1:11" x14ac:dyDescent="0.2">
      <c r="A300" s="226" t="s">
        <v>7</v>
      </c>
      <c r="B300" s="260">
        <v>94.117647058823536</v>
      </c>
      <c r="C300" s="261">
        <v>94</v>
      </c>
      <c r="D300" s="261">
        <v>100</v>
      </c>
      <c r="E300" s="261">
        <v>90.909090909090907</v>
      </c>
      <c r="F300" s="299">
        <v>97.727272727272734</v>
      </c>
      <c r="G300" s="262">
        <v>95.238095238095241</v>
      </c>
      <c r="H300" s="300">
        <v>90.697674418604649</v>
      </c>
      <c r="I300" s="301"/>
      <c r="J300" s="291"/>
      <c r="K300" s="457"/>
    </row>
    <row r="301" spans="1:11" x14ac:dyDescent="0.2">
      <c r="A301" s="226" t="s">
        <v>8</v>
      </c>
      <c r="B301" s="263">
        <v>5.9701946900742209E-2</v>
      </c>
      <c r="C301" s="264">
        <v>5.7048456189751309E-2</v>
      </c>
      <c r="D301" s="264">
        <v>3.3681172906150171E-2</v>
      </c>
      <c r="E301" s="264">
        <v>5.1669352911055177E-2</v>
      </c>
      <c r="F301" s="302">
        <v>3.9183014669788685E-2</v>
      </c>
      <c r="G301" s="265">
        <v>5.2801520201776704E-2</v>
      </c>
      <c r="H301" s="303">
        <v>6.1940722993572631E-2</v>
      </c>
      <c r="I301" s="304"/>
      <c r="J301" s="305"/>
      <c r="K301" s="306"/>
    </row>
    <row r="302" spans="1:11" x14ac:dyDescent="0.2">
      <c r="A302" s="295" t="s">
        <v>1</v>
      </c>
      <c r="B302" s="266">
        <f t="shared" ref="B302:H302" si="68">B299/B298*100-100</f>
        <v>-5.3548904942093856</v>
      </c>
      <c r="C302" s="267">
        <f t="shared" si="68"/>
        <v>0.37426900584796385</v>
      </c>
      <c r="D302" s="267">
        <f t="shared" si="68"/>
        <v>7.4619883040935662</v>
      </c>
      <c r="E302" s="267">
        <f t="shared" si="68"/>
        <v>0.49973418394471025</v>
      </c>
      <c r="F302" s="267">
        <f t="shared" si="68"/>
        <v>6.3530037214247841</v>
      </c>
      <c r="G302" s="268">
        <f t="shared" si="68"/>
        <v>7.65803397382345</v>
      </c>
      <c r="H302" s="269">
        <f t="shared" si="68"/>
        <v>3.6024600692083197</v>
      </c>
      <c r="I302" s="304"/>
      <c r="J302" s="305"/>
      <c r="K302" s="227"/>
    </row>
    <row r="303" spans="1:11" ht="13.5" thickBot="1" x14ac:dyDescent="0.25">
      <c r="A303" s="226" t="s">
        <v>27</v>
      </c>
      <c r="B303" s="270">
        <f t="shared" ref="B303:H303" si="69">B299-B285</f>
        <v>139.78705882352915</v>
      </c>
      <c r="C303" s="271">
        <f t="shared" si="69"/>
        <v>169.34999999999991</v>
      </c>
      <c r="D303" s="271">
        <f t="shared" si="69"/>
        <v>214.24000000000024</v>
      </c>
      <c r="E303" s="271">
        <f t="shared" si="69"/>
        <v>91.858181818181947</v>
      </c>
      <c r="F303" s="271">
        <f t="shared" si="69"/>
        <v>125.61454545454535</v>
      </c>
      <c r="G303" s="272">
        <f t="shared" si="69"/>
        <v>50.288571428571686</v>
      </c>
      <c r="H303" s="307">
        <f t="shared" si="69"/>
        <v>132.07310077519378</v>
      </c>
      <c r="I303" s="308"/>
      <c r="J303" s="305"/>
      <c r="K303" s="227"/>
    </row>
    <row r="304" spans="1:11" x14ac:dyDescent="0.2">
      <c r="A304" s="309" t="s">
        <v>51</v>
      </c>
      <c r="B304" s="274">
        <v>185</v>
      </c>
      <c r="C304" s="275">
        <v>774</v>
      </c>
      <c r="D304" s="275">
        <v>666</v>
      </c>
      <c r="E304" s="275">
        <v>729</v>
      </c>
      <c r="F304" s="275">
        <v>611</v>
      </c>
      <c r="G304" s="276">
        <v>611</v>
      </c>
      <c r="H304" s="277">
        <f>SUM(B304:G304)</f>
        <v>3576</v>
      </c>
      <c r="I304" s="310" t="s">
        <v>56</v>
      </c>
      <c r="J304" s="311">
        <f>H290-H304</f>
        <v>2</v>
      </c>
      <c r="K304" s="279">
        <f>J304/H290</f>
        <v>5.5897149245388487E-4</v>
      </c>
    </row>
    <row r="305" spans="1:11" x14ac:dyDescent="0.2">
      <c r="A305" s="309" t="s">
        <v>28</v>
      </c>
      <c r="B305" s="229">
        <v>110</v>
      </c>
      <c r="C305" s="281">
        <v>107.5</v>
      </c>
      <c r="D305" s="281">
        <v>104.5</v>
      </c>
      <c r="E305" s="281">
        <v>104.5</v>
      </c>
      <c r="F305" s="281">
        <v>103</v>
      </c>
      <c r="G305" s="230">
        <v>102.5</v>
      </c>
      <c r="H305" s="233"/>
      <c r="I305" s="227" t="s">
        <v>57</v>
      </c>
      <c r="J305" s="457">
        <v>99.89</v>
      </c>
      <c r="K305" s="457"/>
    </row>
    <row r="306" spans="1:11" ht="13.5" thickBot="1" x14ac:dyDescent="0.25">
      <c r="A306" s="312" t="s">
        <v>26</v>
      </c>
      <c r="B306" s="231">
        <f>B305-B291</f>
        <v>5</v>
      </c>
      <c r="C306" s="232">
        <f t="shared" ref="C306:G306" si="70">C305-C291</f>
        <v>5</v>
      </c>
      <c r="D306" s="232">
        <f t="shared" si="70"/>
        <v>4.5</v>
      </c>
      <c r="E306" s="232">
        <f t="shared" si="70"/>
        <v>5</v>
      </c>
      <c r="F306" s="232">
        <f t="shared" si="70"/>
        <v>5</v>
      </c>
      <c r="G306" s="238">
        <f t="shared" si="70"/>
        <v>5</v>
      </c>
      <c r="H306" s="234"/>
      <c r="I306" s="457" t="s">
        <v>26</v>
      </c>
      <c r="J306" s="457">
        <f>J305-J291</f>
        <v>4.480000000000004</v>
      </c>
      <c r="K306" s="457"/>
    </row>
    <row r="308" spans="1:11" ht="13.5" thickBot="1" x14ac:dyDescent="0.25"/>
    <row r="309" spans="1:11" ht="13.5" thickBot="1" x14ac:dyDescent="0.25">
      <c r="A309" s="285" t="s">
        <v>118</v>
      </c>
      <c r="B309" s="528" t="s">
        <v>50</v>
      </c>
      <c r="C309" s="529"/>
      <c r="D309" s="529"/>
      <c r="E309" s="529"/>
      <c r="F309" s="529"/>
      <c r="G309" s="530"/>
      <c r="H309" s="313" t="s">
        <v>0</v>
      </c>
      <c r="I309" s="227"/>
      <c r="J309" s="461"/>
      <c r="K309" s="461"/>
    </row>
    <row r="310" spans="1:11" x14ac:dyDescent="0.2">
      <c r="A310" s="226" t="s">
        <v>54</v>
      </c>
      <c r="B310" s="453">
        <v>1</v>
      </c>
      <c r="C310" s="454">
        <v>2</v>
      </c>
      <c r="D310" s="455">
        <v>3</v>
      </c>
      <c r="E310" s="454">
        <v>4</v>
      </c>
      <c r="F310" s="455">
        <v>5</v>
      </c>
      <c r="G310" s="456">
        <v>6</v>
      </c>
      <c r="H310" s="460">
        <v>258</v>
      </c>
      <c r="I310" s="290"/>
      <c r="J310" s="461"/>
      <c r="K310" s="461"/>
    </row>
    <row r="311" spans="1:11" x14ac:dyDescent="0.2">
      <c r="A311" s="226" t="s">
        <v>2</v>
      </c>
      <c r="B311" s="250">
        <v>1</v>
      </c>
      <c r="C311" s="333">
        <v>2</v>
      </c>
      <c r="D311" s="251">
        <v>3</v>
      </c>
      <c r="E311" s="315">
        <v>4</v>
      </c>
      <c r="F311" s="251">
        <v>5</v>
      </c>
      <c r="G311" s="335">
        <v>6</v>
      </c>
      <c r="H311" s="284" t="s">
        <v>0</v>
      </c>
      <c r="I311" s="246"/>
      <c r="J311" s="291"/>
      <c r="K311" s="461"/>
    </row>
    <row r="312" spans="1:11" x14ac:dyDescent="0.2">
      <c r="A312" s="292" t="s">
        <v>3</v>
      </c>
      <c r="B312" s="253">
        <v>2740</v>
      </c>
      <c r="C312" s="254">
        <v>2740</v>
      </c>
      <c r="D312" s="254">
        <v>2740</v>
      </c>
      <c r="E312" s="254">
        <v>2740</v>
      </c>
      <c r="F312" s="254">
        <v>2740</v>
      </c>
      <c r="G312" s="255">
        <v>2740</v>
      </c>
      <c r="H312" s="293">
        <v>2740</v>
      </c>
      <c r="I312" s="294"/>
      <c r="J312" s="291"/>
      <c r="K312" s="461"/>
    </row>
    <row r="313" spans="1:11" x14ac:dyDescent="0.2">
      <c r="A313" s="295" t="s">
        <v>6</v>
      </c>
      <c r="B313" s="256">
        <v>2553.5714285714284</v>
      </c>
      <c r="C313" s="257">
        <v>2718.867924528302</v>
      </c>
      <c r="D313" s="257">
        <v>2898.9795918367345</v>
      </c>
      <c r="E313" s="257">
        <v>2796.7346938775509</v>
      </c>
      <c r="F313" s="296">
        <v>2829.782608695652</v>
      </c>
      <c r="G313" s="258">
        <v>3097.1428571428573</v>
      </c>
      <c r="H313" s="297">
        <v>2842.6482213438735</v>
      </c>
      <c r="I313" s="298"/>
      <c r="J313" s="291"/>
      <c r="K313" s="461"/>
    </row>
    <row r="314" spans="1:11" x14ac:dyDescent="0.2">
      <c r="A314" s="226" t="s">
        <v>7</v>
      </c>
      <c r="B314" s="260">
        <v>85.714285714285708</v>
      </c>
      <c r="C314" s="261">
        <v>94.339622641509436</v>
      </c>
      <c r="D314" s="261">
        <v>97.959183673469383</v>
      </c>
      <c r="E314" s="261">
        <v>93.877551020408163</v>
      </c>
      <c r="F314" s="299">
        <v>100</v>
      </c>
      <c r="G314" s="262">
        <v>97.61904761904762</v>
      </c>
      <c r="H314" s="300">
        <v>85.37549407114625</v>
      </c>
      <c r="I314" s="301"/>
      <c r="J314" s="291"/>
      <c r="K314" s="461"/>
    </row>
    <row r="315" spans="1:11" x14ac:dyDescent="0.2">
      <c r="A315" s="226" t="s">
        <v>8</v>
      </c>
      <c r="B315" s="263">
        <v>7.6890520764791942E-2</v>
      </c>
      <c r="C315" s="264">
        <v>6.0146417121304183E-2</v>
      </c>
      <c r="D315" s="264">
        <v>4.4137871772602956E-2</v>
      </c>
      <c r="E315" s="264">
        <v>5.1219682188470513E-2</v>
      </c>
      <c r="F315" s="302">
        <v>3.7264037404480976E-2</v>
      </c>
      <c r="G315" s="265">
        <v>4.251640089299201E-2</v>
      </c>
      <c r="H315" s="303">
        <v>6.9844508691969329E-2</v>
      </c>
      <c r="I315" s="304"/>
      <c r="J315" s="305"/>
      <c r="K315" s="306"/>
    </row>
    <row r="316" spans="1:11" x14ac:dyDescent="0.2">
      <c r="A316" s="295" t="s">
        <v>1</v>
      </c>
      <c r="B316" s="266">
        <f t="shared" ref="B316:H316" si="71">B313/B312*100-100</f>
        <v>-6.8039624608967699</v>
      </c>
      <c r="C316" s="267">
        <f t="shared" si="71"/>
        <v>-0.77124363035395049</v>
      </c>
      <c r="D316" s="267">
        <f t="shared" si="71"/>
        <v>5.8021748845523433</v>
      </c>
      <c r="E316" s="267">
        <f t="shared" si="71"/>
        <v>2.0706092656040482</v>
      </c>
      <c r="F316" s="267">
        <f t="shared" si="71"/>
        <v>3.2767375436369264</v>
      </c>
      <c r="G316" s="268">
        <f t="shared" si="71"/>
        <v>13.034410844629846</v>
      </c>
      <c r="H316" s="269">
        <f t="shared" si="71"/>
        <v>3.7462854505063206</v>
      </c>
      <c r="I316" s="304"/>
      <c r="J316" s="305"/>
      <c r="K316" s="227"/>
    </row>
    <row r="317" spans="1:11" ht="13.5" thickBot="1" x14ac:dyDescent="0.25">
      <c r="A317" s="226" t="s">
        <v>27</v>
      </c>
      <c r="B317" s="270">
        <f t="shared" ref="B317:H317" si="72">B313-B299</f>
        <v>125.92436974789916</v>
      </c>
      <c r="C317" s="271">
        <f t="shared" si="72"/>
        <v>144.26792452830205</v>
      </c>
      <c r="D317" s="271">
        <f t="shared" si="72"/>
        <v>142.57959183673438</v>
      </c>
      <c r="E317" s="271">
        <f t="shared" si="72"/>
        <v>218.91651205936887</v>
      </c>
      <c r="F317" s="271">
        <f t="shared" si="72"/>
        <v>101.82806324110652</v>
      </c>
      <c r="G317" s="272">
        <f t="shared" si="72"/>
        <v>335.71428571428578</v>
      </c>
      <c r="H317" s="307">
        <f t="shared" si="72"/>
        <v>185.24512056867979</v>
      </c>
      <c r="I317" s="308"/>
      <c r="J317" s="305"/>
      <c r="K317" s="227"/>
    </row>
    <row r="318" spans="1:11" x14ac:dyDescent="0.2">
      <c r="A318" s="309" t="s">
        <v>51</v>
      </c>
      <c r="B318" s="274">
        <v>183</v>
      </c>
      <c r="C318" s="275">
        <v>773</v>
      </c>
      <c r="D318" s="275">
        <v>666</v>
      </c>
      <c r="E318" s="275">
        <v>729</v>
      </c>
      <c r="F318" s="275">
        <v>610</v>
      </c>
      <c r="G318" s="276">
        <v>610</v>
      </c>
      <c r="H318" s="277">
        <f>SUM(B318:G318)</f>
        <v>3571</v>
      </c>
      <c r="I318" s="310" t="s">
        <v>56</v>
      </c>
      <c r="J318" s="311">
        <f>H304-H318</f>
        <v>5</v>
      </c>
      <c r="K318" s="279">
        <f>J318/H304</f>
        <v>1.3982102908277406E-3</v>
      </c>
    </row>
    <row r="319" spans="1:11" x14ac:dyDescent="0.2">
      <c r="A319" s="309" t="s">
        <v>28</v>
      </c>
      <c r="B319" s="229">
        <v>115</v>
      </c>
      <c r="C319" s="281">
        <v>112</v>
      </c>
      <c r="D319" s="281">
        <v>108.5</v>
      </c>
      <c r="E319" s="281">
        <v>109</v>
      </c>
      <c r="F319" s="281">
        <v>108</v>
      </c>
      <c r="G319" s="230">
        <v>106.5</v>
      </c>
      <c r="H319" s="233"/>
      <c r="I319" s="227" t="s">
        <v>57</v>
      </c>
      <c r="J319" s="461">
        <v>104.98</v>
      </c>
      <c r="K319" s="461"/>
    </row>
    <row r="320" spans="1:11" ht="13.5" thickBot="1" x14ac:dyDescent="0.25">
      <c r="A320" s="312" t="s">
        <v>26</v>
      </c>
      <c r="B320" s="231">
        <f>B319-B305</f>
        <v>5</v>
      </c>
      <c r="C320" s="232">
        <f t="shared" ref="C320:G320" si="73">C319-C305</f>
        <v>4.5</v>
      </c>
      <c r="D320" s="232">
        <f t="shared" si="73"/>
        <v>4</v>
      </c>
      <c r="E320" s="232">
        <f t="shared" si="73"/>
        <v>4.5</v>
      </c>
      <c r="F320" s="232">
        <f t="shared" si="73"/>
        <v>5</v>
      </c>
      <c r="G320" s="238">
        <f t="shared" si="73"/>
        <v>4</v>
      </c>
      <c r="H320" s="234"/>
      <c r="I320" s="461" t="s">
        <v>26</v>
      </c>
      <c r="J320" s="461">
        <f>J319-J305</f>
        <v>5.0900000000000034</v>
      </c>
      <c r="K320" s="461"/>
    </row>
    <row r="321" spans="1:11" x14ac:dyDescent="0.2">
      <c r="B321" s="280" t="s">
        <v>79</v>
      </c>
      <c r="D321" s="280">
        <v>108.5</v>
      </c>
      <c r="G321" s="280">
        <v>106.5</v>
      </c>
    </row>
    <row r="322" spans="1:11" ht="13.5" thickBot="1" x14ac:dyDescent="0.25"/>
    <row r="323" spans="1:11" s="466" customFormat="1" ht="13.5" thickBot="1" x14ac:dyDescent="0.25">
      <c r="A323" s="285" t="s">
        <v>120</v>
      </c>
      <c r="B323" s="528" t="s">
        <v>50</v>
      </c>
      <c r="C323" s="529"/>
      <c r="D323" s="529"/>
      <c r="E323" s="529"/>
      <c r="F323" s="529"/>
      <c r="G323" s="530"/>
      <c r="H323" s="313" t="s">
        <v>0</v>
      </c>
      <c r="I323" s="227"/>
    </row>
    <row r="324" spans="1:11" s="466" customFormat="1" x14ac:dyDescent="0.2">
      <c r="A324" s="226" t="s">
        <v>54</v>
      </c>
      <c r="B324" s="453">
        <v>1</v>
      </c>
      <c r="C324" s="454">
        <v>2</v>
      </c>
      <c r="D324" s="455">
        <v>3</v>
      </c>
      <c r="E324" s="454">
        <v>4</v>
      </c>
      <c r="F324" s="455">
        <v>5</v>
      </c>
      <c r="G324" s="456">
        <v>6</v>
      </c>
      <c r="H324" s="460">
        <v>258</v>
      </c>
      <c r="I324" s="290"/>
    </row>
    <row r="325" spans="1:11" s="466" customFormat="1" x14ac:dyDescent="0.2">
      <c r="A325" s="226" t="s">
        <v>2</v>
      </c>
      <c r="B325" s="250">
        <v>1</v>
      </c>
      <c r="C325" s="333">
        <v>2</v>
      </c>
      <c r="D325" s="251">
        <v>3</v>
      </c>
      <c r="E325" s="315">
        <v>4</v>
      </c>
      <c r="F325" s="251">
        <v>5</v>
      </c>
      <c r="G325" s="335">
        <v>6</v>
      </c>
      <c r="H325" s="284" t="s">
        <v>0</v>
      </c>
      <c r="I325" s="246"/>
      <c r="J325" s="291"/>
    </row>
    <row r="326" spans="1:11" s="466" customFormat="1" x14ac:dyDescent="0.2">
      <c r="A326" s="292" t="s">
        <v>3</v>
      </c>
      <c r="B326" s="253">
        <v>2910</v>
      </c>
      <c r="C326" s="254">
        <v>2910</v>
      </c>
      <c r="D326" s="254">
        <v>2910</v>
      </c>
      <c r="E326" s="254">
        <v>2910</v>
      </c>
      <c r="F326" s="254">
        <v>2910</v>
      </c>
      <c r="G326" s="255">
        <v>2910</v>
      </c>
      <c r="H326" s="293">
        <v>2910</v>
      </c>
      <c r="I326" s="294"/>
      <c r="J326" s="291"/>
    </row>
    <row r="327" spans="1:11" s="466" customFormat="1" x14ac:dyDescent="0.2">
      <c r="A327" s="295" t="s">
        <v>6</v>
      </c>
      <c r="B327" s="256">
        <v>2862.1428571428573</v>
      </c>
      <c r="C327" s="257">
        <v>2957.0967741935483</v>
      </c>
      <c r="D327" s="257">
        <v>3040.566037735849</v>
      </c>
      <c r="E327" s="257">
        <v>2910.5263157894738</v>
      </c>
      <c r="F327" s="296">
        <v>3104.782608695652</v>
      </c>
      <c r="G327" s="258">
        <v>3192.9166666666665</v>
      </c>
      <c r="H327" s="297">
        <v>3023.3571428571427</v>
      </c>
      <c r="I327" s="298"/>
      <c r="J327" s="291"/>
    </row>
    <row r="328" spans="1:11" s="466" customFormat="1" x14ac:dyDescent="0.2">
      <c r="A328" s="226" t="s">
        <v>7</v>
      </c>
      <c r="B328" s="260">
        <v>78.571428571428569</v>
      </c>
      <c r="C328" s="261">
        <v>85.483870967741936</v>
      </c>
      <c r="D328" s="261">
        <v>84.905660377358487</v>
      </c>
      <c r="E328" s="261">
        <v>85.964912280701753</v>
      </c>
      <c r="F328" s="299">
        <v>95.652173913043484</v>
      </c>
      <c r="G328" s="262">
        <v>87.5</v>
      </c>
      <c r="H328" s="300">
        <v>81.428571428571431</v>
      </c>
      <c r="I328" s="301"/>
      <c r="J328" s="291"/>
    </row>
    <row r="329" spans="1:11" s="466" customFormat="1" x14ac:dyDescent="0.2">
      <c r="A329" s="226" t="s">
        <v>8</v>
      </c>
      <c r="B329" s="263">
        <v>8.9994118708306023E-2</v>
      </c>
      <c r="C329" s="264">
        <v>6.4958503396291944E-2</v>
      </c>
      <c r="D329" s="264">
        <v>6.6861723976559359E-2</v>
      </c>
      <c r="E329" s="264">
        <v>7.4211877545515545E-2</v>
      </c>
      <c r="F329" s="302">
        <v>5.0809485920352247E-2</v>
      </c>
      <c r="G329" s="265">
        <v>7.1980411770348043E-2</v>
      </c>
      <c r="H329" s="303">
        <v>7.6066269031726252E-2</v>
      </c>
      <c r="I329" s="304"/>
      <c r="J329" s="305"/>
      <c r="K329" s="306"/>
    </row>
    <row r="330" spans="1:11" s="466" customFormat="1" x14ac:dyDescent="0.2">
      <c r="A330" s="295" t="s">
        <v>1</v>
      </c>
      <c r="B330" s="266">
        <f t="shared" ref="B330:H330" si="74">B327/B326*100-100</f>
        <v>-1.6445753559155492</v>
      </c>
      <c r="C330" s="267">
        <f t="shared" si="74"/>
        <v>1.6184458485755329</v>
      </c>
      <c r="D330" s="267">
        <f t="shared" si="74"/>
        <v>4.4868054204759034</v>
      </c>
      <c r="E330" s="267">
        <f t="shared" si="74"/>
        <v>1.8086453246525025E-2</v>
      </c>
      <c r="F330" s="267">
        <f t="shared" si="74"/>
        <v>6.6935604362766981</v>
      </c>
      <c r="G330" s="268">
        <f t="shared" si="74"/>
        <v>9.7222222222222143</v>
      </c>
      <c r="H330" s="269">
        <f t="shared" si="74"/>
        <v>3.8954344624447543</v>
      </c>
      <c r="I330" s="304"/>
      <c r="J330" s="305"/>
      <c r="K330" s="227"/>
    </row>
    <row r="331" spans="1:11" s="466" customFormat="1" ht="13.5" thickBot="1" x14ac:dyDescent="0.25">
      <c r="A331" s="226" t="s">
        <v>27</v>
      </c>
      <c r="B331" s="270">
        <f t="shared" ref="B331:H331" si="75">B327-B313</f>
        <v>308.5714285714289</v>
      </c>
      <c r="C331" s="271">
        <f t="shared" si="75"/>
        <v>238.22884966524634</v>
      </c>
      <c r="D331" s="271">
        <f t="shared" si="75"/>
        <v>141.58644589911455</v>
      </c>
      <c r="E331" s="271">
        <f t="shared" si="75"/>
        <v>113.7916219119229</v>
      </c>
      <c r="F331" s="271">
        <f t="shared" si="75"/>
        <v>275</v>
      </c>
      <c r="G331" s="272">
        <f t="shared" si="75"/>
        <v>95.773809523809177</v>
      </c>
      <c r="H331" s="307">
        <f t="shared" si="75"/>
        <v>180.70892151326916</v>
      </c>
      <c r="I331" s="308"/>
      <c r="J331" s="305"/>
      <c r="K331" s="227"/>
    </row>
    <row r="332" spans="1:11" s="466" customFormat="1" x14ac:dyDescent="0.2">
      <c r="A332" s="309" t="s">
        <v>51</v>
      </c>
      <c r="B332" s="274">
        <v>179</v>
      </c>
      <c r="C332" s="275">
        <v>771</v>
      </c>
      <c r="D332" s="275">
        <v>666</v>
      </c>
      <c r="E332" s="275">
        <v>728</v>
      </c>
      <c r="F332" s="275">
        <v>610</v>
      </c>
      <c r="G332" s="276">
        <v>610</v>
      </c>
      <c r="H332" s="277">
        <f>SUM(B332:G332)</f>
        <v>3564</v>
      </c>
      <c r="I332" s="310" t="s">
        <v>56</v>
      </c>
      <c r="J332" s="311">
        <f>H318-H332</f>
        <v>7</v>
      </c>
      <c r="K332" s="279">
        <f>J332/H318</f>
        <v>1.9602352282273874E-3</v>
      </c>
    </row>
    <row r="333" spans="1:11" s="466" customFormat="1" x14ac:dyDescent="0.2">
      <c r="A333" s="309" t="s">
        <v>28</v>
      </c>
      <c r="B333" s="229">
        <v>119</v>
      </c>
      <c r="C333" s="281">
        <v>116</v>
      </c>
      <c r="D333" s="281">
        <v>112.5</v>
      </c>
      <c r="E333" s="281">
        <v>113.5</v>
      </c>
      <c r="F333" s="281">
        <v>112</v>
      </c>
      <c r="G333" s="230">
        <v>110.5</v>
      </c>
      <c r="H333" s="233"/>
      <c r="I333" s="227" t="s">
        <v>57</v>
      </c>
      <c r="J333" s="466">
        <v>109.47</v>
      </c>
    </row>
    <row r="334" spans="1:11" s="466" customFormat="1" ht="13.5" thickBot="1" x14ac:dyDescent="0.25">
      <c r="A334" s="312" t="s">
        <v>26</v>
      </c>
      <c r="B334" s="231">
        <f>B333-B319</f>
        <v>4</v>
      </c>
      <c r="C334" s="232">
        <f t="shared" ref="C334:G334" si="76">C333-C319</f>
        <v>4</v>
      </c>
      <c r="D334" s="232">
        <f t="shared" si="76"/>
        <v>4</v>
      </c>
      <c r="E334" s="232">
        <f t="shared" si="76"/>
        <v>4.5</v>
      </c>
      <c r="F334" s="232">
        <f t="shared" si="76"/>
        <v>4</v>
      </c>
      <c r="G334" s="238">
        <f t="shared" si="76"/>
        <v>4</v>
      </c>
      <c r="H334" s="234"/>
      <c r="I334" s="466" t="s">
        <v>26</v>
      </c>
      <c r="J334" s="466">
        <f>J333-J319</f>
        <v>4.4899999999999949</v>
      </c>
    </row>
    <row r="336" spans="1:11" s="479" customFormat="1" x14ac:dyDescent="0.2"/>
    <row r="337" spans="1:11" x14ac:dyDescent="0.2">
      <c r="B337" s="280">
        <v>113.5</v>
      </c>
      <c r="C337" s="280">
        <v>116</v>
      </c>
      <c r="D337" s="479">
        <v>114</v>
      </c>
      <c r="E337" s="479">
        <v>119</v>
      </c>
      <c r="F337" s="479">
        <v>112.5</v>
      </c>
      <c r="G337" s="479">
        <v>111</v>
      </c>
    </row>
    <row r="338" spans="1:11" s="479" customFormat="1" ht="13.5" thickBot="1" x14ac:dyDescent="0.25">
      <c r="B338" s="239">
        <v>3023.3571428571427</v>
      </c>
      <c r="C338" s="239">
        <v>3023.3571428571427</v>
      </c>
      <c r="D338" s="239">
        <v>3023.3571428571427</v>
      </c>
      <c r="E338" s="239">
        <v>3023.3571428571427</v>
      </c>
      <c r="F338" s="239">
        <v>3023.3571428571427</v>
      </c>
      <c r="G338" s="239">
        <v>3023.3571428571427</v>
      </c>
      <c r="H338" s="239">
        <v>3023.3571428571427</v>
      </c>
    </row>
    <row r="339" spans="1:11" ht="13.5" thickBot="1" x14ac:dyDescent="0.25">
      <c r="A339" s="285" t="s">
        <v>126</v>
      </c>
      <c r="B339" s="528" t="s">
        <v>50</v>
      </c>
      <c r="C339" s="529"/>
      <c r="D339" s="529"/>
      <c r="E339" s="529"/>
      <c r="F339" s="529"/>
      <c r="G339" s="530"/>
      <c r="H339" s="313" t="s">
        <v>0</v>
      </c>
      <c r="I339" s="227"/>
      <c r="J339" s="479"/>
      <c r="K339" s="479"/>
    </row>
    <row r="340" spans="1:11" x14ac:dyDescent="0.2">
      <c r="A340" s="226" t="s">
        <v>54</v>
      </c>
      <c r="B340" s="453">
        <v>1</v>
      </c>
      <c r="C340" s="454">
        <v>2</v>
      </c>
      <c r="D340" s="455">
        <v>3</v>
      </c>
      <c r="E340" s="454">
        <v>4</v>
      </c>
      <c r="F340" s="455">
        <v>5</v>
      </c>
      <c r="G340" s="456">
        <v>6</v>
      </c>
      <c r="H340" s="460">
        <v>286</v>
      </c>
      <c r="I340" s="290"/>
      <c r="J340" s="479"/>
      <c r="K340" s="479"/>
    </row>
    <row r="341" spans="1:11" x14ac:dyDescent="0.2">
      <c r="A341" s="292" t="s">
        <v>3</v>
      </c>
      <c r="B341" s="253">
        <v>3080</v>
      </c>
      <c r="C341" s="254">
        <v>3080</v>
      </c>
      <c r="D341" s="254">
        <v>3080</v>
      </c>
      <c r="E341" s="254">
        <v>3080</v>
      </c>
      <c r="F341" s="254">
        <v>3080</v>
      </c>
      <c r="G341" s="255">
        <v>3080</v>
      </c>
      <c r="H341" s="293">
        <v>3080</v>
      </c>
      <c r="I341" s="294"/>
      <c r="J341" s="291"/>
      <c r="K341" s="479"/>
    </row>
    <row r="342" spans="1:11" x14ac:dyDescent="0.2">
      <c r="A342" s="295" t="s">
        <v>6</v>
      </c>
      <c r="B342" s="256">
        <v>3148.3333333333335</v>
      </c>
      <c r="C342" s="257">
        <v>3183.5087719298244</v>
      </c>
      <c r="D342" s="257">
        <v>3199.6721311475408</v>
      </c>
      <c r="E342" s="257">
        <v>2875</v>
      </c>
      <c r="F342" s="296">
        <v>3324.5098039215686</v>
      </c>
      <c r="G342" s="258">
        <v>3374.255319148936</v>
      </c>
      <c r="H342" s="297">
        <v>3219.5454545454545</v>
      </c>
      <c r="I342" s="298"/>
      <c r="J342" s="291"/>
      <c r="K342" s="479"/>
    </row>
    <row r="343" spans="1:11" x14ac:dyDescent="0.2">
      <c r="A343" s="226" t="s">
        <v>7</v>
      </c>
      <c r="B343" s="260">
        <v>85.18518518518519</v>
      </c>
      <c r="C343" s="261">
        <v>80.701754385964918</v>
      </c>
      <c r="D343" s="261">
        <v>78.688524590163937</v>
      </c>
      <c r="E343" s="261">
        <v>43.75</v>
      </c>
      <c r="F343" s="299">
        <v>92.156862745098039</v>
      </c>
      <c r="G343" s="262">
        <v>89.361702127659569</v>
      </c>
      <c r="H343" s="300">
        <v>80.069930069930066</v>
      </c>
      <c r="I343" s="301"/>
      <c r="J343" s="291"/>
      <c r="K343" s="479"/>
    </row>
    <row r="344" spans="1:11" x14ac:dyDescent="0.2">
      <c r="A344" s="226" t="s">
        <v>8</v>
      </c>
      <c r="B344" s="263">
        <v>6.4768589049069597E-2</v>
      </c>
      <c r="C344" s="264">
        <v>6.9482087188558514E-2</v>
      </c>
      <c r="D344" s="264">
        <v>6.7767065648145122E-2</v>
      </c>
      <c r="E344" s="264">
        <v>0.12029579171660951</v>
      </c>
      <c r="F344" s="302">
        <v>5.9415376636041468E-2</v>
      </c>
      <c r="G344" s="265">
        <v>5.5765965497469851E-2</v>
      </c>
      <c r="H344" s="303">
        <v>7.6674190530771041E-2</v>
      </c>
      <c r="I344" s="304"/>
      <c r="J344" s="305"/>
      <c r="K344" s="306"/>
    </row>
    <row r="345" spans="1:11" x14ac:dyDescent="0.2">
      <c r="A345" s="295" t="s">
        <v>1</v>
      </c>
      <c r="B345" s="266">
        <f t="shared" ref="B345:H345" si="77">B342/B341*100-100</f>
        <v>2.2186147186147309</v>
      </c>
      <c r="C345" s="267">
        <f t="shared" si="77"/>
        <v>3.3606744133059863</v>
      </c>
      <c r="D345" s="267">
        <f t="shared" si="77"/>
        <v>3.8854588034915878</v>
      </c>
      <c r="E345" s="267">
        <f t="shared" si="77"/>
        <v>-6.6558441558441643</v>
      </c>
      <c r="F345" s="267">
        <f t="shared" si="77"/>
        <v>7.9386299974535177</v>
      </c>
      <c r="G345" s="268">
        <f t="shared" si="77"/>
        <v>9.553744128212216</v>
      </c>
      <c r="H345" s="269">
        <f t="shared" si="77"/>
        <v>4.5306965761511293</v>
      </c>
      <c r="I345" s="304"/>
      <c r="J345" s="305"/>
      <c r="K345" s="227"/>
    </row>
    <row r="346" spans="1:11" ht="13.5" thickBot="1" x14ac:dyDescent="0.25">
      <c r="A346" s="226" t="s">
        <v>27</v>
      </c>
      <c r="B346" s="474">
        <f>B342-B338</f>
        <v>124.97619047619082</v>
      </c>
      <c r="C346" s="475">
        <f t="shared" ref="C346:H346" si="78">C342-C338</f>
        <v>160.15162907268177</v>
      </c>
      <c r="D346" s="475">
        <f t="shared" si="78"/>
        <v>176.31498829039811</v>
      </c>
      <c r="E346" s="475">
        <f t="shared" si="78"/>
        <v>-148.35714285714266</v>
      </c>
      <c r="F346" s="475">
        <f t="shared" si="78"/>
        <v>301.15266106442596</v>
      </c>
      <c r="G346" s="477">
        <f t="shared" si="78"/>
        <v>350.89817629179333</v>
      </c>
      <c r="H346" s="480">
        <f t="shared" si="78"/>
        <v>196.18831168831184</v>
      </c>
      <c r="I346" s="308"/>
      <c r="J346" s="305"/>
      <c r="K346" s="227"/>
    </row>
    <row r="347" spans="1:11" x14ac:dyDescent="0.2">
      <c r="A347" s="309" t="s">
        <v>51</v>
      </c>
      <c r="B347" s="274">
        <v>670</v>
      </c>
      <c r="C347" s="275">
        <v>671</v>
      </c>
      <c r="D347" s="275">
        <v>672</v>
      </c>
      <c r="E347" s="275">
        <v>200</v>
      </c>
      <c r="F347" s="275">
        <v>672</v>
      </c>
      <c r="G347" s="276">
        <v>672</v>
      </c>
      <c r="H347" s="277">
        <f>SUM(B347:G347)</f>
        <v>3557</v>
      </c>
      <c r="I347" s="310" t="s">
        <v>56</v>
      </c>
      <c r="J347" s="311">
        <f>H332-H347</f>
        <v>7</v>
      </c>
      <c r="K347" s="279">
        <f>J347/H332</f>
        <v>1.9640852974186309E-3</v>
      </c>
    </row>
    <row r="348" spans="1:11" x14ac:dyDescent="0.2">
      <c r="A348" s="309" t="s">
        <v>28</v>
      </c>
      <c r="B348" s="229">
        <v>116.5</v>
      </c>
      <c r="C348" s="281">
        <v>119</v>
      </c>
      <c r="D348" s="281">
        <v>117</v>
      </c>
      <c r="E348" s="281">
        <v>122.5</v>
      </c>
      <c r="F348" s="281">
        <v>115.5</v>
      </c>
      <c r="G348" s="230">
        <v>114</v>
      </c>
      <c r="H348" s="233"/>
      <c r="I348" s="227" t="s">
        <v>57</v>
      </c>
      <c r="J348" s="479">
        <v>113.53</v>
      </c>
      <c r="K348" s="479"/>
    </row>
    <row r="349" spans="1:11" ht="13.5" thickBot="1" x14ac:dyDescent="0.25">
      <c r="A349" s="312" t="s">
        <v>26</v>
      </c>
      <c r="B349" s="231">
        <f>B348-B337</f>
        <v>3</v>
      </c>
      <c r="C349" s="232">
        <f t="shared" ref="C349:G349" si="79">C348-C337</f>
        <v>3</v>
      </c>
      <c r="D349" s="232">
        <f t="shared" si="79"/>
        <v>3</v>
      </c>
      <c r="E349" s="232">
        <f t="shared" si="79"/>
        <v>3.5</v>
      </c>
      <c r="F349" s="232">
        <f t="shared" si="79"/>
        <v>3</v>
      </c>
      <c r="G349" s="238">
        <f t="shared" si="79"/>
        <v>3</v>
      </c>
      <c r="H349" s="234"/>
      <c r="I349" s="479" t="s">
        <v>26</v>
      </c>
      <c r="J349" s="479">
        <f>J348-J333</f>
        <v>4.0600000000000023</v>
      </c>
      <c r="K349" s="479"/>
    </row>
    <row r="351" spans="1:11" ht="13.5" thickBot="1" x14ac:dyDescent="0.25"/>
    <row r="352" spans="1:11" ht="13.5" thickBot="1" x14ac:dyDescent="0.25">
      <c r="A352" s="285" t="s">
        <v>127</v>
      </c>
      <c r="B352" s="528" t="s">
        <v>50</v>
      </c>
      <c r="C352" s="529"/>
      <c r="D352" s="529"/>
      <c r="E352" s="529"/>
      <c r="F352" s="529"/>
      <c r="G352" s="530"/>
      <c r="H352" s="313" t="s">
        <v>0</v>
      </c>
      <c r="I352" s="227"/>
      <c r="J352" s="481"/>
      <c r="K352" s="481"/>
    </row>
    <row r="353" spans="1:11" x14ac:dyDescent="0.2">
      <c r="A353" s="226" t="s">
        <v>54</v>
      </c>
      <c r="B353" s="453">
        <v>1</v>
      </c>
      <c r="C353" s="454">
        <v>2</v>
      </c>
      <c r="D353" s="455">
        <v>3</v>
      </c>
      <c r="E353" s="454">
        <v>4</v>
      </c>
      <c r="F353" s="455">
        <v>5</v>
      </c>
      <c r="G353" s="456">
        <v>6</v>
      </c>
      <c r="H353" s="460">
        <v>258</v>
      </c>
      <c r="I353" s="290"/>
      <c r="J353" s="481"/>
      <c r="K353" s="481"/>
    </row>
    <row r="354" spans="1:11" x14ac:dyDescent="0.2">
      <c r="A354" s="292" t="s">
        <v>3</v>
      </c>
      <c r="B354" s="253">
        <v>3280</v>
      </c>
      <c r="C354" s="254">
        <v>3280</v>
      </c>
      <c r="D354" s="254">
        <v>3280</v>
      </c>
      <c r="E354" s="254">
        <v>3280</v>
      </c>
      <c r="F354" s="254">
        <v>3280</v>
      </c>
      <c r="G354" s="255">
        <v>3280</v>
      </c>
      <c r="H354" s="293">
        <v>3280</v>
      </c>
      <c r="I354" s="294"/>
      <c r="J354" s="291"/>
      <c r="K354" s="481"/>
    </row>
    <row r="355" spans="1:11" x14ac:dyDescent="0.2">
      <c r="A355" s="295" t="s">
        <v>6</v>
      </c>
      <c r="B355" s="256">
        <v>3241.5254237288136</v>
      </c>
      <c r="C355" s="257">
        <v>3320.5454545454545</v>
      </c>
      <c r="D355" s="257">
        <v>3426.6071428571427</v>
      </c>
      <c r="E355" s="257">
        <v>3260.4761904761904</v>
      </c>
      <c r="F355" s="296">
        <v>3482.4137931034484</v>
      </c>
      <c r="G355" s="258">
        <v>3475.1724137931033</v>
      </c>
      <c r="H355" s="297">
        <v>3380.3908794788272</v>
      </c>
      <c r="I355" s="298"/>
      <c r="J355" s="291"/>
      <c r="K355" s="481"/>
    </row>
    <row r="356" spans="1:11" x14ac:dyDescent="0.2">
      <c r="A356" s="226" t="s">
        <v>7</v>
      </c>
      <c r="B356" s="260">
        <v>83.050847457627114</v>
      </c>
      <c r="C356" s="261">
        <v>87.272727272727266</v>
      </c>
      <c r="D356" s="261">
        <v>87.5</v>
      </c>
      <c r="E356" s="261">
        <v>66.666666666666671</v>
      </c>
      <c r="F356" s="299">
        <v>91.379310344827587</v>
      </c>
      <c r="G356" s="262">
        <v>82.758620689655174</v>
      </c>
      <c r="H356" s="300">
        <v>81.433224755700323</v>
      </c>
      <c r="I356" s="301"/>
      <c r="J356" s="291"/>
      <c r="K356" s="481"/>
    </row>
    <row r="357" spans="1:11" x14ac:dyDescent="0.2">
      <c r="A357" s="226" t="s">
        <v>8</v>
      </c>
      <c r="B357" s="263">
        <v>7.401266094455082E-2</v>
      </c>
      <c r="C357" s="264">
        <v>6.3304955375329847E-2</v>
      </c>
      <c r="D357" s="264">
        <v>6.4135374788545932E-2</v>
      </c>
      <c r="E357" s="264">
        <v>0.11810310569473564</v>
      </c>
      <c r="F357" s="302">
        <v>6.4055800427811588E-2</v>
      </c>
      <c r="G357" s="265">
        <v>8.3295397011120861E-2</v>
      </c>
      <c r="H357" s="303">
        <v>7.9678489550381107E-2</v>
      </c>
      <c r="I357" s="304"/>
      <c r="J357" s="305"/>
      <c r="K357" s="306"/>
    </row>
    <row r="358" spans="1:11" x14ac:dyDescent="0.2">
      <c r="A358" s="295" t="s">
        <v>1</v>
      </c>
      <c r="B358" s="266">
        <f t="shared" ref="B358:H358" si="80">B355/B354*100-100</f>
        <v>-1.1730053741215443</v>
      </c>
      <c r="C358" s="267">
        <f t="shared" si="80"/>
        <v>1.2361419068736268</v>
      </c>
      <c r="D358" s="267">
        <f t="shared" si="80"/>
        <v>4.4697299651568017</v>
      </c>
      <c r="E358" s="267">
        <f t="shared" si="80"/>
        <v>-0.59523809523808779</v>
      </c>
      <c r="F358" s="267">
        <f t="shared" si="80"/>
        <v>6.171152228763674</v>
      </c>
      <c r="G358" s="268">
        <f t="shared" si="80"/>
        <v>5.9503784693019384</v>
      </c>
      <c r="H358" s="269">
        <f t="shared" si="80"/>
        <v>3.0606975450861995</v>
      </c>
      <c r="I358" s="304"/>
      <c r="J358" s="305"/>
      <c r="K358" s="227"/>
    </row>
    <row r="359" spans="1:11" ht="13.5" thickBot="1" x14ac:dyDescent="0.25">
      <c r="A359" s="226" t="s">
        <v>27</v>
      </c>
      <c r="B359" s="270">
        <f t="shared" ref="B359:H359" si="81">B355-B342</f>
        <v>93.192090395480136</v>
      </c>
      <c r="C359" s="271">
        <f t="shared" si="81"/>
        <v>137.03668261563007</v>
      </c>
      <c r="D359" s="271">
        <f t="shared" si="81"/>
        <v>226.93501170960189</v>
      </c>
      <c r="E359" s="271">
        <f t="shared" si="81"/>
        <v>385.47619047619037</v>
      </c>
      <c r="F359" s="271">
        <f t="shared" si="81"/>
        <v>157.90398918187975</v>
      </c>
      <c r="G359" s="272">
        <f t="shared" si="81"/>
        <v>100.91709464416726</v>
      </c>
      <c r="H359" s="307">
        <f t="shared" si="81"/>
        <v>160.84542493337267</v>
      </c>
      <c r="I359" s="308"/>
      <c r="J359" s="305"/>
      <c r="K359" s="227"/>
    </row>
    <row r="360" spans="1:11" x14ac:dyDescent="0.2">
      <c r="A360" s="309" t="s">
        <v>51</v>
      </c>
      <c r="B360" s="274">
        <v>670</v>
      </c>
      <c r="C360" s="275">
        <v>671</v>
      </c>
      <c r="D360" s="275">
        <v>672</v>
      </c>
      <c r="E360" s="275">
        <v>200</v>
      </c>
      <c r="F360" s="275">
        <v>672</v>
      </c>
      <c r="G360" s="276">
        <v>669</v>
      </c>
      <c r="H360" s="277">
        <f>SUM(B360:G360)</f>
        <v>3554</v>
      </c>
      <c r="I360" s="310" t="s">
        <v>56</v>
      </c>
      <c r="J360" s="311">
        <f>H347-H360</f>
        <v>3</v>
      </c>
      <c r="K360" s="279">
        <f>J360/H347</f>
        <v>8.4340736575766093E-4</v>
      </c>
    </row>
    <row r="361" spans="1:11" x14ac:dyDescent="0.2">
      <c r="A361" s="309" t="s">
        <v>28</v>
      </c>
      <c r="B361" s="229">
        <v>120</v>
      </c>
      <c r="C361" s="281">
        <v>122.5</v>
      </c>
      <c r="D361" s="281">
        <v>120</v>
      </c>
      <c r="E361" s="281">
        <v>125.5</v>
      </c>
      <c r="F361" s="281">
        <v>118.5</v>
      </c>
      <c r="G361" s="230">
        <v>117.5</v>
      </c>
      <c r="H361" s="233"/>
      <c r="I361" s="227" t="s">
        <v>57</v>
      </c>
      <c r="J361" s="481">
        <v>116.85</v>
      </c>
      <c r="K361" s="481"/>
    </row>
    <row r="362" spans="1:11" ht="13.5" thickBot="1" x14ac:dyDescent="0.25">
      <c r="A362" s="312" t="s">
        <v>26</v>
      </c>
      <c r="B362" s="231">
        <f t="shared" ref="B362:G362" si="82">B361-B348</f>
        <v>3.5</v>
      </c>
      <c r="C362" s="232">
        <f t="shared" si="82"/>
        <v>3.5</v>
      </c>
      <c r="D362" s="232">
        <f t="shared" si="82"/>
        <v>3</v>
      </c>
      <c r="E362" s="232">
        <f t="shared" si="82"/>
        <v>3</v>
      </c>
      <c r="F362" s="232">
        <f t="shared" si="82"/>
        <v>3</v>
      </c>
      <c r="G362" s="238">
        <f t="shared" si="82"/>
        <v>3.5</v>
      </c>
      <c r="H362" s="234"/>
      <c r="I362" s="481" t="s">
        <v>26</v>
      </c>
      <c r="J362" s="481">
        <f>J361-J348</f>
        <v>3.3199999999999932</v>
      </c>
      <c r="K362" s="481"/>
    </row>
    <row r="364" spans="1:11" ht="13.5" thickBot="1" x14ac:dyDescent="0.25">
      <c r="A364" s="280" t="s">
        <v>130</v>
      </c>
      <c r="B364" s="280">
        <v>0.15</v>
      </c>
      <c r="C364" s="280">
        <v>0.75</v>
      </c>
      <c r="D364" s="280">
        <v>2.2400000000000002</v>
      </c>
      <c r="E364" s="228">
        <v>1</v>
      </c>
      <c r="F364" s="280">
        <v>1.19</v>
      </c>
      <c r="G364" s="228">
        <v>1.5</v>
      </c>
    </row>
    <row r="365" spans="1:11" ht="13.5" thickBot="1" x14ac:dyDescent="0.25">
      <c r="A365" s="285" t="s">
        <v>129</v>
      </c>
      <c r="B365" s="528" t="s">
        <v>50</v>
      </c>
      <c r="C365" s="529"/>
      <c r="D365" s="529"/>
      <c r="E365" s="529"/>
      <c r="F365" s="529"/>
      <c r="G365" s="530"/>
      <c r="H365" s="313" t="s">
        <v>0</v>
      </c>
      <c r="I365" s="227"/>
      <c r="J365" s="503"/>
      <c r="K365" s="503"/>
    </row>
    <row r="366" spans="1:11" x14ac:dyDescent="0.2">
      <c r="A366" s="226" t="s">
        <v>54</v>
      </c>
      <c r="B366" s="453">
        <v>1</v>
      </c>
      <c r="C366" s="454">
        <v>2</v>
      </c>
      <c r="D366" s="455">
        <v>3</v>
      </c>
      <c r="E366" s="454">
        <v>4</v>
      </c>
      <c r="F366" s="455">
        <v>5</v>
      </c>
      <c r="G366" s="456">
        <v>6</v>
      </c>
      <c r="H366" s="460">
        <v>265</v>
      </c>
      <c r="I366" s="290"/>
      <c r="J366" s="503"/>
      <c r="K366" s="503"/>
    </row>
    <row r="367" spans="1:11" x14ac:dyDescent="0.2">
      <c r="A367" s="292" t="s">
        <v>3</v>
      </c>
      <c r="B367" s="253">
        <v>3460</v>
      </c>
      <c r="C367" s="254">
        <v>3460</v>
      </c>
      <c r="D367" s="254">
        <v>3460</v>
      </c>
      <c r="E367" s="254">
        <v>3460</v>
      </c>
      <c r="F367" s="254">
        <v>3460</v>
      </c>
      <c r="G367" s="255">
        <v>3460</v>
      </c>
      <c r="H367" s="293">
        <v>3460</v>
      </c>
      <c r="I367" s="294"/>
      <c r="J367" s="291"/>
      <c r="K367" s="503"/>
    </row>
    <row r="368" spans="1:11" x14ac:dyDescent="0.2">
      <c r="A368" s="295" t="s">
        <v>6</v>
      </c>
      <c r="B368" s="256">
        <v>3522.3529411764707</v>
      </c>
      <c r="C368" s="257">
        <v>3493.8</v>
      </c>
      <c r="D368" s="257">
        <v>3548.2</v>
      </c>
      <c r="E368" s="257">
        <v>3473.75</v>
      </c>
      <c r="F368" s="296">
        <v>3644.7916666666665</v>
      </c>
      <c r="G368" s="258">
        <v>3623.4</v>
      </c>
      <c r="H368" s="297">
        <v>3560.1509433962265</v>
      </c>
      <c r="I368" s="298"/>
      <c r="J368" s="291"/>
      <c r="K368" s="503"/>
    </row>
    <row r="369" spans="1:12" x14ac:dyDescent="0.2">
      <c r="A369" s="226" t="s">
        <v>7</v>
      </c>
      <c r="B369" s="260">
        <v>74.509803921568633</v>
      </c>
      <c r="C369" s="261">
        <v>78</v>
      </c>
      <c r="D369" s="261">
        <v>84</v>
      </c>
      <c r="E369" s="261">
        <v>93.75</v>
      </c>
      <c r="F369" s="299">
        <v>87.5</v>
      </c>
      <c r="G369" s="262">
        <v>80</v>
      </c>
      <c r="H369" s="300">
        <v>79.622641509433961</v>
      </c>
      <c r="I369" s="301"/>
      <c r="J369" s="291"/>
      <c r="K369" s="503"/>
    </row>
    <row r="370" spans="1:12" x14ac:dyDescent="0.2">
      <c r="A370" s="226" t="s">
        <v>8</v>
      </c>
      <c r="B370" s="263">
        <v>8.8475161369589425E-2</v>
      </c>
      <c r="C370" s="264">
        <v>8.706189720371009E-2</v>
      </c>
      <c r="D370" s="264">
        <v>7.0432755656617649E-2</v>
      </c>
      <c r="E370" s="264">
        <v>7.9053046317539205E-2</v>
      </c>
      <c r="F370" s="302">
        <v>6.7651732844718065E-2</v>
      </c>
      <c r="G370" s="265">
        <v>7.3907247062585793E-2</v>
      </c>
      <c r="H370" s="303">
        <v>7.9776291216888257E-2</v>
      </c>
      <c r="I370" s="304"/>
      <c r="J370" s="305"/>
      <c r="K370" s="306"/>
    </row>
    <row r="371" spans="1:12" x14ac:dyDescent="0.2">
      <c r="A371" s="295" t="s">
        <v>1</v>
      </c>
      <c r="B371" s="266">
        <f t="shared" ref="B371:H371" si="83">B368/B367*100-100</f>
        <v>1.802108126487596</v>
      </c>
      <c r="C371" s="267">
        <f t="shared" si="83"/>
        <v>0.97687861271676013</v>
      </c>
      <c r="D371" s="267">
        <f t="shared" si="83"/>
        <v>2.5491329479768723</v>
      </c>
      <c r="E371" s="267">
        <f t="shared" si="83"/>
        <v>0.39739884393064528</v>
      </c>
      <c r="F371" s="267">
        <f t="shared" si="83"/>
        <v>5.3407996146435295</v>
      </c>
      <c r="G371" s="268">
        <f t="shared" si="83"/>
        <v>4.7225433526011642</v>
      </c>
      <c r="H371" s="269">
        <f t="shared" si="83"/>
        <v>2.8945359363071361</v>
      </c>
      <c r="I371" s="304"/>
      <c r="J371" s="305"/>
      <c r="K371" s="227"/>
    </row>
    <row r="372" spans="1:12" ht="13.5" thickBot="1" x14ac:dyDescent="0.25">
      <c r="A372" s="226" t="s">
        <v>27</v>
      </c>
      <c r="B372" s="270">
        <f t="shared" ref="B372:H372" si="84">B368-B355</f>
        <v>280.8275174476571</v>
      </c>
      <c r="C372" s="271">
        <f t="shared" si="84"/>
        <v>173.25454545454568</v>
      </c>
      <c r="D372" s="271">
        <f t="shared" si="84"/>
        <v>121.59285714285716</v>
      </c>
      <c r="E372" s="271">
        <f t="shared" si="84"/>
        <v>213.27380952380963</v>
      </c>
      <c r="F372" s="271">
        <f t="shared" si="84"/>
        <v>162.37787356321815</v>
      </c>
      <c r="G372" s="272">
        <f t="shared" si="84"/>
        <v>148.22758620689683</v>
      </c>
      <c r="H372" s="307">
        <f t="shared" si="84"/>
        <v>179.76006391739929</v>
      </c>
      <c r="I372" s="308"/>
      <c r="J372" s="305"/>
      <c r="K372" s="227"/>
    </row>
    <row r="373" spans="1:12" x14ac:dyDescent="0.2">
      <c r="A373" s="309" t="s">
        <v>51</v>
      </c>
      <c r="B373" s="274">
        <v>670</v>
      </c>
      <c r="C373" s="275">
        <v>671</v>
      </c>
      <c r="D373" s="275">
        <v>672</v>
      </c>
      <c r="E373" s="275">
        <v>200</v>
      </c>
      <c r="F373" s="275">
        <v>672</v>
      </c>
      <c r="G373" s="276">
        <v>667</v>
      </c>
      <c r="H373" s="277">
        <f>SUM(B373:G373)</f>
        <v>3552</v>
      </c>
      <c r="I373" s="310" t="s">
        <v>56</v>
      </c>
      <c r="J373" s="311">
        <f>H360-H373</f>
        <v>2</v>
      </c>
      <c r="K373" s="279">
        <f>J373/H360</f>
        <v>5.6274620146314015E-4</v>
      </c>
    </row>
    <row r="374" spans="1:12" x14ac:dyDescent="0.2">
      <c r="A374" s="309" t="s">
        <v>28</v>
      </c>
      <c r="B374" s="229">
        <v>123.5</v>
      </c>
      <c r="C374" s="281">
        <v>125.5</v>
      </c>
      <c r="D374" s="281">
        <v>123</v>
      </c>
      <c r="E374" s="281">
        <v>128</v>
      </c>
      <c r="F374" s="281">
        <v>122</v>
      </c>
      <c r="G374" s="230">
        <v>120.5</v>
      </c>
      <c r="H374" s="233"/>
      <c r="I374" s="227" t="s">
        <v>57</v>
      </c>
      <c r="J374" s="503">
        <v>120.09</v>
      </c>
      <c r="K374" s="503"/>
    </row>
    <row r="375" spans="1:12" ht="13.5" thickBot="1" x14ac:dyDescent="0.25">
      <c r="A375" s="312" t="s">
        <v>26</v>
      </c>
      <c r="B375" s="231">
        <f t="shared" ref="B375:G375" si="85">B374-B361</f>
        <v>3.5</v>
      </c>
      <c r="C375" s="232">
        <f t="shared" si="85"/>
        <v>3</v>
      </c>
      <c r="D375" s="232">
        <f t="shared" si="85"/>
        <v>3</v>
      </c>
      <c r="E375" s="232">
        <f t="shared" si="85"/>
        <v>2.5</v>
      </c>
      <c r="F375" s="232">
        <f t="shared" si="85"/>
        <v>3.5</v>
      </c>
      <c r="G375" s="238">
        <f t="shared" si="85"/>
        <v>3</v>
      </c>
      <c r="H375" s="234"/>
      <c r="I375" s="503" t="s">
        <v>26</v>
      </c>
      <c r="J375" s="503">
        <f>J374-J361</f>
        <v>3.2400000000000091</v>
      </c>
      <c r="K375" s="503"/>
    </row>
    <row r="376" spans="1:12" x14ac:dyDescent="0.2">
      <c r="B376" s="280">
        <v>123.5</v>
      </c>
      <c r="F376" s="280">
        <v>122</v>
      </c>
      <c r="G376" s="280">
        <v>120.5</v>
      </c>
    </row>
    <row r="377" spans="1:12" ht="13.5" thickBot="1" x14ac:dyDescent="0.25"/>
    <row r="378" spans="1:12" s="504" customFormat="1" ht="13.5" thickBot="1" x14ac:dyDescent="0.25">
      <c r="A378" s="285" t="s">
        <v>131</v>
      </c>
      <c r="B378" s="528" t="s">
        <v>50</v>
      </c>
      <c r="C378" s="529"/>
      <c r="D378" s="529"/>
      <c r="E378" s="529"/>
      <c r="F378" s="529"/>
      <c r="G378" s="530"/>
      <c r="H378" s="313" t="s">
        <v>0</v>
      </c>
      <c r="I378" s="227"/>
    </row>
    <row r="379" spans="1:12" s="504" customFormat="1" x14ac:dyDescent="0.2">
      <c r="A379" s="226" t="s">
        <v>54</v>
      </c>
      <c r="B379" s="453">
        <v>1</v>
      </c>
      <c r="C379" s="454">
        <v>2</v>
      </c>
      <c r="D379" s="455">
        <v>3</v>
      </c>
      <c r="E379" s="454">
        <v>4</v>
      </c>
      <c r="F379" s="455">
        <v>5</v>
      </c>
      <c r="G379" s="456">
        <v>6</v>
      </c>
      <c r="H379" s="460">
        <v>254</v>
      </c>
      <c r="I379" s="290"/>
    </row>
    <row r="380" spans="1:12" s="504" customFormat="1" x14ac:dyDescent="0.2">
      <c r="A380" s="292" t="s">
        <v>3</v>
      </c>
      <c r="B380" s="253">
        <v>3610</v>
      </c>
      <c r="C380" s="254">
        <v>3610</v>
      </c>
      <c r="D380" s="254">
        <v>3610</v>
      </c>
      <c r="E380" s="254">
        <v>3610</v>
      </c>
      <c r="F380" s="254">
        <v>3610</v>
      </c>
      <c r="G380" s="255">
        <v>3610</v>
      </c>
      <c r="H380" s="293">
        <v>3610</v>
      </c>
      <c r="I380" s="294"/>
      <c r="J380" s="291"/>
    </row>
    <row r="381" spans="1:12" s="504" customFormat="1" x14ac:dyDescent="0.2">
      <c r="A381" s="295" t="s">
        <v>6</v>
      </c>
      <c r="B381" s="256">
        <v>3690.8333333333335</v>
      </c>
      <c r="C381" s="257">
        <v>3575.3333333333335</v>
      </c>
      <c r="D381" s="257">
        <v>3718.2</v>
      </c>
      <c r="E381" s="257">
        <v>3683.125</v>
      </c>
      <c r="F381" s="296">
        <v>3711.4285714285716</v>
      </c>
      <c r="G381" s="258">
        <v>3808.913043478261</v>
      </c>
      <c r="H381" s="297">
        <v>3700.6299212598424</v>
      </c>
      <c r="I381" s="298"/>
      <c r="J381" s="291"/>
    </row>
    <row r="382" spans="1:12" s="504" customFormat="1" x14ac:dyDescent="0.2">
      <c r="A382" s="226" t="s">
        <v>7</v>
      </c>
      <c r="B382" s="260">
        <v>72.916666666666671</v>
      </c>
      <c r="C382" s="261">
        <v>75.555555555555557</v>
      </c>
      <c r="D382" s="261">
        <v>86</v>
      </c>
      <c r="E382" s="510">
        <v>68.75</v>
      </c>
      <c r="F382" s="509">
        <v>77.551020408163268</v>
      </c>
      <c r="G382" s="511">
        <v>69.565217391304344</v>
      </c>
      <c r="H382" s="300">
        <v>75.984251968503941</v>
      </c>
      <c r="I382" s="301"/>
      <c r="J382" s="291"/>
      <c r="L382" s="508" t="s">
        <v>133</v>
      </c>
    </row>
    <row r="383" spans="1:12" s="504" customFormat="1" x14ac:dyDescent="0.2">
      <c r="A383" s="226" t="s">
        <v>8</v>
      </c>
      <c r="B383" s="263">
        <v>8.9470264398620394E-2</v>
      </c>
      <c r="C383" s="264">
        <v>8.500658916483024E-2</v>
      </c>
      <c r="D383" s="264">
        <v>6.9312671029905362E-2</v>
      </c>
      <c r="E383" s="264">
        <v>9.2026580766589719E-2</v>
      </c>
      <c r="F383" s="302">
        <v>7.7481063218390336E-2</v>
      </c>
      <c r="G383" s="265">
        <v>8.4752592175905625E-2</v>
      </c>
      <c r="H383" s="303">
        <v>8.4219088568372555E-2</v>
      </c>
      <c r="I383" s="304"/>
      <c r="J383" s="305"/>
      <c r="K383" s="306"/>
    </row>
    <row r="384" spans="1:12" s="504" customFormat="1" x14ac:dyDescent="0.2">
      <c r="A384" s="295" t="s">
        <v>1</v>
      </c>
      <c r="B384" s="266">
        <f t="shared" ref="B384:H384" si="86">B381/B380*100-100</f>
        <v>2.2391505078485778</v>
      </c>
      <c r="C384" s="267">
        <f t="shared" si="86"/>
        <v>-0.96029547553092698</v>
      </c>
      <c r="D384" s="267">
        <f t="shared" si="86"/>
        <v>2.9972299168975098</v>
      </c>
      <c r="E384" s="267">
        <f t="shared" si="86"/>
        <v>2.0256232686980695</v>
      </c>
      <c r="F384" s="267">
        <f t="shared" si="86"/>
        <v>2.8096557182429933</v>
      </c>
      <c r="G384" s="268">
        <f t="shared" si="86"/>
        <v>5.510056606046021</v>
      </c>
      <c r="H384" s="269">
        <f t="shared" si="86"/>
        <v>2.5105241346216758</v>
      </c>
      <c r="I384" s="304"/>
      <c r="J384" s="305"/>
      <c r="K384" s="227"/>
    </row>
    <row r="385" spans="1:12" s="504" customFormat="1" ht="13.5" thickBot="1" x14ac:dyDescent="0.25">
      <c r="A385" s="226" t="s">
        <v>27</v>
      </c>
      <c r="B385" s="270">
        <f t="shared" ref="B385:H385" si="87">B381-B368</f>
        <v>168.48039215686276</v>
      </c>
      <c r="C385" s="271">
        <f t="shared" si="87"/>
        <v>81.533333333333303</v>
      </c>
      <c r="D385" s="271">
        <f t="shared" si="87"/>
        <v>170</v>
      </c>
      <c r="E385" s="271">
        <f t="shared" si="87"/>
        <v>209.375</v>
      </c>
      <c r="F385" s="271">
        <f t="shared" si="87"/>
        <v>66.636904761905043</v>
      </c>
      <c r="G385" s="272">
        <f t="shared" si="87"/>
        <v>185.5130434782609</v>
      </c>
      <c r="H385" s="307">
        <f t="shared" si="87"/>
        <v>140.47897786361591</v>
      </c>
      <c r="I385" s="308"/>
      <c r="J385" s="305"/>
      <c r="K385" s="227"/>
    </row>
    <row r="386" spans="1:12" s="504" customFormat="1" x14ac:dyDescent="0.2">
      <c r="A386" s="309" t="s">
        <v>51</v>
      </c>
      <c r="B386" s="274">
        <v>670</v>
      </c>
      <c r="C386" s="275">
        <v>670</v>
      </c>
      <c r="D386" s="275">
        <v>670</v>
      </c>
      <c r="E386" s="275">
        <v>200</v>
      </c>
      <c r="F386" s="275">
        <v>671</v>
      </c>
      <c r="G386" s="276">
        <v>666</v>
      </c>
      <c r="H386" s="277">
        <f>SUM(B386:G386)</f>
        <v>3547</v>
      </c>
      <c r="I386" s="310" t="s">
        <v>56</v>
      </c>
      <c r="J386" s="311">
        <f>H373-H386</f>
        <v>5</v>
      </c>
      <c r="K386" s="279">
        <f>J386/H373</f>
        <v>1.4076576576576576E-3</v>
      </c>
      <c r="L386" s="507"/>
    </row>
    <row r="387" spans="1:12" s="504" customFormat="1" x14ac:dyDescent="0.2">
      <c r="A387" s="309" t="s">
        <v>28</v>
      </c>
      <c r="B387" s="229"/>
      <c r="C387" s="281"/>
      <c r="D387" s="281"/>
      <c r="E387" s="281"/>
      <c r="F387" s="281"/>
      <c r="G387" s="230"/>
      <c r="H387" s="233"/>
      <c r="I387" s="227" t="s">
        <v>57</v>
      </c>
      <c r="J387" s="504">
        <v>123.44</v>
      </c>
    </row>
    <row r="388" spans="1:12" s="504" customFormat="1" ht="13.5" thickBot="1" x14ac:dyDescent="0.25">
      <c r="A388" s="312" t="s">
        <v>26</v>
      </c>
      <c r="B388" s="231">
        <f t="shared" ref="B388:G388" si="88">B387-B374</f>
        <v>-123.5</v>
      </c>
      <c r="C388" s="232">
        <f t="shared" si="88"/>
        <v>-125.5</v>
      </c>
      <c r="D388" s="232">
        <f t="shared" si="88"/>
        <v>-123</v>
      </c>
      <c r="E388" s="232">
        <f t="shared" si="88"/>
        <v>-128</v>
      </c>
      <c r="F388" s="232">
        <f t="shared" si="88"/>
        <v>-122</v>
      </c>
      <c r="G388" s="238">
        <f t="shared" si="88"/>
        <v>-120.5</v>
      </c>
      <c r="H388" s="234"/>
      <c r="I388" s="504" t="s">
        <v>26</v>
      </c>
      <c r="J388" s="504">
        <f>J387-J374</f>
        <v>3.3499999999999943</v>
      </c>
    </row>
    <row r="390" spans="1:12" ht="13.5" thickBot="1" x14ac:dyDescent="0.25"/>
    <row r="391" spans="1:12" ht="13.5" thickBot="1" x14ac:dyDescent="0.25">
      <c r="A391" s="285" t="s">
        <v>132</v>
      </c>
      <c r="B391" s="528" t="s">
        <v>50</v>
      </c>
      <c r="C391" s="529"/>
      <c r="D391" s="529"/>
      <c r="E391" s="529"/>
      <c r="F391" s="529"/>
      <c r="G391" s="530"/>
      <c r="H391" s="313" t="s">
        <v>0</v>
      </c>
      <c r="I391" s="227"/>
      <c r="J391" s="505"/>
      <c r="K391" s="505"/>
    </row>
    <row r="392" spans="1:12" x14ac:dyDescent="0.2">
      <c r="A392" s="226" t="s">
        <v>54</v>
      </c>
      <c r="B392" s="453">
        <v>1</v>
      </c>
      <c r="C392" s="454">
        <v>2</v>
      </c>
      <c r="D392" s="455">
        <v>3</v>
      </c>
      <c r="E392" s="454">
        <v>4</v>
      </c>
      <c r="F392" s="455">
        <v>5</v>
      </c>
      <c r="G392" s="456">
        <v>6</v>
      </c>
      <c r="H392" s="460">
        <v>248</v>
      </c>
      <c r="I392" s="290"/>
      <c r="J392" s="505"/>
      <c r="K392" s="505"/>
    </row>
    <row r="393" spans="1:12" x14ac:dyDescent="0.2">
      <c r="A393" s="292" t="s">
        <v>3</v>
      </c>
      <c r="B393" s="253">
        <v>3730</v>
      </c>
      <c r="C393" s="254">
        <v>3730</v>
      </c>
      <c r="D393" s="254">
        <v>3730</v>
      </c>
      <c r="E393" s="254">
        <v>3730</v>
      </c>
      <c r="F393" s="254">
        <v>3730</v>
      </c>
      <c r="G393" s="255">
        <v>3730</v>
      </c>
      <c r="H393" s="293">
        <v>3730</v>
      </c>
      <c r="I393" s="294"/>
      <c r="J393" s="291"/>
      <c r="K393" s="505"/>
    </row>
    <row r="394" spans="1:12" x14ac:dyDescent="0.2">
      <c r="A394" s="295" t="s">
        <v>6</v>
      </c>
      <c r="B394" s="256">
        <v>3823.75</v>
      </c>
      <c r="C394" s="257">
        <v>3752.5581395348836</v>
      </c>
      <c r="D394" s="257">
        <v>3794.4</v>
      </c>
      <c r="E394" s="257">
        <v>3693.3333333333335</v>
      </c>
      <c r="F394" s="296">
        <v>3877.2727272727275</v>
      </c>
      <c r="G394" s="258">
        <v>3925.4166666666665</v>
      </c>
      <c r="H394" s="297">
        <v>3826.7741935483873</v>
      </c>
      <c r="I394" s="298"/>
      <c r="J394" s="291"/>
      <c r="K394" s="505"/>
    </row>
    <row r="395" spans="1:12" x14ac:dyDescent="0.2">
      <c r="A395" s="226" t="s">
        <v>7</v>
      </c>
      <c r="B395" s="260">
        <v>81.25</v>
      </c>
      <c r="C395" s="261">
        <v>81.395348837209298</v>
      </c>
      <c r="D395" s="261">
        <v>80</v>
      </c>
      <c r="E395" s="261">
        <v>73.333333333333329</v>
      </c>
      <c r="F395" s="299">
        <v>88.63636363636364</v>
      </c>
      <c r="G395" s="262">
        <v>81.25</v>
      </c>
      <c r="H395" s="300">
        <v>82.661290322580641</v>
      </c>
      <c r="I395" s="301"/>
      <c r="J395" s="291"/>
      <c r="K395" s="505"/>
    </row>
    <row r="396" spans="1:12" x14ac:dyDescent="0.2">
      <c r="A396" s="226" t="s">
        <v>8</v>
      </c>
      <c r="B396" s="263">
        <v>7.5116158836390556E-2</v>
      </c>
      <c r="C396" s="264">
        <v>7.7956359190813701E-2</v>
      </c>
      <c r="D396" s="264">
        <v>7.5888808792497653E-2</v>
      </c>
      <c r="E396" s="264">
        <v>8.3574202150243512E-2</v>
      </c>
      <c r="F396" s="302">
        <v>6.2151117895593536E-2</v>
      </c>
      <c r="G396" s="265">
        <v>6.8401999660525528E-2</v>
      </c>
      <c r="H396" s="303">
        <v>7.4885660376295002E-2</v>
      </c>
      <c r="I396" s="304"/>
      <c r="J396" s="305"/>
      <c r="K396" s="306"/>
    </row>
    <row r="397" spans="1:12" x14ac:dyDescent="0.2">
      <c r="A397" s="295" t="s">
        <v>1</v>
      </c>
      <c r="B397" s="266">
        <f t="shared" ref="B397:H397" si="89">B394/B393*100-100</f>
        <v>2.5134048257372683</v>
      </c>
      <c r="C397" s="267">
        <f t="shared" si="89"/>
        <v>0.60477585884406437</v>
      </c>
      <c r="D397" s="267">
        <f t="shared" si="89"/>
        <v>1.7265415549597947</v>
      </c>
      <c r="E397" s="267">
        <f t="shared" si="89"/>
        <v>-0.98302055406612965</v>
      </c>
      <c r="F397" s="267">
        <f t="shared" si="89"/>
        <v>3.9483304898854499</v>
      </c>
      <c r="G397" s="268">
        <f t="shared" si="89"/>
        <v>5.2390527256478805</v>
      </c>
      <c r="H397" s="269">
        <f t="shared" si="89"/>
        <v>2.5944824007610521</v>
      </c>
      <c r="I397" s="304"/>
      <c r="J397" s="305"/>
      <c r="K397" s="227"/>
    </row>
    <row r="398" spans="1:12" ht="13.5" thickBot="1" x14ac:dyDescent="0.25">
      <c r="A398" s="226" t="s">
        <v>27</v>
      </c>
      <c r="B398" s="270">
        <f t="shared" ref="B398:H398" si="90">B394-B381</f>
        <v>132.91666666666652</v>
      </c>
      <c r="C398" s="271">
        <f t="shared" si="90"/>
        <v>177.22480620155011</v>
      </c>
      <c r="D398" s="271">
        <f t="shared" si="90"/>
        <v>76.200000000000273</v>
      </c>
      <c r="E398" s="271">
        <f t="shared" si="90"/>
        <v>10.208333333333485</v>
      </c>
      <c r="F398" s="271">
        <f t="shared" si="90"/>
        <v>165.84415584415592</v>
      </c>
      <c r="G398" s="272">
        <f t="shared" si="90"/>
        <v>116.50362318840553</v>
      </c>
      <c r="H398" s="307">
        <f t="shared" si="90"/>
        <v>126.14427228854493</v>
      </c>
      <c r="I398" s="308"/>
      <c r="J398" s="305"/>
      <c r="K398" s="227"/>
    </row>
    <row r="399" spans="1:12" x14ac:dyDescent="0.2">
      <c r="A399" s="309" t="s">
        <v>51</v>
      </c>
      <c r="B399" s="274">
        <v>670</v>
      </c>
      <c r="C399" s="275">
        <v>670</v>
      </c>
      <c r="D399" s="275">
        <v>669</v>
      </c>
      <c r="E399" s="275">
        <v>199</v>
      </c>
      <c r="F399" s="275">
        <v>669</v>
      </c>
      <c r="G399" s="276">
        <v>665</v>
      </c>
      <c r="H399" s="277">
        <f>SUM(B399:G399)</f>
        <v>3542</v>
      </c>
      <c r="I399" s="310" t="s">
        <v>56</v>
      </c>
      <c r="J399" s="311">
        <f>H386-H399</f>
        <v>5</v>
      </c>
      <c r="K399" s="279">
        <f>J399/H386</f>
        <v>1.40964195094446E-3</v>
      </c>
    </row>
    <row r="400" spans="1:12" x14ac:dyDescent="0.2">
      <c r="A400" s="309" t="s">
        <v>28</v>
      </c>
      <c r="B400" s="229"/>
      <c r="C400" s="281"/>
      <c r="D400" s="281"/>
      <c r="E400" s="281"/>
      <c r="F400" s="281"/>
      <c r="G400" s="230"/>
      <c r="H400" s="233"/>
      <c r="I400" s="227" t="s">
        <v>57</v>
      </c>
      <c r="J400" s="505">
        <v>126.28</v>
      </c>
      <c r="K400" s="505"/>
    </row>
    <row r="401" spans="1:11" ht="13.5" thickBot="1" x14ac:dyDescent="0.25">
      <c r="A401" s="312" t="s">
        <v>26</v>
      </c>
      <c r="B401" s="231">
        <f t="shared" ref="B401:G401" si="91">B400-B387</f>
        <v>0</v>
      </c>
      <c r="C401" s="232">
        <f t="shared" si="91"/>
        <v>0</v>
      </c>
      <c r="D401" s="232">
        <f t="shared" si="91"/>
        <v>0</v>
      </c>
      <c r="E401" s="232">
        <f t="shared" si="91"/>
        <v>0</v>
      </c>
      <c r="F401" s="232">
        <f t="shared" si="91"/>
        <v>0</v>
      </c>
      <c r="G401" s="238">
        <f t="shared" si="91"/>
        <v>0</v>
      </c>
      <c r="H401" s="234"/>
      <c r="I401" s="505" t="s">
        <v>26</v>
      </c>
      <c r="J401" s="505">
        <f>J400-J387</f>
        <v>2.8400000000000034</v>
      </c>
      <c r="K401" s="505"/>
    </row>
    <row r="403" spans="1:11" ht="13.5" thickBot="1" x14ac:dyDescent="0.25"/>
    <row r="404" spans="1:11" ht="13.5" thickBot="1" x14ac:dyDescent="0.25">
      <c r="A404" s="285" t="s">
        <v>134</v>
      </c>
      <c r="B404" s="528" t="s">
        <v>50</v>
      </c>
      <c r="C404" s="529"/>
      <c r="D404" s="529"/>
      <c r="E404" s="529"/>
      <c r="F404" s="529"/>
      <c r="G404" s="530"/>
      <c r="H404" s="313" t="s">
        <v>0</v>
      </c>
      <c r="I404" s="227"/>
      <c r="J404" s="513"/>
      <c r="K404" s="513"/>
    </row>
    <row r="405" spans="1:11" x14ac:dyDescent="0.2">
      <c r="A405" s="226" t="s">
        <v>54</v>
      </c>
      <c r="B405" s="453">
        <v>1</v>
      </c>
      <c r="C405" s="454">
        <v>2</v>
      </c>
      <c r="D405" s="455">
        <v>3</v>
      </c>
      <c r="E405" s="454">
        <v>4</v>
      </c>
      <c r="F405" s="455">
        <v>5</v>
      </c>
      <c r="G405" s="456">
        <v>6</v>
      </c>
      <c r="H405" s="460">
        <v>219</v>
      </c>
      <c r="I405" s="290"/>
      <c r="J405" s="513"/>
      <c r="K405" s="513"/>
    </row>
    <row r="406" spans="1:11" x14ac:dyDescent="0.2">
      <c r="A406" s="292" t="s">
        <v>3</v>
      </c>
      <c r="B406" s="253">
        <v>3810</v>
      </c>
      <c r="C406" s="254">
        <v>3810</v>
      </c>
      <c r="D406" s="254">
        <v>3810</v>
      </c>
      <c r="E406" s="254">
        <v>3810</v>
      </c>
      <c r="F406" s="254">
        <v>3810</v>
      </c>
      <c r="G406" s="255">
        <v>3810</v>
      </c>
      <c r="H406" s="293">
        <v>3810</v>
      </c>
      <c r="I406" s="294"/>
      <c r="J406" s="291"/>
      <c r="K406" s="513"/>
    </row>
    <row r="407" spans="1:11" x14ac:dyDescent="0.2">
      <c r="A407" s="295" t="s">
        <v>6</v>
      </c>
      <c r="B407" s="256">
        <v>3976.75</v>
      </c>
      <c r="C407" s="257">
        <v>3903.7209302325582</v>
      </c>
      <c r="D407" s="257">
        <v>3983.75</v>
      </c>
      <c r="E407" s="257">
        <v>3988.125</v>
      </c>
      <c r="F407" s="296">
        <v>4128</v>
      </c>
      <c r="G407" s="258">
        <v>4053.25</v>
      </c>
      <c r="H407" s="297">
        <v>4006.1187214611873</v>
      </c>
      <c r="I407" s="298"/>
      <c r="J407" s="291"/>
      <c r="K407" s="513"/>
    </row>
    <row r="408" spans="1:11" x14ac:dyDescent="0.2">
      <c r="A408" s="226" t="s">
        <v>7</v>
      </c>
      <c r="B408" s="260">
        <v>87.5</v>
      </c>
      <c r="C408" s="261">
        <v>74.418604651162795</v>
      </c>
      <c r="D408" s="261">
        <v>75</v>
      </c>
      <c r="E408" s="261">
        <v>75</v>
      </c>
      <c r="F408" s="509">
        <v>97.5</v>
      </c>
      <c r="G408" s="262">
        <v>72.5</v>
      </c>
      <c r="H408" s="300">
        <v>76.712328767123282</v>
      </c>
      <c r="I408" s="301"/>
      <c r="J408" s="291"/>
      <c r="K408" s="513"/>
    </row>
    <row r="409" spans="1:11" x14ac:dyDescent="0.2">
      <c r="A409" s="226" t="s">
        <v>8</v>
      </c>
      <c r="B409" s="263">
        <v>7.1819454005935202E-2</v>
      </c>
      <c r="C409" s="264">
        <v>9.3138556350878698E-2</v>
      </c>
      <c r="D409" s="264">
        <v>8.522608632281814E-2</v>
      </c>
      <c r="E409" s="264">
        <v>7.975297346876653E-2</v>
      </c>
      <c r="F409" s="302">
        <v>5.7447022307277495E-2</v>
      </c>
      <c r="G409" s="265">
        <v>8.0114955194469956E-2</v>
      </c>
      <c r="H409" s="303">
        <v>8.0608579584507706E-2</v>
      </c>
      <c r="I409" s="304"/>
      <c r="J409" s="305"/>
      <c r="K409" s="306"/>
    </row>
    <row r="410" spans="1:11" x14ac:dyDescent="0.2">
      <c r="A410" s="295" t="s">
        <v>1</v>
      </c>
      <c r="B410" s="266">
        <f t="shared" ref="B410:H410" si="92">B407/B406*100-100</f>
        <v>4.376640419947492</v>
      </c>
      <c r="C410" s="267">
        <f t="shared" si="92"/>
        <v>2.4598669352377414</v>
      </c>
      <c r="D410" s="267">
        <f t="shared" si="92"/>
        <v>4.560367454068242</v>
      </c>
      <c r="E410" s="267">
        <f t="shared" si="92"/>
        <v>4.6751968503937036</v>
      </c>
      <c r="F410" s="267">
        <f t="shared" si="92"/>
        <v>8.3464566929133781</v>
      </c>
      <c r="G410" s="268">
        <f t="shared" si="92"/>
        <v>6.3845144356955359</v>
      </c>
      <c r="H410" s="269">
        <f t="shared" si="92"/>
        <v>5.1474730042306476</v>
      </c>
      <c r="I410" s="304"/>
      <c r="J410" s="305"/>
      <c r="K410" s="227"/>
    </row>
    <row r="411" spans="1:11" ht="13.5" thickBot="1" x14ac:dyDescent="0.25">
      <c r="A411" s="226" t="s">
        <v>27</v>
      </c>
      <c r="B411" s="270">
        <f t="shared" ref="B411:H411" si="93">B407-B394</f>
        <v>153</v>
      </c>
      <c r="C411" s="271">
        <f t="shared" si="93"/>
        <v>151.16279069767461</v>
      </c>
      <c r="D411" s="271">
        <f t="shared" si="93"/>
        <v>189.34999999999991</v>
      </c>
      <c r="E411" s="271">
        <f t="shared" si="93"/>
        <v>294.79166666666652</v>
      </c>
      <c r="F411" s="271">
        <f t="shared" si="93"/>
        <v>250.72727272727252</v>
      </c>
      <c r="G411" s="272">
        <f t="shared" si="93"/>
        <v>127.83333333333348</v>
      </c>
      <c r="H411" s="307">
        <f t="shared" si="93"/>
        <v>179.3445279128</v>
      </c>
      <c r="I411" s="308"/>
      <c r="J411" s="305"/>
      <c r="K411" s="227"/>
    </row>
    <row r="412" spans="1:11" x14ac:dyDescent="0.2">
      <c r="A412" s="309" t="s">
        <v>51</v>
      </c>
      <c r="B412" s="274">
        <v>667</v>
      </c>
      <c r="C412" s="275">
        <v>670</v>
      </c>
      <c r="D412" s="275">
        <v>668</v>
      </c>
      <c r="E412" s="275">
        <v>192</v>
      </c>
      <c r="F412" s="275">
        <v>668</v>
      </c>
      <c r="G412" s="276">
        <v>662</v>
      </c>
      <c r="H412" s="277">
        <f>SUM(B412:G412)</f>
        <v>3527</v>
      </c>
      <c r="I412" s="310" t="s">
        <v>56</v>
      </c>
      <c r="J412" s="311">
        <f>H399-H412</f>
        <v>15</v>
      </c>
      <c r="K412" s="279">
        <f>J412/H399</f>
        <v>4.234895539243365E-3</v>
      </c>
    </row>
    <row r="413" spans="1:11" x14ac:dyDescent="0.2">
      <c r="A413" s="309" t="s">
        <v>28</v>
      </c>
      <c r="B413" s="229"/>
      <c r="C413" s="281"/>
      <c r="D413" s="281"/>
      <c r="E413" s="281"/>
      <c r="F413" s="281"/>
      <c r="G413" s="230"/>
      <c r="H413" s="233"/>
      <c r="I413" s="227" t="s">
        <v>57</v>
      </c>
      <c r="J413" s="513">
        <v>132.81</v>
      </c>
      <c r="K413" s="513"/>
    </row>
    <row r="414" spans="1:11" ht="13.5" thickBot="1" x14ac:dyDescent="0.25">
      <c r="A414" s="312" t="s">
        <v>26</v>
      </c>
      <c r="B414" s="231">
        <f t="shared" ref="B414:G414" si="94">B413-B400</f>
        <v>0</v>
      </c>
      <c r="C414" s="232">
        <f t="shared" si="94"/>
        <v>0</v>
      </c>
      <c r="D414" s="232">
        <f t="shared" si="94"/>
        <v>0</v>
      </c>
      <c r="E414" s="232">
        <f t="shared" si="94"/>
        <v>0</v>
      </c>
      <c r="F414" s="232">
        <f t="shared" si="94"/>
        <v>0</v>
      </c>
      <c r="G414" s="238">
        <f t="shared" si="94"/>
        <v>0</v>
      </c>
      <c r="H414" s="234"/>
      <c r="I414" s="513" t="s">
        <v>26</v>
      </c>
      <c r="J414" s="513">
        <f>J413-J400</f>
        <v>6.5300000000000011</v>
      </c>
      <c r="K414" s="513"/>
    </row>
    <row r="416" spans="1:11" ht="13.5" thickBot="1" x14ac:dyDescent="0.25"/>
    <row r="417" spans="1:11" ht="13.5" thickBot="1" x14ac:dyDescent="0.25">
      <c r="A417" s="285" t="s">
        <v>136</v>
      </c>
      <c r="B417" s="528" t="s">
        <v>50</v>
      </c>
      <c r="C417" s="529"/>
      <c r="D417" s="529"/>
      <c r="E417" s="529"/>
      <c r="F417" s="529"/>
      <c r="G417" s="530"/>
      <c r="H417" s="313" t="s">
        <v>0</v>
      </c>
      <c r="I417" s="227"/>
      <c r="J417" s="515"/>
      <c r="K417" s="515"/>
    </row>
    <row r="418" spans="1:11" x14ac:dyDescent="0.2">
      <c r="A418" s="226" t="s">
        <v>54</v>
      </c>
      <c r="B418" s="453">
        <v>1</v>
      </c>
      <c r="C418" s="454">
        <v>2</v>
      </c>
      <c r="D418" s="455">
        <v>3</v>
      </c>
      <c r="E418" s="454">
        <v>4</v>
      </c>
      <c r="F418" s="455">
        <v>5</v>
      </c>
      <c r="G418" s="456">
        <v>6</v>
      </c>
      <c r="H418" s="460">
        <v>219</v>
      </c>
      <c r="I418" s="290"/>
      <c r="J418" s="515"/>
      <c r="K418" s="515"/>
    </row>
    <row r="419" spans="1:11" x14ac:dyDescent="0.2">
      <c r="A419" s="292" t="s">
        <v>3</v>
      </c>
      <c r="B419" s="253">
        <v>3865</v>
      </c>
      <c r="C419" s="254">
        <v>3865</v>
      </c>
      <c r="D419" s="254">
        <v>3865</v>
      </c>
      <c r="E419" s="254">
        <v>3865</v>
      </c>
      <c r="F419" s="254">
        <v>3865</v>
      </c>
      <c r="G419" s="255">
        <v>3865</v>
      </c>
      <c r="H419" s="293">
        <v>3865</v>
      </c>
      <c r="I419" s="294"/>
      <c r="J419" s="291"/>
      <c r="K419" s="515"/>
    </row>
    <row r="420" spans="1:11" x14ac:dyDescent="0.2">
      <c r="A420" s="295" t="s">
        <v>6</v>
      </c>
      <c r="B420" s="256">
        <v>4185.227272727273</v>
      </c>
      <c r="C420" s="257">
        <v>4023.6585365853657</v>
      </c>
      <c r="D420" s="257">
        <v>3976.0526315789475</v>
      </c>
      <c r="E420" s="257">
        <v>3934.4444444444443</v>
      </c>
      <c r="F420" s="296">
        <v>4044.782608695652</v>
      </c>
      <c r="G420" s="258">
        <v>4037.8571428571427</v>
      </c>
      <c r="H420" s="297">
        <v>4046.6375545851529</v>
      </c>
      <c r="I420" s="298"/>
      <c r="J420" s="291"/>
      <c r="K420" s="515"/>
    </row>
    <row r="421" spans="1:11" x14ac:dyDescent="0.2">
      <c r="A421" s="226" t="s">
        <v>7</v>
      </c>
      <c r="B421" s="260">
        <v>81.818181818181813</v>
      </c>
      <c r="C421" s="261">
        <v>82.926829268292678</v>
      </c>
      <c r="D421" s="261">
        <v>86.84210526315789</v>
      </c>
      <c r="E421" s="261">
        <v>72.222222222222229</v>
      </c>
      <c r="F421" s="509">
        <v>89.130434782608702</v>
      </c>
      <c r="G421" s="262">
        <v>92.857142857142861</v>
      </c>
      <c r="H421" s="300">
        <v>85.1528384279476</v>
      </c>
      <c r="I421" s="301"/>
      <c r="J421" s="291"/>
      <c r="K421" s="515"/>
    </row>
    <row r="422" spans="1:11" x14ac:dyDescent="0.2">
      <c r="A422" s="226" t="s">
        <v>8</v>
      </c>
      <c r="B422" s="263">
        <v>7.1056178243483939E-2</v>
      </c>
      <c r="C422" s="264">
        <v>6.8582596141155472E-2</v>
      </c>
      <c r="D422" s="264">
        <v>6.987472256299139E-2</v>
      </c>
      <c r="E422" s="264">
        <v>0.1074839990897456</v>
      </c>
      <c r="F422" s="302">
        <v>6.7649842679186736E-2</v>
      </c>
      <c r="G422" s="265">
        <v>6.2816782480786995E-2</v>
      </c>
      <c r="H422" s="303">
        <v>7.4113878116421283E-2</v>
      </c>
      <c r="I422" s="304"/>
      <c r="J422" s="305"/>
      <c r="K422" s="306"/>
    </row>
    <row r="423" spans="1:11" x14ac:dyDescent="0.2">
      <c r="A423" s="295" t="s">
        <v>1</v>
      </c>
      <c r="B423" s="266">
        <f t="shared" ref="B423:H423" si="95">B420/B419*100-100</f>
        <v>8.285311066682354</v>
      </c>
      <c r="C423" s="267">
        <f t="shared" si="95"/>
        <v>4.1050074148865718</v>
      </c>
      <c r="D423" s="267">
        <f t="shared" si="95"/>
        <v>2.8732893034656399</v>
      </c>
      <c r="E423" s="267">
        <f t="shared" si="95"/>
        <v>1.7967514733362009</v>
      </c>
      <c r="F423" s="267">
        <f t="shared" si="95"/>
        <v>4.6515552055795979</v>
      </c>
      <c r="G423" s="268">
        <f t="shared" si="95"/>
        <v>4.4723710959157188</v>
      </c>
      <c r="H423" s="269">
        <f t="shared" si="95"/>
        <v>4.6995486309224503</v>
      </c>
      <c r="I423" s="304"/>
      <c r="J423" s="305"/>
      <c r="K423" s="227"/>
    </row>
    <row r="424" spans="1:11" ht="13.5" thickBot="1" x14ac:dyDescent="0.25">
      <c r="A424" s="226" t="s">
        <v>27</v>
      </c>
      <c r="B424" s="270">
        <f t="shared" ref="B424:H424" si="96">B420-B407</f>
        <v>208.47727272727298</v>
      </c>
      <c r="C424" s="271">
        <f t="shared" si="96"/>
        <v>119.93760635280751</v>
      </c>
      <c r="D424" s="271">
        <f t="shared" si="96"/>
        <v>-7.697368421052488</v>
      </c>
      <c r="E424" s="271">
        <f t="shared" si="96"/>
        <v>-53.680555555555657</v>
      </c>
      <c r="F424" s="271">
        <f t="shared" si="96"/>
        <v>-83.217391304347984</v>
      </c>
      <c r="G424" s="272">
        <f t="shared" si="96"/>
        <v>-15.392857142857338</v>
      </c>
      <c r="H424" s="307">
        <f t="shared" si="96"/>
        <v>40.518833123965578</v>
      </c>
      <c r="I424" s="308"/>
      <c r="J424" s="305"/>
      <c r="K424" s="227"/>
    </row>
    <row r="425" spans="1:11" x14ac:dyDescent="0.2">
      <c r="A425" s="309" t="s">
        <v>51</v>
      </c>
      <c r="B425" s="274">
        <v>666</v>
      </c>
      <c r="C425" s="275">
        <v>665</v>
      </c>
      <c r="D425" s="275">
        <v>666</v>
      </c>
      <c r="E425" s="275">
        <v>188</v>
      </c>
      <c r="F425" s="275">
        <v>667</v>
      </c>
      <c r="G425" s="276">
        <v>660</v>
      </c>
      <c r="H425" s="277">
        <f>SUM(B425:G425)</f>
        <v>3512</v>
      </c>
      <c r="I425" s="310" t="s">
        <v>56</v>
      </c>
      <c r="J425" s="311">
        <f>H412-H425</f>
        <v>15</v>
      </c>
      <c r="K425" s="279">
        <f>J425/H412</f>
        <v>4.2529061525375675E-3</v>
      </c>
    </row>
    <row r="426" spans="1:11" x14ac:dyDescent="0.2">
      <c r="A426" s="309" t="s">
        <v>28</v>
      </c>
      <c r="B426" s="229"/>
      <c r="C426" s="281"/>
      <c r="D426" s="281"/>
      <c r="E426" s="281"/>
      <c r="F426" s="281"/>
      <c r="G426" s="230"/>
      <c r="H426" s="233"/>
      <c r="I426" s="227" t="s">
        <v>57</v>
      </c>
      <c r="J426" s="515">
        <v>142.66</v>
      </c>
      <c r="K426" s="515"/>
    </row>
    <row r="427" spans="1:11" ht="13.5" thickBot="1" x14ac:dyDescent="0.25">
      <c r="A427" s="312" t="s">
        <v>26</v>
      </c>
      <c r="B427" s="231">
        <f t="shared" ref="B427:G427" si="97">B426-B413</f>
        <v>0</v>
      </c>
      <c r="C427" s="232">
        <f t="shared" si="97"/>
        <v>0</v>
      </c>
      <c r="D427" s="232">
        <f t="shared" si="97"/>
        <v>0</v>
      </c>
      <c r="E427" s="232">
        <f t="shared" si="97"/>
        <v>0</v>
      </c>
      <c r="F427" s="232">
        <f t="shared" si="97"/>
        <v>0</v>
      </c>
      <c r="G427" s="238">
        <f t="shared" si="97"/>
        <v>0</v>
      </c>
      <c r="H427" s="234"/>
      <c r="I427" s="515" t="s">
        <v>26</v>
      </c>
      <c r="J427" s="515">
        <f>J426-J413</f>
        <v>9.8499999999999943</v>
      </c>
      <c r="K427" s="515"/>
    </row>
    <row r="429" spans="1:11" ht="13.5" thickBot="1" x14ac:dyDescent="0.25"/>
    <row r="430" spans="1:11" ht="13.5" thickBot="1" x14ac:dyDescent="0.25">
      <c r="A430" s="285" t="s">
        <v>137</v>
      </c>
      <c r="B430" s="528" t="s">
        <v>50</v>
      </c>
      <c r="C430" s="529"/>
      <c r="D430" s="529"/>
      <c r="E430" s="529"/>
      <c r="F430" s="529"/>
      <c r="G430" s="530"/>
      <c r="H430" s="313" t="s">
        <v>0</v>
      </c>
      <c r="I430" s="227"/>
      <c r="J430" s="516"/>
      <c r="K430" s="516"/>
    </row>
    <row r="431" spans="1:11" x14ac:dyDescent="0.2">
      <c r="A431" s="226" t="s">
        <v>54</v>
      </c>
      <c r="B431" s="453">
        <v>1</v>
      </c>
      <c r="C431" s="454">
        <v>2</v>
      </c>
      <c r="D431" s="455">
        <v>3</v>
      </c>
      <c r="E431" s="454">
        <v>4</v>
      </c>
      <c r="F431" s="455">
        <v>5</v>
      </c>
      <c r="G431" s="456">
        <v>6</v>
      </c>
      <c r="H431" s="460">
        <v>220</v>
      </c>
      <c r="I431" s="290"/>
      <c r="J431" s="516"/>
      <c r="K431" s="516"/>
    </row>
    <row r="432" spans="1:11" x14ac:dyDescent="0.2">
      <c r="A432" s="292" t="s">
        <v>3</v>
      </c>
      <c r="B432" s="253">
        <v>3885</v>
      </c>
      <c r="C432" s="254">
        <v>3885</v>
      </c>
      <c r="D432" s="254">
        <v>3885</v>
      </c>
      <c r="E432" s="254">
        <v>3885</v>
      </c>
      <c r="F432" s="254">
        <v>3885</v>
      </c>
      <c r="G432" s="255">
        <v>3885</v>
      </c>
      <c r="H432" s="293">
        <v>3885</v>
      </c>
      <c r="I432" s="294"/>
      <c r="J432" s="291"/>
      <c r="K432" s="516"/>
    </row>
    <row r="433" spans="1:11" x14ac:dyDescent="0.2">
      <c r="A433" s="295" t="s">
        <v>6</v>
      </c>
      <c r="B433" s="256">
        <v>4124.8780487804879</v>
      </c>
      <c r="C433" s="257">
        <v>4223.181818181818</v>
      </c>
      <c r="D433" s="257">
        <v>4225.75</v>
      </c>
      <c r="E433" s="257">
        <v>4145.333333333333</v>
      </c>
      <c r="F433" s="296">
        <v>4201.9512195121952</v>
      </c>
      <c r="G433" s="258">
        <v>4201.5384615384619</v>
      </c>
      <c r="H433" s="297">
        <v>4192.227272727273</v>
      </c>
      <c r="I433" s="298"/>
      <c r="J433" s="291"/>
      <c r="K433" s="516"/>
    </row>
    <row r="434" spans="1:11" x14ac:dyDescent="0.2">
      <c r="A434" s="226" t="s">
        <v>7</v>
      </c>
      <c r="B434" s="260">
        <v>80.487804878048777</v>
      </c>
      <c r="C434" s="261">
        <v>84.090909090909093</v>
      </c>
      <c r="D434" s="261">
        <v>67.5</v>
      </c>
      <c r="E434" s="261">
        <v>80</v>
      </c>
      <c r="F434" s="509">
        <v>80.487804878048777</v>
      </c>
      <c r="G434" s="262">
        <v>69.230769230769226</v>
      </c>
      <c r="H434" s="300">
        <v>77.272727272727266</v>
      </c>
      <c r="I434" s="301"/>
      <c r="J434" s="291"/>
      <c r="K434" s="516"/>
    </row>
    <row r="435" spans="1:11" x14ac:dyDescent="0.2">
      <c r="A435" s="226" t="s">
        <v>8</v>
      </c>
      <c r="B435" s="263">
        <v>7.3724122578303242E-2</v>
      </c>
      <c r="C435" s="264">
        <v>7.7211225952793908E-2</v>
      </c>
      <c r="D435" s="264">
        <v>8.9820319135115761E-2</v>
      </c>
      <c r="E435" s="264">
        <v>7.1376613580799067E-2</v>
      </c>
      <c r="F435" s="302">
        <v>7.5013241914702281E-2</v>
      </c>
      <c r="G435" s="265">
        <v>8.8947625875294256E-2</v>
      </c>
      <c r="H435" s="303">
        <v>8.1018573045992984E-2</v>
      </c>
      <c r="I435" s="304"/>
      <c r="J435" s="305"/>
      <c r="K435" s="306"/>
    </row>
    <row r="436" spans="1:11" x14ac:dyDescent="0.2">
      <c r="A436" s="295" t="s">
        <v>1</v>
      </c>
      <c r="B436" s="266">
        <f t="shared" ref="B436:H436" si="98">B433/B432*100-100</f>
        <v>6.1744671500769073</v>
      </c>
      <c r="C436" s="267">
        <f t="shared" si="98"/>
        <v>8.7048087048086984</v>
      </c>
      <c r="D436" s="267">
        <f t="shared" si="98"/>
        <v>8.770913770913765</v>
      </c>
      <c r="E436" s="267">
        <f t="shared" si="98"/>
        <v>6.7009867009866895</v>
      </c>
      <c r="F436" s="267">
        <f t="shared" si="98"/>
        <v>8.1583325485764533</v>
      </c>
      <c r="G436" s="268">
        <f t="shared" si="98"/>
        <v>8.1477081477081583</v>
      </c>
      <c r="H436" s="269">
        <f t="shared" si="98"/>
        <v>7.9080379080379117</v>
      </c>
      <c r="I436" s="304"/>
      <c r="J436" s="305"/>
      <c r="K436" s="227"/>
    </row>
    <row r="437" spans="1:11" ht="13.5" thickBot="1" x14ac:dyDescent="0.25">
      <c r="A437" s="226" t="s">
        <v>27</v>
      </c>
      <c r="B437" s="270">
        <f t="shared" ref="B437:H437" si="99">B433-B420</f>
        <v>-60.34922394678506</v>
      </c>
      <c r="C437" s="271">
        <f t="shared" si="99"/>
        <v>199.52328159645231</v>
      </c>
      <c r="D437" s="271">
        <f t="shared" si="99"/>
        <v>249.69736842105249</v>
      </c>
      <c r="E437" s="271">
        <f t="shared" si="99"/>
        <v>210.88888888888869</v>
      </c>
      <c r="F437" s="271">
        <f t="shared" si="99"/>
        <v>157.16861081654315</v>
      </c>
      <c r="G437" s="272">
        <f t="shared" si="99"/>
        <v>163.68131868131923</v>
      </c>
      <c r="H437" s="307">
        <f t="shared" si="99"/>
        <v>145.58971814212009</v>
      </c>
      <c r="I437" s="308"/>
      <c r="J437" s="305"/>
      <c r="K437" s="227"/>
    </row>
    <row r="438" spans="1:11" x14ac:dyDescent="0.2">
      <c r="A438" s="309" t="s">
        <v>51</v>
      </c>
      <c r="B438" s="274">
        <v>666</v>
      </c>
      <c r="C438" s="275">
        <v>662</v>
      </c>
      <c r="D438" s="275">
        <v>663</v>
      </c>
      <c r="E438" s="275">
        <v>177</v>
      </c>
      <c r="F438" s="275">
        <v>666</v>
      </c>
      <c r="G438" s="276">
        <v>657</v>
      </c>
      <c r="H438" s="277">
        <f>SUM(B438:G438)</f>
        <v>3491</v>
      </c>
      <c r="I438" s="310" t="s">
        <v>56</v>
      </c>
      <c r="J438" s="311">
        <f>H425-H438</f>
        <v>21</v>
      </c>
      <c r="K438" s="279">
        <f>J438/H425</f>
        <v>5.9794988610478361E-3</v>
      </c>
    </row>
    <row r="439" spans="1:11" x14ac:dyDescent="0.2">
      <c r="A439" s="309" t="s">
        <v>28</v>
      </c>
      <c r="B439" s="229"/>
      <c r="C439" s="281"/>
      <c r="D439" s="281"/>
      <c r="E439" s="281"/>
      <c r="F439" s="281"/>
      <c r="G439" s="230"/>
      <c r="H439" s="233"/>
      <c r="I439" s="227" t="s">
        <v>57</v>
      </c>
      <c r="J439" s="516">
        <v>157.72999999999999</v>
      </c>
      <c r="K439" s="516"/>
    </row>
    <row r="440" spans="1:11" ht="13.5" thickBot="1" x14ac:dyDescent="0.25">
      <c r="A440" s="312" t="s">
        <v>26</v>
      </c>
      <c r="B440" s="231">
        <f t="shared" ref="B440:G440" si="100">B439-B426</f>
        <v>0</v>
      </c>
      <c r="C440" s="232">
        <f t="shared" si="100"/>
        <v>0</v>
      </c>
      <c r="D440" s="232">
        <f t="shared" si="100"/>
        <v>0</v>
      </c>
      <c r="E440" s="232">
        <f t="shared" si="100"/>
        <v>0</v>
      </c>
      <c r="F440" s="232">
        <f t="shared" si="100"/>
        <v>0</v>
      </c>
      <c r="G440" s="238">
        <f t="shared" si="100"/>
        <v>0</v>
      </c>
      <c r="H440" s="234"/>
      <c r="I440" s="516" t="s">
        <v>26</v>
      </c>
      <c r="J440" s="516">
        <f>J439-J426</f>
        <v>15.069999999999993</v>
      </c>
      <c r="K440" s="516"/>
    </row>
    <row r="442" spans="1:11" ht="13.5" thickBot="1" x14ac:dyDescent="0.25"/>
    <row r="443" spans="1:11" ht="13.5" thickBot="1" x14ac:dyDescent="0.25">
      <c r="A443" s="285" t="s">
        <v>138</v>
      </c>
      <c r="B443" s="528" t="s">
        <v>50</v>
      </c>
      <c r="C443" s="529"/>
      <c r="D443" s="529"/>
      <c r="E443" s="529"/>
      <c r="F443" s="529"/>
      <c r="G443" s="530"/>
      <c r="H443" s="313" t="s">
        <v>0</v>
      </c>
      <c r="I443" s="227"/>
      <c r="J443" s="517"/>
      <c r="K443" s="517"/>
    </row>
    <row r="444" spans="1:11" x14ac:dyDescent="0.2">
      <c r="A444" s="226" t="s">
        <v>54</v>
      </c>
      <c r="B444" s="453">
        <v>1</v>
      </c>
      <c r="C444" s="454">
        <v>2</v>
      </c>
      <c r="D444" s="455">
        <v>3</v>
      </c>
      <c r="E444" s="454">
        <v>4</v>
      </c>
      <c r="F444" s="455">
        <v>5</v>
      </c>
      <c r="G444" s="456">
        <v>6</v>
      </c>
      <c r="H444" s="460">
        <v>220</v>
      </c>
      <c r="I444" s="290"/>
      <c r="J444" s="517"/>
      <c r="K444" s="517"/>
    </row>
    <row r="445" spans="1:11" x14ac:dyDescent="0.2">
      <c r="A445" s="292" t="s">
        <v>3</v>
      </c>
      <c r="B445" s="253">
        <v>3905</v>
      </c>
      <c r="C445" s="254">
        <v>3905</v>
      </c>
      <c r="D445" s="254">
        <v>3905</v>
      </c>
      <c r="E445" s="254">
        <v>3905</v>
      </c>
      <c r="F445" s="254">
        <v>3905</v>
      </c>
      <c r="G445" s="255">
        <v>3905</v>
      </c>
      <c r="H445" s="293">
        <v>3905</v>
      </c>
      <c r="I445" s="294"/>
      <c r="J445" s="291"/>
      <c r="K445" s="517"/>
    </row>
    <row r="446" spans="1:11" x14ac:dyDescent="0.2">
      <c r="A446" s="295" t="s">
        <v>6</v>
      </c>
      <c r="B446" s="256">
        <v>4405.25</v>
      </c>
      <c r="C446" s="257">
        <v>4277.3684210526317</v>
      </c>
      <c r="D446" s="257">
        <v>4362</v>
      </c>
      <c r="E446" s="257">
        <v>4377.5</v>
      </c>
      <c r="F446" s="296">
        <v>4345.5</v>
      </c>
      <c r="G446" s="258">
        <v>4368.9743589743593</v>
      </c>
      <c r="H446" s="297">
        <v>4356.2280701754389</v>
      </c>
      <c r="I446" s="298"/>
      <c r="J446" s="291"/>
      <c r="K446" s="517"/>
    </row>
    <row r="447" spans="1:11" x14ac:dyDescent="0.2">
      <c r="A447" s="226" t="s">
        <v>7</v>
      </c>
      <c r="B447" s="260">
        <v>70</v>
      </c>
      <c r="C447" s="261">
        <v>76.315789473684205</v>
      </c>
      <c r="D447" s="261">
        <v>65.714285714285708</v>
      </c>
      <c r="E447" s="261">
        <v>91.666666666666671</v>
      </c>
      <c r="F447" s="509">
        <v>67.5</v>
      </c>
      <c r="G447" s="262">
        <v>84.615384615384613</v>
      </c>
      <c r="H447" s="300">
        <v>75</v>
      </c>
      <c r="I447" s="301"/>
      <c r="J447" s="291"/>
      <c r="K447" s="517"/>
    </row>
    <row r="448" spans="1:11" x14ac:dyDescent="0.2">
      <c r="A448" s="226" t="s">
        <v>8</v>
      </c>
      <c r="B448" s="263">
        <v>8.734852062299113E-2</v>
      </c>
      <c r="C448" s="264">
        <v>9.0008508132244647E-2</v>
      </c>
      <c r="D448" s="264">
        <v>0.10159768608684314</v>
      </c>
      <c r="E448" s="264">
        <v>6.8072521405060066E-2</v>
      </c>
      <c r="F448" s="302">
        <v>8.8089298210078562E-2</v>
      </c>
      <c r="G448" s="265">
        <v>7.7853904288381584E-2</v>
      </c>
      <c r="H448" s="303">
        <v>8.64820407944797E-2</v>
      </c>
      <c r="I448" s="304"/>
      <c r="J448" s="305"/>
      <c r="K448" s="306"/>
    </row>
    <row r="449" spans="1:11" x14ac:dyDescent="0.2">
      <c r="A449" s="295" t="s">
        <v>1</v>
      </c>
      <c r="B449" s="266">
        <f t="shared" ref="B449:H449" si="101">B446/B445*100-100</f>
        <v>12.810499359795131</v>
      </c>
      <c r="C449" s="267">
        <f t="shared" si="101"/>
        <v>9.5356829975065835</v>
      </c>
      <c r="D449" s="267">
        <f t="shared" si="101"/>
        <v>11.702944942381549</v>
      </c>
      <c r="E449" s="267">
        <f t="shared" si="101"/>
        <v>12.099871959026885</v>
      </c>
      <c r="F449" s="267">
        <f t="shared" si="101"/>
        <v>11.280409731113949</v>
      </c>
      <c r="G449" s="268">
        <f t="shared" si="101"/>
        <v>11.881545684362592</v>
      </c>
      <c r="H449" s="269">
        <f t="shared" si="101"/>
        <v>11.555136240088061</v>
      </c>
      <c r="I449" s="304"/>
      <c r="J449" s="305"/>
      <c r="K449" s="227"/>
    </row>
    <row r="450" spans="1:11" ht="13.5" thickBot="1" x14ac:dyDescent="0.25">
      <c r="A450" s="226" t="s">
        <v>27</v>
      </c>
      <c r="B450" s="270">
        <f t="shared" ref="B450:H450" si="102">B446-B433</f>
        <v>280.37195121951208</v>
      </c>
      <c r="C450" s="271">
        <f t="shared" si="102"/>
        <v>54.186602870813658</v>
      </c>
      <c r="D450" s="271">
        <f t="shared" si="102"/>
        <v>136.25</v>
      </c>
      <c r="E450" s="271">
        <f t="shared" si="102"/>
        <v>232.16666666666697</v>
      </c>
      <c r="F450" s="271">
        <f t="shared" si="102"/>
        <v>143.54878048780483</v>
      </c>
      <c r="G450" s="272">
        <f t="shared" si="102"/>
        <v>167.43589743589746</v>
      </c>
      <c r="H450" s="307">
        <f t="shared" si="102"/>
        <v>164.00079744816594</v>
      </c>
      <c r="I450" s="308"/>
      <c r="J450" s="305"/>
      <c r="K450" s="227"/>
    </row>
    <row r="451" spans="1:11" x14ac:dyDescent="0.2">
      <c r="A451" s="309" t="s">
        <v>51</v>
      </c>
      <c r="B451" s="274">
        <v>663</v>
      </c>
      <c r="C451" s="275">
        <v>660</v>
      </c>
      <c r="D451" s="275">
        <v>662</v>
      </c>
      <c r="E451" s="275">
        <v>175</v>
      </c>
      <c r="F451" s="275">
        <v>663</v>
      </c>
      <c r="G451" s="276">
        <v>654</v>
      </c>
      <c r="H451" s="277">
        <f>SUM(B451:G451)</f>
        <v>3477</v>
      </c>
      <c r="I451" s="310" t="s">
        <v>56</v>
      </c>
      <c r="J451" s="311">
        <f>H438-H451</f>
        <v>14</v>
      </c>
      <c r="K451" s="279">
        <f>J451/H438</f>
        <v>4.0103122314523064E-3</v>
      </c>
    </row>
    <row r="452" spans="1:11" x14ac:dyDescent="0.2">
      <c r="A452" s="309" t="s">
        <v>28</v>
      </c>
      <c r="B452" s="229"/>
      <c r="C452" s="281"/>
      <c r="D452" s="281"/>
      <c r="E452" s="281"/>
      <c r="F452" s="281"/>
      <c r="G452" s="230"/>
      <c r="H452" s="233"/>
      <c r="I452" s="227" t="s">
        <v>57</v>
      </c>
      <c r="J452" s="517">
        <v>159.03</v>
      </c>
      <c r="K452" s="517"/>
    </row>
    <row r="453" spans="1:11" ht="13.5" thickBot="1" x14ac:dyDescent="0.25">
      <c r="A453" s="312" t="s">
        <v>26</v>
      </c>
      <c r="B453" s="231">
        <f t="shared" ref="B453:G453" si="103">B452-B439</f>
        <v>0</v>
      </c>
      <c r="C453" s="232">
        <f t="shared" si="103"/>
        <v>0</v>
      </c>
      <c r="D453" s="232">
        <f t="shared" si="103"/>
        <v>0</v>
      </c>
      <c r="E453" s="232">
        <f t="shared" si="103"/>
        <v>0</v>
      </c>
      <c r="F453" s="232">
        <f t="shared" si="103"/>
        <v>0</v>
      </c>
      <c r="G453" s="238">
        <f t="shared" si="103"/>
        <v>0</v>
      </c>
      <c r="H453" s="234"/>
      <c r="I453" s="517" t="s">
        <v>26</v>
      </c>
      <c r="J453" s="517">
        <f>J452-J439</f>
        <v>1.3000000000000114</v>
      </c>
      <c r="K453" s="517"/>
    </row>
    <row r="455" spans="1:11" ht="13.5" thickBot="1" x14ac:dyDescent="0.25"/>
    <row r="456" spans="1:11" ht="13.5" thickBot="1" x14ac:dyDescent="0.25">
      <c r="A456" s="285" t="s">
        <v>139</v>
      </c>
      <c r="B456" s="528" t="s">
        <v>50</v>
      </c>
      <c r="C456" s="529"/>
      <c r="D456" s="529"/>
      <c r="E456" s="529"/>
      <c r="F456" s="529"/>
      <c r="G456" s="530"/>
      <c r="H456" s="313" t="s">
        <v>0</v>
      </c>
      <c r="I456" s="227"/>
      <c r="J456" s="518"/>
      <c r="K456" s="518"/>
    </row>
    <row r="457" spans="1:11" x14ac:dyDescent="0.2">
      <c r="A457" s="226" t="s">
        <v>54</v>
      </c>
      <c r="B457" s="453">
        <v>1</v>
      </c>
      <c r="C457" s="454">
        <v>2</v>
      </c>
      <c r="D457" s="455">
        <v>3</v>
      </c>
      <c r="E457" s="454">
        <v>4</v>
      </c>
      <c r="F457" s="455">
        <v>5</v>
      </c>
      <c r="G457" s="456">
        <v>6</v>
      </c>
      <c r="H457" s="460">
        <v>215</v>
      </c>
      <c r="I457" s="290"/>
      <c r="J457" s="518"/>
      <c r="K457" s="518"/>
    </row>
    <row r="458" spans="1:11" x14ac:dyDescent="0.2">
      <c r="A458" s="292" t="s">
        <v>3</v>
      </c>
      <c r="B458" s="253">
        <v>3925</v>
      </c>
      <c r="C458" s="254">
        <v>3925</v>
      </c>
      <c r="D458" s="254">
        <v>3925</v>
      </c>
      <c r="E458" s="254">
        <v>3925</v>
      </c>
      <c r="F458" s="254">
        <v>3925</v>
      </c>
      <c r="G458" s="255">
        <v>3925</v>
      </c>
      <c r="H458" s="293">
        <v>3925</v>
      </c>
      <c r="I458" s="294"/>
      <c r="J458" s="291"/>
      <c r="K458" s="518"/>
    </row>
    <row r="459" spans="1:11" x14ac:dyDescent="0.2">
      <c r="A459" s="295" t="s">
        <v>6</v>
      </c>
      <c r="B459" s="256">
        <v>4422.3529411764703</v>
      </c>
      <c r="C459" s="257">
        <v>4293.9024390243903</v>
      </c>
      <c r="D459" s="257">
        <v>4308.5365853658541</v>
      </c>
      <c r="E459" s="257">
        <v>4224.4444444444443</v>
      </c>
      <c r="F459" s="296">
        <v>4325.5</v>
      </c>
      <c r="G459" s="258">
        <v>4343.9024390243903</v>
      </c>
      <c r="H459" s="297">
        <v>4326.604651162791</v>
      </c>
      <c r="I459" s="298"/>
      <c r="J459" s="291"/>
      <c r="K459" s="518"/>
    </row>
    <row r="460" spans="1:11" x14ac:dyDescent="0.2">
      <c r="A460" s="226" t="s">
        <v>7</v>
      </c>
      <c r="B460" s="260">
        <v>64.705882352941174</v>
      </c>
      <c r="C460" s="261">
        <v>75.609756097560975</v>
      </c>
      <c r="D460" s="261">
        <v>60.975609756097562</v>
      </c>
      <c r="E460" s="261">
        <v>66.666666666666671</v>
      </c>
      <c r="F460" s="509">
        <v>75</v>
      </c>
      <c r="G460" s="262">
        <v>78.048780487804876</v>
      </c>
      <c r="H460" s="300">
        <v>72.093023255813947</v>
      </c>
      <c r="I460" s="301"/>
      <c r="J460" s="291"/>
      <c r="K460" s="518"/>
    </row>
    <row r="461" spans="1:11" x14ac:dyDescent="0.2">
      <c r="A461" s="226" t="s">
        <v>8</v>
      </c>
      <c r="B461" s="263">
        <v>8.9941140129249142E-2</v>
      </c>
      <c r="C461" s="264">
        <v>8.2809277582512025E-2</v>
      </c>
      <c r="D461" s="264">
        <v>0.10761248157038485</v>
      </c>
      <c r="E461" s="264">
        <v>8.5438017597232144E-2</v>
      </c>
      <c r="F461" s="302">
        <v>7.7202229289905028E-2</v>
      </c>
      <c r="G461" s="265">
        <v>9.0375632223995375E-2</v>
      </c>
      <c r="H461" s="303">
        <v>9.0646723006786667E-2</v>
      </c>
      <c r="I461" s="304"/>
      <c r="J461" s="305"/>
      <c r="K461" s="306"/>
    </row>
    <row r="462" spans="1:11" x14ac:dyDescent="0.2">
      <c r="A462" s="295" t="s">
        <v>1</v>
      </c>
      <c r="B462" s="266">
        <f t="shared" ref="B462:H462" si="104">B459/B458*100-100</f>
        <v>12.671412514050189</v>
      </c>
      <c r="C462" s="267">
        <f t="shared" si="104"/>
        <v>9.3987882553984861</v>
      </c>
      <c r="D462" s="267">
        <f t="shared" si="104"/>
        <v>9.7716327481746248</v>
      </c>
      <c r="E462" s="267">
        <f t="shared" si="104"/>
        <v>7.6291578202406356</v>
      </c>
      <c r="F462" s="267">
        <f t="shared" si="104"/>
        <v>10.203821656050962</v>
      </c>
      <c r="G462" s="268">
        <f t="shared" si="104"/>
        <v>10.672673605716952</v>
      </c>
      <c r="H462" s="269">
        <f t="shared" si="104"/>
        <v>10.231965634720794</v>
      </c>
      <c r="I462" s="304"/>
      <c r="J462" s="305"/>
      <c r="K462" s="227"/>
    </row>
    <row r="463" spans="1:11" ht="13.5" thickBot="1" x14ac:dyDescent="0.25">
      <c r="A463" s="226" t="s">
        <v>27</v>
      </c>
      <c r="B463" s="270">
        <f t="shared" ref="B463:H463" si="105">B459-B446</f>
        <v>17.102941176470267</v>
      </c>
      <c r="C463" s="271">
        <f t="shared" si="105"/>
        <v>16.534017971758658</v>
      </c>
      <c r="D463" s="271">
        <f t="shared" si="105"/>
        <v>-53.46341463414592</v>
      </c>
      <c r="E463" s="271">
        <f t="shared" si="105"/>
        <v>-153.05555555555566</v>
      </c>
      <c r="F463" s="271">
        <f t="shared" si="105"/>
        <v>-20</v>
      </c>
      <c r="G463" s="272">
        <f t="shared" si="105"/>
        <v>-25.071919949969015</v>
      </c>
      <c r="H463" s="307">
        <f t="shared" si="105"/>
        <v>-29.623419012647901</v>
      </c>
      <c r="I463" s="308"/>
      <c r="J463" s="305"/>
      <c r="K463" s="227"/>
    </row>
    <row r="464" spans="1:11" x14ac:dyDescent="0.2">
      <c r="A464" s="309" t="s">
        <v>51</v>
      </c>
      <c r="B464" s="274">
        <v>662</v>
      </c>
      <c r="C464" s="275">
        <v>658</v>
      </c>
      <c r="D464" s="275">
        <v>661</v>
      </c>
      <c r="E464" s="275">
        <v>171</v>
      </c>
      <c r="F464" s="275">
        <v>662</v>
      </c>
      <c r="G464" s="276">
        <v>650</v>
      </c>
      <c r="H464" s="277">
        <f>SUM(B464:G464)</f>
        <v>3464</v>
      </c>
      <c r="I464" s="310" t="s">
        <v>56</v>
      </c>
      <c r="J464" s="311">
        <f>H451-H464</f>
        <v>13</v>
      </c>
      <c r="K464" s="279">
        <f>J464/H451</f>
        <v>3.738855335058959E-3</v>
      </c>
    </row>
    <row r="465" spans="1:11" x14ac:dyDescent="0.2">
      <c r="A465" s="309" t="s">
        <v>28</v>
      </c>
      <c r="B465" s="229"/>
      <c r="C465" s="281"/>
      <c r="D465" s="281"/>
      <c r="E465" s="281"/>
      <c r="F465" s="281"/>
      <c r="G465" s="230"/>
      <c r="H465" s="233"/>
      <c r="I465" s="227" t="s">
        <v>57</v>
      </c>
      <c r="J465" s="518">
        <v>159.11000000000001</v>
      </c>
      <c r="K465" s="518"/>
    </row>
    <row r="466" spans="1:11" ht="13.5" thickBot="1" x14ac:dyDescent="0.25">
      <c r="A466" s="312" t="s">
        <v>26</v>
      </c>
      <c r="B466" s="231">
        <f t="shared" ref="B466:G466" si="106">B465-B452</f>
        <v>0</v>
      </c>
      <c r="C466" s="232">
        <f t="shared" si="106"/>
        <v>0</v>
      </c>
      <c r="D466" s="232">
        <f t="shared" si="106"/>
        <v>0</v>
      </c>
      <c r="E466" s="232">
        <f t="shared" si="106"/>
        <v>0</v>
      </c>
      <c r="F466" s="232">
        <f t="shared" si="106"/>
        <v>0</v>
      </c>
      <c r="G466" s="238">
        <f t="shared" si="106"/>
        <v>0</v>
      </c>
      <c r="H466" s="234"/>
      <c r="I466" s="518" t="s">
        <v>26</v>
      </c>
      <c r="J466" s="518">
        <f>J465-J452</f>
        <v>8.0000000000012506E-2</v>
      </c>
      <c r="K466" s="518"/>
    </row>
    <row r="468" spans="1:11" ht="13.5" thickBot="1" x14ac:dyDescent="0.25"/>
    <row r="469" spans="1:11" s="519" customFormat="1" ht="13.5" thickBot="1" x14ac:dyDescent="0.25">
      <c r="A469" s="285" t="s">
        <v>140</v>
      </c>
      <c r="B469" s="528" t="s">
        <v>50</v>
      </c>
      <c r="C469" s="529"/>
      <c r="D469" s="529"/>
      <c r="E469" s="529"/>
      <c r="F469" s="529"/>
      <c r="G469" s="530"/>
      <c r="H469" s="313" t="s">
        <v>0</v>
      </c>
      <c r="I469" s="227"/>
    </row>
    <row r="470" spans="1:11" s="519" customFormat="1" x14ac:dyDescent="0.2">
      <c r="A470" s="226" t="s">
        <v>54</v>
      </c>
      <c r="B470" s="453">
        <v>1</v>
      </c>
      <c r="C470" s="454">
        <v>2</v>
      </c>
      <c r="D470" s="455">
        <v>3</v>
      </c>
      <c r="E470" s="454">
        <v>4</v>
      </c>
      <c r="F470" s="455">
        <v>5</v>
      </c>
      <c r="G470" s="456">
        <v>6</v>
      </c>
      <c r="H470" s="460">
        <v>215</v>
      </c>
      <c r="I470" s="290"/>
    </row>
    <row r="471" spans="1:11" s="519" customFormat="1" x14ac:dyDescent="0.2">
      <c r="A471" s="292" t="s">
        <v>3</v>
      </c>
      <c r="B471" s="253">
        <v>3945</v>
      </c>
      <c r="C471" s="254">
        <v>3945</v>
      </c>
      <c r="D471" s="254">
        <v>3945</v>
      </c>
      <c r="E471" s="254">
        <v>3945</v>
      </c>
      <c r="F471" s="254">
        <v>3945</v>
      </c>
      <c r="G471" s="255">
        <v>3945</v>
      </c>
      <c r="H471" s="293">
        <v>3945</v>
      </c>
      <c r="I471" s="294"/>
      <c r="J471" s="291"/>
    </row>
    <row r="472" spans="1:11" s="519" customFormat="1" x14ac:dyDescent="0.2">
      <c r="A472" s="295" t="s">
        <v>6</v>
      </c>
      <c r="B472" s="256">
        <v>4340.71</v>
      </c>
      <c r="C472" s="257">
        <v>4063.46</v>
      </c>
      <c r="D472" s="257">
        <v>4315.45</v>
      </c>
      <c r="E472" s="257">
        <v>4214.38</v>
      </c>
      <c r="F472" s="296">
        <v>4294.75</v>
      </c>
      <c r="G472" s="258">
        <v>4074.59</v>
      </c>
      <c r="H472" s="297">
        <v>4237.45</v>
      </c>
      <c r="I472" s="298"/>
      <c r="J472" s="291"/>
    </row>
    <row r="473" spans="1:11" s="519" customFormat="1" x14ac:dyDescent="0.2">
      <c r="A473" s="226" t="s">
        <v>7</v>
      </c>
      <c r="B473" s="260">
        <v>92.9</v>
      </c>
      <c r="C473" s="261">
        <v>100</v>
      </c>
      <c r="D473" s="261">
        <v>85.5</v>
      </c>
      <c r="E473" s="261">
        <v>93.8</v>
      </c>
      <c r="F473" s="509">
        <v>90</v>
      </c>
      <c r="G473" s="262">
        <v>94.59</v>
      </c>
      <c r="H473" s="300">
        <v>85.65</v>
      </c>
      <c r="I473" s="301"/>
      <c r="J473" s="291"/>
    </row>
    <row r="474" spans="1:11" s="519" customFormat="1" x14ac:dyDescent="0.2">
      <c r="A474" s="226" t="s">
        <v>8</v>
      </c>
      <c r="B474" s="263">
        <v>5.7599999999999998E-2</v>
      </c>
      <c r="C474" s="264">
        <v>4.2200000000000001E-2</v>
      </c>
      <c r="D474" s="264">
        <v>7.7600000000000002E-2</v>
      </c>
      <c r="E474" s="264">
        <v>6.3E-2</v>
      </c>
      <c r="F474" s="302">
        <v>6.2199999999999998E-2</v>
      </c>
      <c r="G474" s="265">
        <v>5.7000000000000002E-2</v>
      </c>
      <c r="H474" s="303">
        <v>6.8500000000000005E-2</v>
      </c>
      <c r="I474" s="304"/>
      <c r="J474" s="305"/>
      <c r="K474" s="306"/>
    </row>
    <row r="475" spans="1:11" s="519" customFormat="1" x14ac:dyDescent="0.2">
      <c r="A475" s="295" t="s">
        <v>1</v>
      </c>
      <c r="B475" s="266">
        <f t="shared" ref="B475:H475" si="107">B472/B471*100-100</f>
        <v>10.030671736375155</v>
      </c>
      <c r="C475" s="267">
        <f t="shared" si="107"/>
        <v>3.0027883396704738</v>
      </c>
      <c r="D475" s="267">
        <f t="shared" si="107"/>
        <v>9.3903675538656444</v>
      </c>
      <c r="E475" s="267">
        <f t="shared" si="107"/>
        <v>6.8283903675538653</v>
      </c>
      <c r="F475" s="267">
        <f t="shared" si="107"/>
        <v>8.8656527249683137</v>
      </c>
      <c r="G475" s="268">
        <f t="shared" si="107"/>
        <v>3.2849176172370136</v>
      </c>
      <c r="H475" s="269">
        <f t="shared" si="107"/>
        <v>7.413181242078565</v>
      </c>
      <c r="I475" s="304"/>
      <c r="J475" s="305"/>
      <c r="K475" s="227"/>
    </row>
    <row r="476" spans="1:11" s="519" customFormat="1" ht="13.5" thickBot="1" x14ac:dyDescent="0.25">
      <c r="A476" s="226" t="s">
        <v>27</v>
      </c>
      <c r="B476" s="270">
        <f t="shared" ref="B476:H476" si="108">B472-B459</f>
        <v>-81.642941176470231</v>
      </c>
      <c r="C476" s="271">
        <f t="shared" si="108"/>
        <v>-230.4424390243903</v>
      </c>
      <c r="D476" s="271">
        <f t="shared" si="108"/>
        <v>6.9134146341457381</v>
      </c>
      <c r="E476" s="271">
        <f t="shared" si="108"/>
        <v>-10.064444444444234</v>
      </c>
      <c r="F476" s="271">
        <f t="shared" si="108"/>
        <v>-30.75</v>
      </c>
      <c r="G476" s="272">
        <f t="shared" si="108"/>
        <v>-269.31243902439019</v>
      </c>
      <c r="H476" s="307">
        <f t="shared" si="108"/>
        <v>-89.154651162791197</v>
      </c>
      <c r="I476" s="308"/>
      <c r="J476" s="305"/>
      <c r="K476" s="227"/>
    </row>
    <row r="477" spans="1:11" s="519" customFormat="1" x14ac:dyDescent="0.2">
      <c r="A477" s="309" t="s">
        <v>51</v>
      </c>
      <c r="B477" s="274">
        <v>659</v>
      </c>
      <c r="C477" s="275">
        <v>657</v>
      </c>
      <c r="D477" s="275">
        <v>658</v>
      </c>
      <c r="E477" s="275">
        <v>169</v>
      </c>
      <c r="F477" s="275">
        <v>662</v>
      </c>
      <c r="G477" s="276">
        <v>648</v>
      </c>
      <c r="H477" s="277">
        <f>SUM(B477:G477)</f>
        <v>3453</v>
      </c>
      <c r="I477" s="310" t="s">
        <v>56</v>
      </c>
      <c r="J477" s="311">
        <f>H464-H477</f>
        <v>11</v>
      </c>
      <c r="K477" s="279">
        <f>J477/H464</f>
        <v>3.1755196304849883E-3</v>
      </c>
    </row>
    <row r="478" spans="1:11" s="519" customFormat="1" x14ac:dyDescent="0.2">
      <c r="A478" s="309" t="s">
        <v>28</v>
      </c>
      <c r="B478" s="229"/>
      <c r="C478" s="281"/>
      <c r="D478" s="281"/>
      <c r="E478" s="281"/>
      <c r="F478" s="281"/>
      <c r="G478" s="230"/>
      <c r="H478" s="233"/>
      <c r="I478" s="227" t="s">
        <v>57</v>
      </c>
      <c r="J478" s="519">
        <v>158.69</v>
      </c>
    </row>
    <row r="479" spans="1:11" s="519" customFormat="1" ht="13.5" thickBot="1" x14ac:dyDescent="0.25">
      <c r="A479" s="312" t="s">
        <v>26</v>
      </c>
      <c r="B479" s="231">
        <f t="shared" ref="B479:G479" si="109">B478-B465</f>
        <v>0</v>
      </c>
      <c r="C479" s="232">
        <f t="shared" si="109"/>
        <v>0</v>
      </c>
      <c r="D479" s="232">
        <f t="shared" si="109"/>
        <v>0</v>
      </c>
      <c r="E479" s="232">
        <f t="shared" si="109"/>
        <v>0</v>
      </c>
      <c r="F479" s="232">
        <f t="shared" si="109"/>
        <v>0</v>
      </c>
      <c r="G479" s="238">
        <f t="shared" si="109"/>
        <v>0</v>
      </c>
      <c r="H479" s="234"/>
      <c r="I479" s="519" t="s">
        <v>26</v>
      </c>
      <c r="J479" s="519">
        <f>J478-J465</f>
        <v>-0.42000000000001592</v>
      </c>
    </row>
    <row r="481" spans="1:11" ht="13.5" thickBot="1" x14ac:dyDescent="0.25"/>
    <row r="482" spans="1:11" ht="13.5" thickBot="1" x14ac:dyDescent="0.25">
      <c r="A482" s="285" t="s">
        <v>141</v>
      </c>
      <c r="B482" s="528" t="s">
        <v>50</v>
      </c>
      <c r="C482" s="529"/>
      <c r="D482" s="529"/>
      <c r="E482" s="529"/>
      <c r="F482" s="529"/>
      <c r="G482" s="530"/>
      <c r="H482" s="313" t="s">
        <v>0</v>
      </c>
      <c r="I482" s="227"/>
      <c r="J482" s="520"/>
      <c r="K482" s="520"/>
    </row>
    <row r="483" spans="1:11" x14ac:dyDescent="0.2">
      <c r="A483" s="226" t="s">
        <v>54</v>
      </c>
      <c r="B483" s="453">
        <v>1</v>
      </c>
      <c r="C483" s="454">
        <v>2</v>
      </c>
      <c r="D483" s="455">
        <v>3</v>
      </c>
      <c r="E483" s="454">
        <v>4</v>
      </c>
      <c r="F483" s="455">
        <v>5</v>
      </c>
      <c r="G483" s="456">
        <v>6</v>
      </c>
      <c r="H483" s="460">
        <v>273</v>
      </c>
      <c r="I483" s="290"/>
      <c r="J483" s="520"/>
      <c r="K483" s="520"/>
    </row>
    <row r="484" spans="1:11" x14ac:dyDescent="0.2">
      <c r="A484" s="292" t="s">
        <v>3</v>
      </c>
      <c r="B484" s="253">
        <v>3965</v>
      </c>
      <c r="C484" s="254">
        <v>3965</v>
      </c>
      <c r="D484" s="254">
        <v>3965</v>
      </c>
      <c r="E484" s="254">
        <v>3965</v>
      </c>
      <c r="F484" s="254">
        <v>3965</v>
      </c>
      <c r="G484" s="255">
        <v>3965</v>
      </c>
      <c r="H484" s="293">
        <v>3965</v>
      </c>
      <c r="I484" s="294"/>
      <c r="J484" s="291"/>
      <c r="K484" s="520"/>
    </row>
    <row r="485" spans="1:11" x14ac:dyDescent="0.2">
      <c r="A485" s="295" t="s">
        <v>6</v>
      </c>
      <c r="B485" s="256">
        <v>4318.5185185185182</v>
      </c>
      <c r="C485" s="257">
        <v>4267.7551020408164</v>
      </c>
      <c r="D485" s="257">
        <v>4428.867924528302</v>
      </c>
      <c r="E485" s="257">
        <v>4155.5</v>
      </c>
      <c r="F485" s="296">
        <v>4345.208333333333</v>
      </c>
      <c r="G485" s="258">
        <v>4491.2244897959181</v>
      </c>
      <c r="H485" s="297">
        <v>4354.5787545787543</v>
      </c>
      <c r="I485" s="298"/>
      <c r="J485" s="291"/>
      <c r="K485" s="520"/>
    </row>
    <row r="486" spans="1:11" x14ac:dyDescent="0.2">
      <c r="A486" s="226" t="s">
        <v>7</v>
      </c>
      <c r="B486" s="260">
        <v>77.777777777777771</v>
      </c>
      <c r="C486" s="261">
        <v>81.632653061224488</v>
      </c>
      <c r="D486" s="261">
        <v>75.471698113207552</v>
      </c>
      <c r="E486" s="261">
        <v>85</v>
      </c>
      <c r="F486" s="509">
        <v>75</v>
      </c>
      <c r="G486" s="262">
        <v>73.469387755102048</v>
      </c>
      <c r="H486" s="300">
        <v>75.45787545787546</v>
      </c>
      <c r="I486" s="301"/>
      <c r="J486" s="291"/>
      <c r="K486" s="520"/>
    </row>
    <row r="487" spans="1:11" x14ac:dyDescent="0.2">
      <c r="A487" s="226" t="s">
        <v>8</v>
      </c>
      <c r="B487" s="263">
        <v>8.6631157794589728E-2</v>
      </c>
      <c r="C487" s="264">
        <v>7.9080303424390958E-2</v>
      </c>
      <c r="D487" s="264">
        <v>9.4710217036634001E-2</v>
      </c>
      <c r="E487" s="264">
        <v>9.2663844295292577E-2</v>
      </c>
      <c r="F487" s="302">
        <v>9.401588622764584E-2</v>
      </c>
      <c r="G487" s="265">
        <v>9.3568300756394163E-2</v>
      </c>
      <c r="H487" s="303">
        <v>9.2754885395727751E-2</v>
      </c>
      <c r="I487" s="304"/>
      <c r="J487" s="305"/>
      <c r="K487" s="306"/>
    </row>
    <row r="488" spans="1:11" x14ac:dyDescent="0.2">
      <c r="A488" s="295" t="s">
        <v>1</v>
      </c>
      <c r="B488" s="266">
        <f t="shared" ref="B488:H488" si="110">B485/B484*100-100</f>
        <v>8.9159777684367754</v>
      </c>
      <c r="C488" s="267">
        <f t="shared" si="110"/>
        <v>7.6356898370950006</v>
      </c>
      <c r="D488" s="267">
        <f t="shared" si="110"/>
        <v>11.699064931356929</v>
      </c>
      <c r="E488" s="267">
        <f t="shared" si="110"/>
        <v>4.8045397225725139</v>
      </c>
      <c r="F488" s="267">
        <f t="shared" si="110"/>
        <v>9.5891130727196128</v>
      </c>
      <c r="G488" s="268">
        <f t="shared" si="110"/>
        <v>13.271739969632222</v>
      </c>
      <c r="H488" s="269">
        <f t="shared" si="110"/>
        <v>9.8254414773960832</v>
      </c>
      <c r="I488" s="304"/>
      <c r="J488" s="305"/>
      <c r="K488" s="227"/>
    </row>
    <row r="489" spans="1:11" ht="13.5" thickBot="1" x14ac:dyDescent="0.25">
      <c r="A489" s="226" t="s">
        <v>27</v>
      </c>
      <c r="B489" s="270">
        <f t="shared" ref="B489:H489" si="111">B485-B472</f>
        <v>-22.191481481481787</v>
      </c>
      <c r="C489" s="271">
        <f t="shared" si="111"/>
        <v>204.29510204081635</v>
      </c>
      <c r="D489" s="271">
        <f t="shared" si="111"/>
        <v>113.41792452830214</v>
      </c>
      <c r="E489" s="271">
        <f t="shared" si="111"/>
        <v>-58.880000000000109</v>
      </c>
      <c r="F489" s="271">
        <f t="shared" si="111"/>
        <v>50.45833333333303</v>
      </c>
      <c r="G489" s="272">
        <f t="shared" si="111"/>
        <v>416.63448979591794</v>
      </c>
      <c r="H489" s="307">
        <f t="shared" si="111"/>
        <v>117.12875457875452</v>
      </c>
      <c r="I489" s="308"/>
      <c r="J489" s="305"/>
      <c r="K489" s="227"/>
    </row>
    <row r="490" spans="1:11" x14ac:dyDescent="0.2">
      <c r="A490" s="309" t="s">
        <v>51</v>
      </c>
      <c r="B490" s="274">
        <v>655</v>
      </c>
      <c r="C490" s="275">
        <v>655</v>
      </c>
      <c r="D490" s="275">
        <v>655</v>
      </c>
      <c r="E490" s="275">
        <v>163</v>
      </c>
      <c r="F490" s="275">
        <v>662</v>
      </c>
      <c r="G490" s="276">
        <v>647</v>
      </c>
      <c r="H490" s="277">
        <f>SUM(B490:G490)</f>
        <v>3437</v>
      </c>
      <c r="I490" s="310" t="s">
        <v>56</v>
      </c>
      <c r="J490" s="311">
        <f>H477-H490</f>
        <v>16</v>
      </c>
      <c r="K490" s="279">
        <f>J490/H477</f>
        <v>4.633651896901245E-3</v>
      </c>
    </row>
    <row r="491" spans="1:11" x14ac:dyDescent="0.2">
      <c r="A491" s="309" t="s">
        <v>28</v>
      </c>
      <c r="B491" s="229"/>
      <c r="C491" s="281"/>
      <c r="D491" s="281"/>
      <c r="E491" s="281"/>
      <c r="F491" s="281"/>
      <c r="G491" s="230"/>
      <c r="H491" s="233"/>
      <c r="I491" s="227" t="s">
        <v>57</v>
      </c>
      <c r="J491" s="520">
        <v>158.52000000000001</v>
      </c>
      <c r="K491" s="520"/>
    </row>
    <row r="492" spans="1:11" ht="13.5" thickBot="1" x14ac:dyDescent="0.25">
      <c r="A492" s="312" t="s">
        <v>26</v>
      </c>
      <c r="B492" s="231">
        <f t="shared" ref="B492:G492" si="112">B491-B478</f>
        <v>0</v>
      </c>
      <c r="C492" s="232">
        <f t="shared" si="112"/>
        <v>0</v>
      </c>
      <c r="D492" s="232">
        <f t="shared" si="112"/>
        <v>0</v>
      </c>
      <c r="E492" s="232">
        <f t="shared" si="112"/>
        <v>0</v>
      </c>
      <c r="F492" s="232">
        <f t="shared" si="112"/>
        <v>0</v>
      </c>
      <c r="G492" s="238">
        <f t="shared" si="112"/>
        <v>0</v>
      </c>
      <c r="H492" s="234"/>
      <c r="I492" s="520" t="s">
        <v>26</v>
      </c>
      <c r="J492" s="520">
        <f>J491-J478</f>
        <v>-0.16999999999998749</v>
      </c>
      <c r="K492" s="520"/>
    </row>
    <row r="494" spans="1:11" ht="13.5" thickBot="1" x14ac:dyDescent="0.25"/>
    <row r="495" spans="1:11" s="521" customFormat="1" ht="13.5" thickBot="1" x14ac:dyDescent="0.25">
      <c r="A495" s="285" t="s">
        <v>142</v>
      </c>
      <c r="B495" s="528" t="s">
        <v>50</v>
      </c>
      <c r="C495" s="529"/>
      <c r="D495" s="529"/>
      <c r="E495" s="529"/>
      <c r="F495" s="529"/>
      <c r="G495" s="530"/>
      <c r="H495" s="313" t="s">
        <v>0</v>
      </c>
      <c r="I495" s="227"/>
    </row>
    <row r="496" spans="1:11" s="521" customFormat="1" x14ac:dyDescent="0.2">
      <c r="A496" s="226" t="s">
        <v>54</v>
      </c>
      <c r="B496" s="453">
        <v>1</v>
      </c>
      <c r="C496" s="454">
        <v>2</v>
      </c>
      <c r="D496" s="455">
        <v>3</v>
      </c>
      <c r="E496" s="454">
        <v>4</v>
      </c>
      <c r="F496" s="455">
        <v>5</v>
      </c>
      <c r="G496" s="456">
        <v>6</v>
      </c>
      <c r="H496" s="460">
        <v>273</v>
      </c>
      <c r="I496" s="290"/>
    </row>
    <row r="497" spans="1:11" s="521" customFormat="1" x14ac:dyDescent="0.2">
      <c r="A497" s="292" t="s">
        <v>3</v>
      </c>
      <c r="B497" s="253">
        <v>3985</v>
      </c>
      <c r="C497" s="254">
        <v>3985</v>
      </c>
      <c r="D497" s="254">
        <v>3985</v>
      </c>
      <c r="E497" s="254">
        <v>3985</v>
      </c>
      <c r="F497" s="254">
        <v>3985</v>
      </c>
      <c r="G497" s="255">
        <v>3985</v>
      </c>
      <c r="H497" s="293">
        <v>3985</v>
      </c>
      <c r="I497" s="294"/>
      <c r="J497" s="291"/>
    </row>
    <row r="498" spans="1:11" s="521" customFormat="1" x14ac:dyDescent="0.2">
      <c r="A498" s="295" t="s">
        <v>6</v>
      </c>
      <c r="B498" s="256">
        <v>4444.22</v>
      </c>
      <c r="C498" s="257">
        <v>4350.57</v>
      </c>
      <c r="D498" s="257">
        <v>4333.51</v>
      </c>
      <c r="E498" s="257">
        <v>4151.33</v>
      </c>
      <c r="F498" s="296">
        <v>4400.47</v>
      </c>
      <c r="G498" s="258">
        <v>4406.51</v>
      </c>
      <c r="H498" s="297">
        <v>4372.37</v>
      </c>
      <c r="I498" s="298"/>
      <c r="J498" s="291"/>
    </row>
    <row r="499" spans="1:11" s="521" customFormat="1" x14ac:dyDescent="0.2">
      <c r="A499" s="226" t="s">
        <v>7</v>
      </c>
      <c r="B499" s="260">
        <v>80</v>
      </c>
      <c r="C499" s="261">
        <v>77.36</v>
      </c>
      <c r="D499" s="261">
        <v>81.08</v>
      </c>
      <c r="E499" s="261">
        <v>73.33</v>
      </c>
      <c r="F499" s="509">
        <v>69.77</v>
      </c>
      <c r="G499" s="262">
        <v>83.72</v>
      </c>
      <c r="H499" s="300">
        <v>76.69</v>
      </c>
      <c r="I499" s="301"/>
      <c r="J499" s="291"/>
    </row>
    <row r="500" spans="1:11" s="521" customFormat="1" x14ac:dyDescent="0.2">
      <c r="A500" s="226" t="s">
        <v>8</v>
      </c>
      <c r="B500" s="263">
        <v>8.2400000000000001E-2</v>
      </c>
      <c r="C500" s="264">
        <v>7.8700000000000006E-2</v>
      </c>
      <c r="D500" s="264">
        <v>8.5699999999999998E-2</v>
      </c>
      <c r="E500" s="264">
        <v>8.1199999999999994E-2</v>
      </c>
      <c r="F500" s="302">
        <v>9.1200000000000003E-2</v>
      </c>
      <c r="G500" s="265">
        <v>7.4399999999999994E-2</v>
      </c>
      <c r="H500" s="303">
        <v>8.3799999999999999E-2</v>
      </c>
      <c r="I500" s="304"/>
      <c r="J500" s="305"/>
      <c r="K500" s="306"/>
    </row>
    <row r="501" spans="1:11" s="521" customFormat="1" x14ac:dyDescent="0.2">
      <c r="A501" s="295" t="s">
        <v>1</v>
      </c>
      <c r="B501" s="266">
        <f t="shared" ref="B501:H501" si="113">B498/B497*100-100</f>
        <v>11.523713927227107</v>
      </c>
      <c r="C501" s="267">
        <f t="shared" si="113"/>
        <v>9.1736511919698955</v>
      </c>
      <c r="D501" s="267">
        <f t="shared" si="113"/>
        <v>8.7455457967377583</v>
      </c>
      <c r="E501" s="267">
        <f t="shared" si="113"/>
        <v>4.173902132998748</v>
      </c>
      <c r="F501" s="267">
        <f t="shared" si="113"/>
        <v>10.425846925972394</v>
      </c>
      <c r="G501" s="268">
        <f t="shared" si="113"/>
        <v>10.577415307402774</v>
      </c>
      <c r="H501" s="269">
        <f t="shared" si="113"/>
        <v>9.7207026348808085</v>
      </c>
      <c r="I501" s="304"/>
      <c r="J501" s="305"/>
      <c r="K501" s="227"/>
    </row>
    <row r="502" spans="1:11" s="521" customFormat="1" ht="13.5" thickBot="1" x14ac:dyDescent="0.25">
      <c r="A502" s="226" t="s">
        <v>27</v>
      </c>
      <c r="B502" s="270">
        <f t="shared" ref="B502:H502" si="114">B498-B485</f>
        <v>125.70148148148201</v>
      </c>
      <c r="C502" s="271">
        <f t="shared" si="114"/>
        <v>82.814897959183327</v>
      </c>
      <c r="D502" s="271">
        <f t="shared" si="114"/>
        <v>-95.357924528301737</v>
      </c>
      <c r="E502" s="271">
        <f t="shared" si="114"/>
        <v>-4.1700000000000728</v>
      </c>
      <c r="F502" s="271">
        <f t="shared" si="114"/>
        <v>55.261666666667224</v>
      </c>
      <c r="G502" s="272">
        <f t="shared" si="114"/>
        <v>-84.714489795917871</v>
      </c>
      <c r="H502" s="307">
        <f t="shared" si="114"/>
        <v>17.791245421245549</v>
      </c>
      <c r="I502" s="308"/>
      <c r="J502" s="305"/>
      <c r="K502" s="227"/>
    </row>
    <row r="503" spans="1:11" s="521" customFormat="1" x14ac:dyDescent="0.2">
      <c r="A503" s="309" t="s">
        <v>51</v>
      </c>
      <c r="B503" s="274">
        <v>653</v>
      </c>
      <c r="C503" s="275">
        <v>650</v>
      </c>
      <c r="D503" s="275">
        <v>652</v>
      </c>
      <c r="E503" s="275">
        <v>160</v>
      </c>
      <c r="F503" s="275">
        <v>660</v>
      </c>
      <c r="G503" s="276">
        <v>645</v>
      </c>
      <c r="H503" s="277">
        <f>SUM(B503:G503)</f>
        <v>3420</v>
      </c>
      <c r="I503" s="310" t="s">
        <v>56</v>
      </c>
      <c r="J503" s="311">
        <f>H490-H503</f>
        <v>17</v>
      </c>
      <c r="K503" s="279">
        <f>J503/H490</f>
        <v>4.946173988943846E-3</v>
      </c>
    </row>
    <row r="504" spans="1:11" s="521" customFormat="1" x14ac:dyDescent="0.2">
      <c r="A504" s="309" t="s">
        <v>28</v>
      </c>
      <c r="B504" s="229"/>
      <c r="C504" s="281"/>
      <c r="D504" s="281"/>
      <c r="E504" s="281"/>
      <c r="F504" s="281"/>
      <c r="G504" s="230"/>
      <c r="H504" s="233"/>
      <c r="I504" s="227" t="s">
        <v>57</v>
      </c>
      <c r="J504" s="521">
        <v>158.43</v>
      </c>
    </row>
    <row r="505" spans="1:11" s="521" customFormat="1" ht="13.5" thickBot="1" x14ac:dyDescent="0.25">
      <c r="A505" s="312" t="s">
        <v>26</v>
      </c>
      <c r="B505" s="231">
        <f t="shared" ref="B505:G505" si="115">B504-B491</f>
        <v>0</v>
      </c>
      <c r="C505" s="232">
        <f t="shared" si="115"/>
        <v>0</v>
      </c>
      <c r="D505" s="232">
        <f t="shared" si="115"/>
        <v>0</v>
      </c>
      <c r="E505" s="232">
        <f t="shared" si="115"/>
        <v>0</v>
      </c>
      <c r="F505" s="232">
        <f t="shared" si="115"/>
        <v>0</v>
      </c>
      <c r="G505" s="238">
        <f t="shared" si="115"/>
        <v>0</v>
      </c>
      <c r="H505" s="234"/>
      <c r="I505" s="521" t="s">
        <v>26</v>
      </c>
      <c r="J505" s="521">
        <f>J504-J491</f>
        <v>-9.0000000000003411E-2</v>
      </c>
    </row>
    <row r="507" spans="1:11" ht="13.5" thickBot="1" x14ac:dyDescent="0.25"/>
    <row r="508" spans="1:11" ht="13.5" thickBot="1" x14ac:dyDescent="0.25">
      <c r="A508" s="285" t="s">
        <v>143</v>
      </c>
      <c r="B508" s="528" t="s">
        <v>50</v>
      </c>
      <c r="C508" s="529"/>
      <c r="D508" s="529"/>
      <c r="E508" s="529"/>
      <c r="F508" s="529"/>
      <c r="G508" s="530"/>
      <c r="H508" s="313" t="s">
        <v>0</v>
      </c>
      <c r="I508" s="227"/>
      <c r="J508" s="522"/>
      <c r="K508" s="522"/>
    </row>
    <row r="509" spans="1:11" x14ac:dyDescent="0.2">
      <c r="A509" s="226" t="s">
        <v>54</v>
      </c>
      <c r="B509" s="453">
        <v>1</v>
      </c>
      <c r="C509" s="454">
        <v>2</v>
      </c>
      <c r="D509" s="455">
        <v>3</v>
      </c>
      <c r="E509" s="454">
        <v>4</v>
      </c>
      <c r="F509" s="455">
        <v>5</v>
      </c>
      <c r="G509" s="456">
        <v>6</v>
      </c>
      <c r="H509" s="460">
        <v>252</v>
      </c>
      <c r="I509" s="290"/>
      <c r="J509" s="522"/>
      <c r="K509" s="522"/>
    </row>
    <row r="510" spans="1:11" x14ac:dyDescent="0.2">
      <c r="A510" s="292" t="s">
        <v>3</v>
      </c>
      <c r="B510" s="253">
        <v>4005</v>
      </c>
      <c r="C510" s="254">
        <v>4005</v>
      </c>
      <c r="D510" s="254">
        <v>4005</v>
      </c>
      <c r="E510" s="254">
        <v>4005</v>
      </c>
      <c r="F510" s="254">
        <v>4005</v>
      </c>
      <c r="G510" s="255">
        <v>4005</v>
      </c>
      <c r="H510" s="293">
        <v>4005</v>
      </c>
      <c r="I510" s="294"/>
      <c r="J510" s="291"/>
      <c r="K510" s="522"/>
    </row>
    <row r="511" spans="1:11" x14ac:dyDescent="0.2">
      <c r="A511" s="295" t="s">
        <v>6</v>
      </c>
      <c r="B511" s="256">
        <v>4493.8297872340427</v>
      </c>
      <c r="C511" s="257">
        <v>4425</v>
      </c>
      <c r="D511" s="257">
        <v>4342.1276595744685</v>
      </c>
      <c r="E511" s="257">
        <v>4521.333333333333</v>
      </c>
      <c r="F511" s="296">
        <v>4439.591836734694</v>
      </c>
      <c r="G511" s="258">
        <v>4491.875</v>
      </c>
      <c r="H511" s="297">
        <v>4443.6904761904761</v>
      </c>
      <c r="I511" s="298"/>
      <c r="J511" s="291"/>
      <c r="K511" s="522"/>
    </row>
    <row r="512" spans="1:11" x14ac:dyDescent="0.2">
      <c r="A512" s="226" t="s">
        <v>7</v>
      </c>
      <c r="B512" s="260">
        <v>76.59574468085107</v>
      </c>
      <c r="C512" s="261">
        <v>78.260869565217391</v>
      </c>
      <c r="D512" s="261">
        <v>61.702127659574465</v>
      </c>
      <c r="E512" s="261">
        <v>53.333333333333336</v>
      </c>
      <c r="F512" s="509">
        <v>93.877551020408163</v>
      </c>
      <c r="G512" s="262">
        <v>72.916666666666671</v>
      </c>
      <c r="H512" s="300">
        <v>76.587301587301582</v>
      </c>
      <c r="I512" s="301"/>
      <c r="J512" s="291"/>
      <c r="K512" s="522"/>
    </row>
    <row r="513" spans="1:11" x14ac:dyDescent="0.2">
      <c r="A513" s="226" t="s">
        <v>8</v>
      </c>
      <c r="B513" s="263">
        <v>9.4717363334149707E-2</v>
      </c>
      <c r="C513" s="264">
        <v>8.18250483166197E-2</v>
      </c>
      <c r="D513" s="264">
        <v>0.11046005680790444</v>
      </c>
      <c r="E513" s="264">
        <v>0.12972389771997062</v>
      </c>
      <c r="F513" s="302">
        <v>6.7001281724727066E-2</v>
      </c>
      <c r="G513" s="265">
        <v>8.9905511502086477E-2</v>
      </c>
      <c r="H513" s="303">
        <v>9.3501562019344522E-2</v>
      </c>
      <c r="I513" s="304"/>
      <c r="J513" s="305"/>
      <c r="K513" s="306"/>
    </row>
    <row r="514" spans="1:11" x14ac:dyDescent="0.2">
      <c r="A514" s="295" t="s">
        <v>1</v>
      </c>
      <c r="B514" s="266">
        <f t="shared" ref="B514:H514" si="116">B511/B510*100-100</f>
        <v>12.20548782107474</v>
      </c>
      <c r="C514" s="267">
        <f t="shared" si="116"/>
        <v>10.486891385767791</v>
      </c>
      <c r="D514" s="267">
        <f t="shared" si="116"/>
        <v>8.4176694026084391</v>
      </c>
      <c r="E514" s="267">
        <f t="shared" si="116"/>
        <v>12.892218060757372</v>
      </c>
      <c r="F514" s="267">
        <f t="shared" si="116"/>
        <v>10.851231878519201</v>
      </c>
      <c r="G514" s="268">
        <f t="shared" si="116"/>
        <v>12.156679151061184</v>
      </c>
      <c r="H514" s="269">
        <f t="shared" si="116"/>
        <v>10.953569942333985</v>
      </c>
      <c r="I514" s="304"/>
      <c r="J514" s="305"/>
      <c r="K514" s="227"/>
    </row>
    <row r="515" spans="1:11" ht="13.5" thickBot="1" x14ac:dyDescent="0.25">
      <c r="A515" s="226" t="s">
        <v>27</v>
      </c>
      <c r="B515" s="270">
        <f t="shared" ref="B515:H515" si="117">B511-B498</f>
        <v>49.609787234042415</v>
      </c>
      <c r="C515" s="271">
        <f t="shared" si="117"/>
        <v>74.430000000000291</v>
      </c>
      <c r="D515" s="271">
        <f t="shared" si="117"/>
        <v>8.6176595744682345</v>
      </c>
      <c r="E515" s="271">
        <f t="shared" si="117"/>
        <v>370.0033333333331</v>
      </c>
      <c r="F515" s="271">
        <f t="shared" si="117"/>
        <v>39.121836734693716</v>
      </c>
      <c r="G515" s="272">
        <f t="shared" si="117"/>
        <v>85.364999999999782</v>
      </c>
      <c r="H515" s="307">
        <f t="shared" si="117"/>
        <v>71.320476190476256</v>
      </c>
      <c r="I515" s="308"/>
      <c r="J515" s="305"/>
      <c r="K515" s="227"/>
    </row>
    <row r="516" spans="1:11" x14ac:dyDescent="0.2">
      <c r="A516" s="309" t="s">
        <v>51</v>
      </c>
      <c r="B516" s="274">
        <v>651</v>
      </c>
      <c r="C516" s="275">
        <v>648</v>
      </c>
      <c r="D516" s="275">
        <v>651</v>
      </c>
      <c r="E516" s="275">
        <v>157</v>
      </c>
      <c r="F516" s="275">
        <v>659</v>
      </c>
      <c r="G516" s="276">
        <v>641</v>
      </c>
      <c r="H516" s="277">
        <f>SUM(B516:G516)</f>
        <v>3407</v>
      </c>
      <c r="I516" s="310" t="s">
        <v>56</v>
      </c>
      <c r="J516" s="311">
        <f>H503-H516</f>
        <v>13</v>
      </c>
      <c r="K516" s="279">
        <f>J516/H503</f>
        <v>3.8011695906432748E-3</v>
      </c>
    </row>
    <row r="517" spans="1:11" x14ac:dyDescent="0.2">
      <c r="A517" s="309" t="s">
        <v>28</v>
      </c>
      <c r="B517" s="229"/>
      <c r="C517" s="281"/>
      <c r="D517" s="281"/>
      <c r="E517" s="281"/>
      <c r="F517" s="281"/>
      <c r="G517" s="230"/>
      <c r="H517" s="233"/>
      <c r="I517" s="227" t="s">
        <v>57</v>
      </c>
      <c r="J517" s="522">
        <v>158.31</v>
      </c>
      <c r="K517" s="522"/>
    </row>
    <row r="518" spans="1:11" ht="13.5" thickBot="1" x14ac:dyDescent="0.25">
      <c r="A518" s="312" t="s">
        <v>26</v>
      </c>
      <c r="B518" s="231">
        <f t="shared" ref="B518:G518" si="118">B517-B504</f>
        <v>0</v>
      </c>
      <c r="C518" s="232">
        <f t="shared" si="118"/>
        <v>0</v>
      </c>
      <c r="D518" s="232">
        <f t="shared" si="118"/>
        <v>0</v>
      </c>
      <c r="E518" s="232">
        <f t="shared" si="118"/>
        <v>0</v>
      </c>
      <c r="F518" s="232">
        <f t="shared" si="118"/>
        <v>0</v>
      </c>
      <c r="G518" s="238">
        <f t="shared" si="118"/>
        <v>0</v>
      </c>
      <c r="H518" s="234"/>
      <c r="I518" s="522" t="s">
        <v>26</v>
      </c>
      <c r="J518" s="522">
        <f>J517-J504</f>
        <v>-0.12000000000000455</v>
      </c>
      <c r="K518" s="522"/>
    </row>
  </sheetData>
  <mergeCells count="37">
    <mergeCell ref="B495:G495"/>
    <mergeCell ref="B482:G482"/>
    <mergeCell ref="B81:G81"/>
    <mergeCell ref="B167:G167"/>
    <mergeCell ref="B153:G153"/>
    <mergeCell ref="B139:G139"/>
    <mergeCell ref="B125:G125"/>
    <mergeCell ref="B111:G111"/>
    <mergeCell ref="B95:G95"/>
    <mergeCell ref="B456:G456"/>
    <mergeCell ref="B443:G443"/>
    <mergeCell ref="B323:G323"/>
    <mergeCell ref="B378:G378"/>
    <mergeCell ref="B469:G469"/>
    <mergeCell ref="B252:G252"/>
    <mergeCell ref="B238:G238"/>
    <mergeCell ref="B365:G365"/>
    <mergeCell ref="B352:G352"/>
    <mergeCell ref="B309:G309"/>
    <mergeCell ref="B295:G295"/>
    <mergeCell ref="B339:G339"/>
    <mergeCell ref="B508:G508"/>
    <mergeCell ref="B9:G9"/>
    <mergeCell ref="B23:G23"/>
    <mergeCell ref="B37:G37"/>
    <mergeCell ref="B53:G53"/>
    <mergeCell ref="B67:G67"/>
    <mergeCell ref="B224:G224"/>
    <mergeCell ref="B182:G182"/>
    <mergeCell ref="B267:G267"/>
    <mergeCell ref="B430:G430"/>
    <mergeCell ref="B417:G417"/>
    <mergeCell ref="B404:G404"/>
    <mergeCell ref="B391:G391"/>
    <mergeCell ref="B210:G210"/>
    <mergeCell ref="B196:G196"/>
    <mergeCell ref="B281:G28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O489"/>
  <sheetViews>
    <sheetView showGridLines="0" tabSelected="1" topLeftCell="A473" zoomScale="75" zoomScaleNormal="75" workbookViewId="0">
      <selection activeCell="J489" sqref="J489"/>
    </sheetView>
  </sheetViews>
  <sheetFormatPr baseColWidth="10" defaultRowHeight="12.75" x14ac:dyDescent="0.2"/>
  <cols>
    <col min="1" max="1" width="16.28515625" style="280" bestFit="1" customWidth="1"/>
    <col min="2" max="6" width="9.7109375" style="280" customWidth="1"/>
    <col min="7" max="7" width="13" style="280" customWidth="1"/>
    <col min="8" max="8" width="11.140625" style="280" customWidth="1"/>
    <col min="9" max="9" width="10.5703125" style="280" customWidth="1"/>
    <col min="10" max="16384" width="11.42578125" style="280"/>
  </cols>
  <sheetData>
    <row r="1" spans="1:7" x14ac:dyDescent="0.2">
      <c r="A1" s="280" t="s">
        <v>58</v>
      </c>
    </row>
    <row r="2" spans="1:7" x14ac:dyDescent="0.2">
      <c r="A2" s="280" t="s">
        <v>59</v>
      </c>
      <c r="B2" s="239">
        <v>39.6</v>
      </c>
    </row>
    <row r="3" spans="1:7" x14ac:dyDescent="0.2">
      <c r="A3" s="280" t="s">
        <v>7</v>
      </c>
      <c r="B3" s="280">
        <v>80.599999999999994</v>
      </c>
    </row>
    <row r="4" spans="1:7" x14ac:dyDescent="0.2">
      <c r="A4" s="280" t="s">
        <v>60</v>
      </c>
      <c r="B4" s="280">
        <v>3438</v>
      </c>
    </row>
    <row r="6" spans="1:7" x14ac:dyDescent="0.2">
      <c r="A6" s="246" t="s">
        <v>61</v>
      </c>
      <c r="B6" s="239">
        <v>39.6</v>
      </c>
      <c r="C6" s="239">
        <v>39.6</v>
      </c>
      <c r="D6" s="239">
        <v>39.6</v>
      </c>
      <c r="E6" s="239">
        <v>39.6</v>
      </c>
      <c r="F6" s="239">
        <v>39.6</v>
      </c>
      <c r="G6" s="280">
        <v>39.6</v>
      </c>
    </row>
    <row r="7" spans="1:7" x14ac:dyDescent="0.2">
      <c r="A7" s="246" t="s">
        <v>62</v>
      </c>
      <c r="B7" s="280">
        <v>29.98</v>
      </c>
      <c r="C7" s="280">
        <v>29.98</v>
      </c>
      <c r="D7" s="280">
        <v>29.98</v>
      </c>
      <c r="E7" s="280">
        <v>29.98</v>
      </c>
      <c r="F7" s="280">
        <v>29.98</v>
      </c>
    </row>
    <row r="8" spans="1:7" ht="13.5" thickBot="1" x14ac:dyDescent="0.25">
      <c r="A8" s="246"/>
    </row>
    <row r="9" spans="1:7" ht="13.5" thickBot="1" x14ac:dyDescent="0.25">
      <c r="A9" s="285" t="s">
        <v>49</v>
      </c>
      <c r="B9" s="528" t="s">
        <v>53</v>
      </c>
      <c r="C9" s="529"/>
      <c r="D9" s="529"/>
      <c r="E9" s="529"/>
      <c r="F9" s="530"/>
      <c r="G9" s="314" t="s">
        <v>0</v>
      </c>
    </row>
    <row r="10" spans="1:7" x14ac:dyDescent="0.2">
      <c r="A10" s="226" t="s">
        <v>2</v>
      </c>
      <c r="B10" s="316">
        <v>1</v>
      </c>
      <c r="C10" s="236">
        <v>2</v>
      </c>
      <c r="D10" s="236">
        <v>3</v>
      </c>
      <c r="E10" s="236">
        <v>4</v>
      </c>
      <c r="F10" s="236">
        <v>5</v>
      </c>
      <c r="G10" s="235"/>
    </row>
    <row r="11" spans="1:7" x14ac:dyDescent="0.2">
      <c r="A11" s="292" t="s">
        <v>3</v>
      </c>
      <c r="B11" s="317">
        <v>140</v>
      </c>
      <c r="C11" s="318">
        <v>140</v>
      </c>
      <c r="D11" s="319">
        <v>140</v>
      </c>
      <c r="E11" s="319">
        <v>140</v>
      </c>
      <c r="F11" s="319">
        <v>140</v>
      </c>
      <c r="G11" s="320">
        <v>140</v>
      </c>
    </row>
    <row r="12" spans="1:7" x14ac:dyDescent="0.2">
      <c r="A12" s="295" t="s">
        <v>6</v>
      </c>
      <c r="B12" s="321">
        <v>181.8125</v>
      </c>
      <c r="C12" s="322">
        <v>188.66071428571428</v>
      </c>
      <c r="D12" s="322">
        <v>181.03333333333333</v>
      </c>
      <c r="E12" s="322">
        <v>183.22727272727272</v>
      </c>
      <c r="F12" s="322">
        <v>193.56923076923076</v>
      </c>
      <c r="G12" s="259">
        <v>185.86101694915254</v>
      </c>
    </row>
    <row r="13" spans="1:7" x14ac:dyDescent="0.2">
      <c r="A13" s="226" t="s">
        <v>7</v>
      </c>
      <c r="B13" s="323">
        <v>43.75</v>
      </c>
      <c r="C13" s="324">
        <v>62.5</v>
      </c>
      <c r="D13" s="325">
        <v>63.333333333333336</v>
      </c>
      <c r="E13" s="325">
        <v>69.696969696969703</v>
      </c>
      <c r="F13" s="325">
        <v>60</v>
      </c>
      <c r="G13" s="326">
        <v>58.983050847457626</v>
      </c>
    </row>
    <row r="14" spans="1:7" x14ac:dyDescent="0.2">
      <c r="A14" s="226" t="s">
        <v>8</v>
      </c>
      <c r="B14" s="263">
        <v>0.15565606372837684</v>
      </c>
      <c r="C14" s="264">
        <v>0.12090896595336709</v>
      </c>
      <c r="D14" s="327">
        <v>0.12308784564163508</v>
      </c>
      <c r="E14" s="327">
        <v>0.10140702987953945</v>
      </c>
      <c r="F14" s="327">
        <v>0.12533367658141148</v>
      </c>
      <c r="G14" s="328">
        <v>0.12738480426203161</v>
      </c>
    </row>
    <row r="15" spans="1:7" x14ac:dyDescent="0.2">
      <c r="A15" s="295" t="s">
        <v>1</v>
      </c>
      <c r="B15" s="266">
        <f t="shared" ref="B15:G15" si="0">B12/B11*100-100</f>
        <v>29.866071428571416</v>
      </c>
      <c r="C15" s="267">
        <f t="shared" si="0"/>
        <v>34.757653061224488</v>
      </c>
      <c r="D15" s="267">
        <f t="shared" si="0"/>
        <v>29.309523809523796</v>
      </c>
      <c r="E15" s="267">
        <f t="shared" si="0"/>
        <v>30.876623376623371</v>
      </c>
      <c r="F15" s="267">
        <f t="shared" ref="F15" si="1">F12/F11*100-100</f>
        <v>38.263736263736234</v>
      </c>
      <c r="G15" s="269">
        <f t="shared" si="0"/>
        <v>32.757869249394673</v>
      </c>
    </row>
    <row r="16" spans="1:7" ht="13.5" thickBot="1" x14ac:dyDescent="0.25">
      <c r="A16" s="226" t="s">
        <v>27</v>
      </c>
      <c r="B16" s="270">
        <f>B12-B6</f>
        <v>142.21250000000001</v>
      </c>
      <c r="C16" s="271">
        <f t="shared" ref="C16:G16" si="2">C12-C6</f>
        <v>149.06071428571428</v>
      </c>
      <c r="D16" s="271">
        <f t="shared" si="2"/>
        <v>141.43333333333334</v>
      </c>
      <c r="E16" s="271">
        <f t="shared" si="2"/>
        <v>143.62727272727273</v>
      </c>
      <c r="F16" s="271">
        <f t="shared" ref="F16" si="3">F12-F6</f>
        <v>153.96923076923076</v>
      </c>
      <c r="G16" s="273">
        <f t="shared" si="2"/>
        <v>146.26101694915255</v>
      </c>
    </row>
    <row r="17" spans="1:10" x14ac:dyDescent="0.2">
      <c r="A17" s="309" t="s">
        <v>52</v>
      </c>
      <c r="B17" s="274">
        <v>635</v>
      </c>
      <c r="C17" s="275">
        <v>675</v>
      </c>
      <c r="D17" s="275">
        <v>673</v>
      </c>
      <c r="E17" s="275">
        <v>677</v>
      </c>
      <c r="F17" s="329">
        <v>681</v>
      </c>
      <c r="G17" s="330">
        <f>SUM(B17:F17)</f>
        <v>3341</v>
      </c>
      <c r="H17" s="280" t="s">
        <v>56</v>
      </c>
      <c r="I17" s="331">
        <f>B4-G17</f>
        <v>97</v>
      </c>
      <c r="J17" s="332">
        <f>I17/B4</f>
        <v>2.8214077952297849E-2</v>
      </c>
    </row>
    <row r="18" spans="1:10" x14ac:dyDescent="0.2">
      <c r="A18" s="309" t="s">
        <v>28</v>
      </c>
      <c r="B18" s="229">
        <v>65</v>
      </c>
      <c r="C18" s="281">
        <v>65</v>
      </c>
      <c r="D18" s="281">
        <v>65</v>
      </c>
      <c r="E18" s="281">
        <v>65</v>
      </c>
      <c r="F18" s="281">
        <v>65</v>
      </c>
      <c r="G18" s="233"/>
      <c r="H18" s="280" t="s">
        <v>57</v>
      </c>
      <c r="I18" s="280">
        <v>29.98</v>
      </c>
    </row>
    <row r="19" spans="1:10" ht="13.5" thickBot="1" x14ac:dyDescent="0.25">
      <c r="A19" s="312" t="s">
        <v>26</v>
      </c>
      <c r="B19" s="336">
        <f>B18-B7</f>
        <v>35.019999999999996</v>
      </c>
      <c r="C19" s="337">
        <f>C18-C7</f>
        <v>35.019999999999996</v>
      </c>
      <c r="D19" s="337">
        <f>D18-D7</f>
        <v>35.019999999999996</v>
      </c>
      <c r="E19" s="337">
        <f>E18-E7</f>
        <v>35.019999999999996</v>
      </c>
      <c r="F19" s="337">
        <f>F18-F7</f>
        <v>35.019999999999996</v>
      </c>
      <c r="G19" s="234"/>
      <c r="H19" s="280" t="s">
        <v>26</v>
      </c>
    </row>
    <row r="21" spans="1:10" ht="13.5" thickBot="1" x14ac:dyDescent="0.25"/>
    <row r="22" spans="1:10" ht="13.5" thickBot="1" x14ac:dyDescent="0.25">
      <c r="A22" s="285" t="s">
        <v>67</v>
      </c>
      <c r="B22" s="528" t="s">
        <v>53</v>
      </c>
      <c r="C22" s="529"/>
      <c r="D22" s="529"/>
      <c r="E22" s="529"/>
      <c r="F22" s="530"/>
      <c r="G22" s="314" t="s">
        <v>0</v>
      </c>
      <c r="H22" s="355"/>
      <c r="I22" s="355"/>
      <c r="J22" s="355"/>
    </row>
    <row r="23" spans="1:10" x14ac:dyDescent="0.2">
      <c r="A23" s="226" t="s">
        <v>2</v>
      </c>
      <c r="B23" s="316">
        <v>1</v>
      </c>
      <c r="C23" s="236">
        <v>2</v>
      </c>
      <c r="D23" s="236">
        <v>3</v>
      </c>
      <c r="E23" s="236">
        <v>4</v>
      </c>
      <c r="F23" s="236">
        <v>5</v>
      </c>
      <c r="G23" s="235"/>
      <c r="H23" s="355"/>
      <c r="I23" s="355"/>
      <c r="J23" s="355"/>
    </row>
    <row r="24" spans="1:10" x14ac:dyDescent="0.2">
      <c r="A24" s="292" t="s">
        <v>3</v>
      </c>
      <c r="B24" s="317">
        <v>300</v>
      </c>
      <c r="C24" s="318">
        <v>300</v>
      </c>
      <c r="D24" s="319">
        <v>300</v>
      </c>
      <c r="E24" s="319">
        <v>300</v>
      </c>
      <c r="F24" s="319">
        <v>300</v>
      </c>
      <c r="G24" s="320">
        <v>300</v>
      </c>
      <c r="H24" s="355"/>
      <c r="I24" s="355"/>
      <c r="J24" s="355"/>
    </row>
    <row r="25" spans="1:10" x14ac:dyDescent="0.2">
      <c r="A25" s="295" t="s">
        <v>6</v>
      </c>
      <c r="B25" s="321">
        <v>550.14492753623188</v>
      </c>
      <c r="C25" s="322">
        <v>546.71875</v>
      </c>
      <c r="D25" s="322">
        <v>536.32352941176475</v>
      </c>
      <c r="E25" s="322">
        <v>534.64788732394368</v>
      </c>
      <c r="F25" s="322">
        <v>520.15151515151513</v>
      </c>
      <c r="G25" s="259">
        <v>537.60355029585799</v>
      </c>
      <c r="H25" s="355"/>
      <c r="I25" s="355"/>
      <c r="J25" s="355"/>
    </row>
    <row r="26" spans="1:10" x14ac:dyDescent="0.2">
      <c r="A26" s="226" t="s">
        <v>7</v>
      </c>
      <c r="B26" s="323">
        <v>81.159420289855078</v>
      </c>
      <c r="C26" s="324">
        <v>82.8125</v>
      </c>
      <c r="D26" s="325">
        <v>70.588235294117652</v>
      </c>
      <c r="E26" s="325">
        <v>80.281690140845072</v>
      </c>
      <c r="F26" s="325">
        <v>78.787878787878782</v>
      </c>
      <c r="G26" s="326">
        <v>79.585798816568044</v>
      </c>
      <c r="H26" s="355"/>
      <c r="I26" s="355"/>
      <c r="J26" s="355"/>
    </row>
    <row r="27" spans="1:10" x14ac:dyDescent="0.2">
      <c r="A27" s="226" t="s">
        <v>8</v>
      </c>
      <c r="B27" s="263">
        <v>7.4110084221195444E-2</v>
      </c>
      <c r="C27" s="264">
        <v>7.3024638197170644E-2</v>
      </c>
      <c r="D27" s="327">
        <v>8.1518923026257337E-2</v>
      </c>
      <c r="E27" s="327">
        <v>7.0881203344927299E-2</v>
      </c>
      <c r="F27" s="327">
        <v>8.9268513360671375E-2</v>
      </c>
      <c r="G27" s="328">
        <v>8.0176136240846532E-2</v>
      </c>
      <c r="H27" s="355"/>
      <c r="I27" s="355"/>
      <c r="J27" s="355"/>
    </row>
    <row r="28" spans="1:10" x14ac:dyDescent="0.2">
      <c r="A28" s="295" t="s">
        <v>1</v>
      </c>
      <c r="B28" s="266">
        <f t="shared" ref="B28:G28" si="4">B25/B24*100-100</f>
        <v>83.381642512077292</v>
      </c>
      <c r="C28" s="267">
        <f t="shared" si="4"/>
        <v>82.239583333333343</v>
      </c>
      <c r="D28" s="267">
        <f t="shared" si="4"/>
        <v>78.774509803921575</v>
      </c>
      <c r="E28" s="267">
        <f t="shared" si="4"/>
        <v>78.215962441314559</v>
      </c>
      <c r="F28" s="267">
        <f t="shared" si="4"/>
        <v>73.383838383838366</v>
      </c>
      <c r="G28" s="269">
        <f t="shared" si="4"/>
        <v>79.201183431952671</v>
      </c>
      <c r="H28" s="355"/>
      <c r="I28" s="355"/>
      <c r="J28" s="355"/>
    </row>
    <row r="29" spans="1:10" ht="13.5" thickBot="1" x14ac:dyDescent="0.25">
      <c r="A29" s="226" t="s">
        <v>27</v>
      </c>
      <c r="B29" s="270">
        <f>B25-B12</f>
        <v>368.33242753623188</v>
      </c>
      <c r="C29" s="271">
        <f t="shared" ref="C29:G29" si="5">C25-C12</f>
        <v>358.05803571428572</v>
      </c>
      <c r="D29" s="271">
        <f t="shared" si="5"/>
        <v>355.29019607843145</v>
      </c>
      <c r="E29" s="271">
        <f t="shared" si="5"/>
        <v>351.42061459667093</v>
      </c>
      <c r="F29" s="271">
        <f t="shared" si="5"/>
        <v>326.58228438228434</v>
      </c>
      <c r="G29" s="273">
        <f t="shared" si="5"/>
        <v>351.74253334670544</v>
      </c>
      <c r="H29" s="355"/>
      <c r="I29" s="355"/>
      <c r="J29" s="355"/>
    </row>
    <row r="30" spans="1:10" x14ac:dyDescent="0.2">
      <c r="A30" s="309" t="s">
        <v>52</v>
      </c>
      <c r="B30" s="274">
        <v>618</v>
      </c>
      <c r="C30" s="275">
        <v>670</v>
      </c>
      <c r="D30" s="275">
        <v>654</v>
      </c>
      <c r="E30" s="275">
        <v>659</v>
      </c>
      <c r="F30" s="329">
        <v>670</v>
      </c>
      <c r="G30" s="330">
        <f>SUM(B30:F30)</f>
        <v>3271</v>
      </c>
      <c r="H30" s="355" t="s">
        <v>56</v>
      </c>
      <c r="I30" s="331">
        <f>G17-G30</f>
        <v>70</v>
      </c>
      <c r="J30" s="332">
        <f>I30/G17</f>
        <v>2.0951810835079316E-2</v>
      </c>
    </row>
    <row r="31" spans="1:10" x14ac:dyDescent="0.2">
      <c r="A31" s="309" t="s">
        <v>28</v>
      </c>
      <c r="B31" s="229">
        <v>95</v>
      </c>
      <c r="C31" s="281">
        <v>95</v>
      </c>
      <c r="D31" s="281">
        <v>95</v>
      </c>
      <c r="E31" s="281">
        <v>95</v>
      </c>
      <c r="F31" s="281">
        <v>95</v>
      </c>
      <c r="G31" s="233"/>
      <c r="H31" s="355" t="s">
        <v>57</v>
      </c>
      <c r="I31" s="355">
        <v>65.5</v>
      </c>
      <c r="J31" s="355"/>
    </row>
    <row r="32" spans="1:10" ht="13.5" thickBot="1" x14ac:dyDescent="0.25">
      <c r="A32" s="312" t="s">
        <v>26</v>
      </c>
      <c r="B32" s="336">
        <f>B31-B18</f>
        <v>30</v>
      </c>
      <c r="C32" s="337">
        <f t="shared" ref="C32:F32" si="6">C31-C18</f>
        <v>30</v>
      </c>
      <c r="D32" s="337">
        <f t="shared" si="6"/>
        <v>30</v>
      </c>
      <c r="E32" s="337">
        <f t="shared" si="6"/>
        <v>30</v>
      </c>
      <c r="F32" s="337">
        <f t="shared" si="6"/>
        <v>30</v>
      </c>
      <c r="G32" s="234"/>
      <c r="H32" s="355" t="s">
        <v>26</v>
      </c>
      <c r="I32" s="356">
        <f>I31-I18</f>
        <v>35.519999999999996</v>
      </c>
      <c r="J32" s="355"/>
    </row>
    <row r="34" spans="1:10" ht="13.5" thickBot="1" x14ac:dyDescent="0.25"/>
    <row r="35" spans="1:10" ht="13.5" thickBot="1" x14ac:dyDescent="0.25">
      <c r="A35" s="285" t="s">
        <v>73</v>
      </c>
      <c r="B35" s="528" t="s">
        <v>53</v>
      </c>
      <c r="C35" s="529"/>
      <c r="D35" s="529"/>
      <c r="E35" s="529"/>
      <c r="F35" s="530"/>
      <c r="G35" s="314" t="s">
        <v>0</v>
      </c>
      <c r="H35" s="361"/>
      <c r="I35" s="361"/>
      <c r="J35" s="361"/>
    </row>
    <row r="36" spans="1:10" x14ac:dyDescent="0.2">
      <c r="A36" s="226" t="s">
        <v>2</v>
      </c>
      <c r="B36" s="316">
        <v>1</v>
      </c>
      <c r="C36" s="236">
        <v>2</v>
      </c>
      <c r="D36" s="236">
        <v>3</v>
      </c>
      <c r="E36" s="236">
        <v>4</v>
      </c>
      <c r="F36" s="236">
        <v>5</v>
      </c>
      <c r="G36" s="235"/>
      <c r="H36" s="361"/>
      <c r="I36" s="361"/>
      <c r="J36" s="361"/>
    </row>
    <row r="37" spans="1:10" x14ac:dyDescent="0.2">
      <c r="A37" s="292" t="s">
        <v>3</v>
      </c>
      <c r="B37" s="317">
        <v>490</v>
      </c>
      <c r="C37" s="318"/>
      <c r="D37" s="319"/>
      <c r="E37" s="319"/>
      <c r="F37" s="319"/>
      <c r="G37" s="320">
        <v>490</v>
      </c>
      <c r="H37" s="361"/>
      <c r="I37" s="361"/>
      <c r="J37" s="361"/>
    </row>
    <row r="38" spans="1:10" x14ac:dyDescent="0.2">
      <c r="A38" s="295" t="s">
        <v>6</v>
      </c>
      <c r="B38" s="321">
        <v>1031.3310580204777</v>
      </c>
      <c r="C38" s="322"/>
      <c r="D38" s="322"/>
      <c r="E38" s="322"/>
      <c r="F38" s="322"/>
      <c r="G38" s="259">
        <v>1031.3310580204777</v>
      </c>
      <c r="H38" s="361"/>
      <c r="I38" s="361"/>
      <c r="J38" s="361"/>
    </row>
    <row r="39" spans="1:10" x14ac:dyDescent="0.2">
      <c r="A39" s="226" t="s">
        <v>7</v>
      </c>
      <c r="B39" s="323">
        <v>78.839590443686006</v>
      </c>
      <c r="C39" s="324"/>
      <c r="D39" s="325"/>
      <c r="E39" s="325"/>
      <c r="F39" s="325"/>
      <c r="G39" s="326">
        <v>78.839590443686006</v>
      </c>
      <c r="H39" s="361"/>
      <c r="I39" s="361"/>
      <c r="J39" s="361"/>
    </row>
    <row r="40" spans="1:10" x14ac:dyDescent="0.2">
      <c r="A40" s="226" t="s">
        <v>8</v>
      </c>
      <c r="B40" s="263">
        <v>8.1758249528496085E-2</v>
      </c>
      <c r="C40" s="264"/>
      <c r="D40" s="327"/>
      <c r="E40" s="327"/>
      <c r="F40" s="327"/>
      <c r="G40" s="328">
        <v>8.1758249528496085E-2</v>
      </c>
      <c r="H40" s="361"/>
      <c r="I40" s="361"/>
      <c r="J40" s="361"/>
    </row>
    <row r="41" spans="1:10" x14ac:dyDescent="0.2">
      <c r="A41" s="295" t="s">
        <v>1</v>
      </c>
      <c r="B41" s="266">
        <f t="shared" ref="B41:G41" si="7">B38/B37*100-100</f>
        <v>110.47572612662813</v>
      </c>
      <c r="C41" s="267" t="e">
        <f t="shared" si="7"/>
        <v>#DIV/0!</v>
      </c>
      <c r="D41" s="267" t="e">
        <f t="shared" si="7"/>
        <v>#DIV/0!</v>
      </c>
      <c r="E41" s="267" t="e">
        <f t="shared" si="7"/>
        <v>#DIV/0!</v>
      </c>
      <c r="F41" s="267" t="e">
        <f t="shared" si="7"/>
        <v>#DIV/0!</v>
      </c>
      <c r="G41" s="269">
        <f t="shared" si="7"/>
        <v>110.47572612662813</v>
      </c>
      <c r="H41" s="361"/>
      <c r="I41" s="361"/>
      <c r="J41" s="361"/>
    </row>
    <row r="42" spans="1:10" ht="13.5" thickBot="1" x14ac:dyDescent="0.25">
      <c r="A42" s="226" t="s">
        <v>27</v>
      </c>
      <c r="B42" s="270">
        <f>B38-B25</f>
        <v>481.18613048424584</v>
      </c>
      <c r="C42" s="271">
        <f t="shared" ref="C42:G42" si="8">C38-C25</f>
        <v>-546.71875</v>
      </c>
      <c r="D42" s="271">
        <f t="shared" si="8"/>
        <v>-536.32352941176475</v>
      </c>
      <c r="E42" s="271">
        <f t="shared" si="8"/>
        <v>-534.64788732394368</v>
      </c>
      <c r="F42" s="271">
        <f t="shared" si="8"/>
        <v>-520.15151515151513</v>
      </c>
      <c r="G42" s="273">
        <f t="shared" si="8"/>
        <v>493.72750772461973</v>
      </c>
      <c r="H42" s="361"/>
      <c r="I42" s="361"/>
      <c r="J42" s="361"/>
    </row>
    <row r="43" spans="1:10" x14ac:dyDescent="0.2">
      <c r="A43" s="309" t="s">
        <v>52</v>
      </c>
      <c r="B43" s="274">
        <v>3239</v>
      </c>
      <c r="C43" s="275"/>
      <c r="D43" s="275"/>
      <c r="E43" s="275"/>
      <c r="F43" s="329"/>
      <c r="G43" s="330">
        <f>SUM(B43:F43)</f>
        <v>3239</v>
      </c>
      <c r="H43" s="361" t="s">
        <v>56</v>
      </c>
      <c r="I43" s="331">
        <f>G30-G43</f>
        <v>32</v>
      </c>
      <c r="J43" s="332">
        <f>I43/G30</f>
        <v>9.7829409966371135E-3</v>
      </c>
    </row>
    <row r="44" spans="1:10" x14ac:dyDescent="0.2">
      <c r="A44" s="309" t="s">
        <v>28</v>
      </c>
      <c r="B44" s="229">
        <v>120</v>
      </c>
      <c r="C44" s="281"/>
      <c r="D44" s="281"/>
      <c r="E44" s="281"/>
      <c r="F44" s="281"/>
      <c r="G44" s="233"/>
      <c r="H44" s="361" t="s">
        <v>57</v>
      </c>
      <c r="I44" s="361">
        <v>95.3</v>
      </c>
      <c r="J44" s="361"/>
    </row>
    <row r="45" spans="1:10" ht="13.5" thickBot="1" x14ac:dyDescent="0.25">
      <c r="A45" s="312" t="s">
        <v>26</v>
      </c>
      <c r="B45" s="336">
        <f>B44-B31</f>
        <v>25</v>
      </c>
      <c r="C45" s="337">
        <f t="shared" ref="C45:F45" si="9">C44-C31</f>
        <v>-95</v>
      </c>
      <c r="D45" s="337">
        <f t="shared" si="9"/>
        <v>-95</v>
      </c>
      <c r="E45" s="337">
        <f t="shared" si="9"/>
        <v>-95</v>
      </c>
      <c r="F45" s="337">
        <f t="shared" si="9"/>
        <v>-95</v>
      </c>
      <c r="G45" s="234"/>
      <c r="H45" s="361" t="s">
        <v>26</v>
      </c>
      <c r="I45" s="361">
        <f>I44-I31</f>
        <v>29.799999999999997</v>
      </c>
      <c r="J45" s="361"/>
    </row>
    <row r="47" spans="1:10" ht="13.5" thickBot="1" x14ac:dyDescent="0.25"/>
    <row r="48" spans="1:10" ht="13.5" thickBot="1" x14ac:dyDescent="0.25">
      <c r="A48" s="285" t="s">
        <v>77</v>
      </c>
      <c r="B48" s="528" t="s">
        <v>53</v>
      </c>
      <c r="C48" s="529"/>
      <c r="D48" s="529"/>
      <c r="E48" s="529"/>
      <c r="F48" s="530"/>
      <c r="G48" s="314" t="s">
        <v>0</v>
      </c>
      <c r="H48" s="369"/>
      <c r="I48" s="369"/>
      <c r="J48" s="369"/>
    </row>
    <row r="49" spans="1:10" x14ac:dyDescent="0.2">
      <c r="A49" s="226" t="s">
        <v>2</v>
      </c>
      <c r="B49" s="316">
        <v>1</v>
      </c>
      <c r="C49" s="236">
        <v>2</v>
      </c>
      <c r="D49" s="236">
        <v>3</v>
      </c>
      <c r="E49" s="236">
        <v>4</v>
      </c>
      <c r="F49" s="236">
        <v>5</v>
      </c>
      <c r="G49" s="235"/>
      <c r="H49" s="369"/>
      <c r="I49" s="369"/>
      <c r="J49" s="369"/>
    </row>
    <row r="50" spans="1:10" x14ac:dyDescent="0.2">
      <c r="A50" s="292" t="s">
        <v>3</v>
      </c>
      <c r="B50" s="317">
        <v>690</v>
      </c>
      <c r="C50" s="318"/>
      <c r="D50" s="319"/>
      <c r="E50" s="319"/>
      <c r="F50" s="319"/>
      <c r="G50" s="320">
        <v>690</v>
      </c>
      <c r="H50" s="369"/>
      <c r="I50" s="369"/>
      <c r="J50" s="369"/>
    </row>
    <row r="51" spans="1:10" x14ac:dyDescent="0.2">
      <c r="A51" s="295" t="s">
        <v>6</v>
      </c>
      <c r="B51" s="321">
        <v>1546.4396284829722</v>
      </c>
      <c r="C51" s="322">
        <v>1546.4396284829722</v>
      </c>
      <c r="D51" s="322">
        <v>1546.4396284829722</v>
      </c>
      <c r="E51" s="322">
        <v>1546.4396284829722</v>
      </c>
      <c r="F51" s="322"/>
      <c r="G51" s="259">
        <v>1546.4396284829722</v>
      </c>
      <c r="H51" s="369"/>
      <c r="I51" s="369"/>
      <c r="J51" s="369"/>
    </row>
    <row r="52" spans="1:10" x14ac:dyDescent="0.2">
      <c r="A52" s="226" t="s">
        <v>7</v>
      </c>
      <c r="B52" s="323">
        <v>80.804953560371516</v>
      </c>
      <c r="C52" s="324"/>
      <c r="D52" s="325"/>
      <c r="E52" s="325"/>
      <c r="F52" s="325"/>
      <c r="G52" s="326">
        <v>80.804953560371516</v>
      </c>
      <c r="H52" s="369"/>
      <c r="I52" s="369"/>
      <c r="J52" s="369"/>
    </row>
    <row r="53" spans="1:10" x14ac:dyDescent="0.2">
      <c r="A53" s="226" t="s">
        <v>8</v>
      </c>
      <c r="B53" s="263">
        <v>7.5579407124665238E-2</v>
      </c>
      <c r="C53" s="264"/>
      <c r="D53" s="327"/>
      <c r="E53" s="327"/>
      <c r="F53" s="327"/>
      <c r="G53" s="328">
        <v>7.5579407124665238E-2</v>
      </c>
      <c r="H53" s="369"/>
      <c r="I53" s="369"/>
      <c r="J53" s="369"/>
    </row>
    <row r="54" spans="1:10" x14ac:dyDescent="0.2">
      <c r="A54" s="295" t="s">
        <v>1</v>
      </c>
      <c r="B54" s="266">
        <f t="shared" ref="B54:G54" si="10">B51/B50*100-100</f>
        <v>124.12168528738729</v>
      </c>
      <c r="C54" s="267" t="e">
        <f t="shared" si="10"/>
        <v>#DIV/0!</v>
      </c>
      <c r="D54" s="267" t="e">
        <f t="shared" si="10"/>
        <v>#DIV/0!</v>
      </c>
      <c r="E54" s="267" t="e">
        <f t="shared" si="10"/>
        <v>#DIV/0!</v>
      </c>
      <c r="F54" s="267" t="e">
        <f t="shared" si="10"/>
        <v>#DIV/0!</v>
      </c>
      <c r="G54" s="269">
        <f t="shared" si="10"/>
        <v>124.12168528738729</v>
      </c>
      <c r="H54" s="369"/>
      <c r="I54" s="369"/>
      <c r="J54" s="369"/>
    </row>
    <row r="55" spans="1:10" ht="13.5" thickBot="1" x14ac:dyDescent="0.25">
      <c r="A55" s="226" t="s">
        <v>27</v>
      </c>
      <c r="B55" s="270">
        <f>B51-B38</f>
        <v>515.10857046249453</v>
      </c>
      <c r="C55" s="271">
        <f t="shared" ref="C55:G55" si="11">C51-C38</f>
        <v>1546.4396284829722</v>
      </c>
      <c r="D55" s="271">
        <f t="shared" si="11"/>
        <v>1546.4396284829722</v>
      </c>
      <c r="E55" s="271">
        <f t="shared" si="11"/>
        <v>1546.4396284829722</v>
      </c>
      <c r="F55" s="271">
        <f t="shared" si="11"/>
        <v>0</v>
      </c>
      <c r="G55" s="273">
        <f t="shared" si="11"/>
        <v>515.10857046249453</v>
      </c>
      <c r="H55" s="369"/>
      <c r="I55" s="369"/>
      <c r="J55" s="369"/>
    </row>
    <row r="56" spans="1:10" x14ac:dyDescent="0.2">
      <c r="A56" s="309" t="s">
        <v>52</v>
      </c>
      <c r="B56" s="274">
        <v>3213</v>
      </c>
      <c r="C56" s="275"/>
      <c r="D56" s="275"/>
      <c r="E56" s="275"/>
      <c r="F56" s="329"/>
      <c r="G56" s="330">
        <f>SUM(B56:F56)</f>
        <v>3213</v>
      </c>
      <c r="H56" s="369" t="s">
        <v>56</v>
      </c>
      <c r="I56" s="331">
        <f>G43-G56</f>
        <v>26</v>
      </c>
      <c r="J56" s="332">
        <f>I56/G43</f>
        <v>8.0271688792837304E-3</v>
      </c>
    </row>
    <row r="57" spans="1:10" x14ac:dyDescent="0.2">
      <c r="A57" s="309" t="s">
        <v>28</v>
      </c>
      <c r="B57" s="229">
        <v>81.599999999999994</v>
      </c>
      <c r="C57" s="281">
        <v>81.599999999999994</v>
      </c>
      <c r="D57" s="281">
        <v>81.599999999999994</v>
      </c>
      <c r="E57" s="281"/>
      <c r="F57" s="281"/>
      <c r="G57" s="233"/>
      <c r="H57" s="369" t="s">
        <v>57</v>
      </c>
      <c r="I57" s="369">
        <v>119.97</v>
      </c>
      <c r="J57" s="369"/>
    </row>
    <row r="58" spans="1:10" ht="13.5" thickBot="1" x14ac:dyDescent="0.25">
      <c r="A58" s="312" t="s">
        <v>26</v>
      </c>
      <c r="B58" s="336">
        <f>B57-B44</f>
        <v>-38.400000000000006</v>
      </c>
      <c r="C58" s="337">
        <f t="shared" ref="C58:F58" si="12">C57-C44</f>
        <v>81.599999999999994</v>
      </c>
      <c r="D58" s="337">
        <f t="shared" si="12"/>
        <v>81.599999999999994</v>
      </c>
      <c r="E58" s="337">
        <f t="shared" si="12"/>
        <v>0</v>
      </c>
      <c r="F58" s="337">
        <f t="shared" si="12"/>
        <v>0</v>
      </c>
      <c r="G58" s="234"/>
      <c r="H58" s="369" t="s">
        <v>26</v>
      </c>
      <c r="I58" s="369">
        <f>I57-I44</f>
        <v>24.67</v>
      </c>
      <c r="J58" s="369"/>
    </row>
    <row r="60" spans="1:10" ht="13.5" thickBot="1" x14ac:dyDescent="0.25"/>
    <row r="61" spans="1:10" ht="13.5" thickBot="1" x14ac:dyDescent="0.25">
      <c r="A61" s="285" t="s">
        <v>78</v>
      </c>
      <c r="B61" s="528" t="s">
        <v>53</v>
      </c>
      <c r="C61" s="529"/>
      <c r="D61" s="529"/>
      <c r="E61" s="529"/>
      <c r="F61" s="530"/>
      <c r="G61" s="314" t="s">
        <v>0</v>
      </c>
      <c r="H61" s="377"/>
      <c r="I61" s="377"/>
      <c r="J61" s="377"/>
    </row>
    <row r="62" spans="1:10" x14ac:dyDescent="0.2">
      <c r="A62" s="226" t="s">
        <v>2</v>
      </c>
      <c r="B62" s="316">
        <v>1</v>
      </c>
      <c r="C62" s="236">
        <v>2</v>
      </c>
      <c r="D62" s="236">
        <v>3</v>
      </c>
      <c r="E62" s="236">
        <v>4</v>
      </c>
      <c r="F62" s="236">
        <v>5</v>
      </c>
      <c r="G62" s="235"/>
      <c r="H62" s="377"/>
      <c r="I62" s="377"/>
      <c r="J62" s="377"/>
    </row>
    <row r="63" spans="1:10" x14ac:dyDescent="0.2">
      <c r="A63" s="292" t="s">
        <v>3</v>
      </c>
      <c r="B63" s="317">
        <v>890</v>
      </c>
      <c r="C63" s="318">
        <v>890</v>
      </c>
      <c r="D63" s="319">
        <v>890</v>
      </c>
      <c r="E63" s="319"/>
      <c r="F63" s="319"/>
      <c r="G63" s="320">
        <v>890</v>
      </c>
      <c r="H63" s="377"/>
      <c r="I63" s="377"/>
      <c r="J63" s="377"/>
    </row>
    <row r="64" spans="1:10" x14ac:dyDescent="0.2">
      <c r="A64" s="295" t="s">
        <v>6</v>
      </c>
      <c r="B64" s="321">
        <v>1713.48</v>
      </c>
      <c r="C64" s="322">
        <v>1730</v>
      </c>
      <c r="D64" s="322">
        <v>1833</v>
      </c>
      <c r="E64" s="322"/>
      <c r="F64" s="322"/>
      <c r="G64" s="259">
        <v>1758</v>
      </c>
      <c r="H64" s="377"/>
      <c r="I64" s="377"/>
      <c r="J64" s="377"/>
    </row>
    <row r="65" spans="1:10" x14ac:dyDescent="0.2">
      <c r="A65" s="226" t="s">
        <v>7</v>
      </c>
      <c r="B65" s="323">
        <v>100</v>
      </c>
      <c r="C65" s="324">
        <v>100</v>
      </c>
      <c r="D65" s="325">
        <v>100</v>
      </c>
      <c r="E65" s="325"/>
      <c r="F65" s="325"/>
      <c r="G65" s="326">
        <v>96.67</v>
      </c>
      <c r="H65" s="377"/>
      <c r="I65" s="377"/>
      <c r="J65" s="377"/>
    </row>
    <row r="66" spans="1:10" x14ac:dyDescent="0.2">
      <c r="A66" s="226" t="s">
        <v>8</v>
      </c>
      <c r="B66" s="263">
        <v>2.3400000000000001E-2</v>
      </c>
      <c r="C66" s="264">
        <v>3.1199999999999999E-2</v>
      </c>
      <c r="D66" s="327">
        <v>3.9300000000000002E-2</v>
      </c>
      <c r="E66" s="327"/>
      <c r="F66" s="327"/>
      <c r="G66" s="328">
        <v>4.4200000000000003E-2</v>
      </c>
      <c r="H66" s="377"/>
      <c r="I66" s="377"/>
      <c r="J66" s="377"/>
    </row>
    <row r="67" spans="1:10" x14ac:dyDescent="0.2">
      <c r="A67" s="295" t="s">
        <v>1</v>
      </c>
      <c r="B67" s="266">
        <f t="shared" ref="B67:G67" si="13">B64/B63*100-100</f>
        <v>92.525842696629212</v>
      </c>
      <c r="C67" s="267">
        <f t="shared" si="13"/>
        <v>94.382022471910119</v>
      </c>
      <c r="D67" s="267">
        <f t="shared" si="13"/>
        <v>105.95505617977528</v>
      </c>
      <c r="E67" s="267" t="e">
        <f t="shared" si="13"/>
        <v>#DIV/0!</v>
      </c>
      <c r="F67" s="267" t="e">
        <f t="shared" si="13"/>
        <v>#DIV/0!</v>
      </c>
      <c r="G67" s="269">
        <f t="shared" si="13"/>
        <v>97.528089887640448</v>
      </c>
      <c r="H67" s="377"/>
      <c r="I67" s="377"/>
      <c r="J67" s="377"/>
    </row>
    <row r="68" spans="1:10" ht="13.5" thickBot="1" x14ac:dyDescent="0.25">
      <c r="A68" s="226" t="s">
        <v>27</v>
      </c>
      <c r="B68" s="270">
        <f>B64-B51</f>
        <v>167.04037151702778</v>
      </c>
      <c r="C68" s="271">
        <f t="shared" ref="C68:G68" si="14">C64-C51</f>
        <v>183.56037151702776</v>
      </c>
      <c r="D68" s="271">
        <f t="shared" si="14"/>
        <v>286.56037151702776</v>
      </c>
      <c r="E68" s="271">
        <f t="shared" si="14"/>
        <v>-1546.4396284829722</v>
      </c>
      <c r="F68" s="271">
        <f t="shared" si="14"/>
        <v>0</v>
      </c>
      <c r="G68" s="273">
        <f t="shared" si="14"/>
        <v>211.56037151702776</v>
      </c>
      <c r="H68" s="377"/>
      <c r="I68" s="377"/>
      <c r="J68" s="377"/>
    </row>
    <row r="69" spans="1:10" x14ac:dyDescent="0.2">
      <c r="A69" s="309" t="s">
        <v>52</v>
      </c>
      <c r="B69" s="274">
        <v>203</v>
      </c>
      <c r="C69" s="275">
        <v>159</v>
      </c>
      <c r="D69" s="275">
        <v>195</v>
      </c>
      <c r="E69" s="275"/>
      <c r="F69" s="329"/>
      <c r="G69" s="330">
        <f>SUM(B69:F69)</f>
        <v>557</v>
      </c>
      <c r="H69" s="377" t="s">
        <v>56</v>
      </c>
      <c r="I69" s="331">
        <f>G56-G69</f>
        <v>2656</v>
      </c>
      <c r="J69" s="332">
        <f>I69/G56</f>
        <v>0.82664176781823839</v>
      </c>
    </row>
    <row r="70" spans="1:10" x14ac:dyDescent="0.2">
      <c r="A70" s="309" t="s">
        <v>28</v>
      </c>
      <c r="B70" s="229">
        <v>60</v>
      </c>
      <c r="C70" s="281">
        <v>60</v>
      </c>
      <c r="D70" s="281">
        <v>60</v>
      </c>
      <c r="E70" s="281"/>
      <c r="F70" s="281"/>
      <c r="G70" s="233"/>
      <c r="H70" s="377" t="s">
        <v>57</v>
      </c>
      <c r="I70" s="377">
        <v>81.25</v>
      </c>
      <c r="J70" s="377"/>
    </row>
    <row r="71" spans="1:10" ht="13.5" thickBot="1" x14ac:dyDescent="0.25">
      <c r="A71" s="312" t="s">
        <v>26</v>
      </c>
      <c r="B71" s="336">
        <f>B70-B57</f>
        <v>-21.599999999999994</v>
      </c>
      <c r="C71" s="337">
        <f t="shared" ref="C71:F71" si="15">C70-C57</f>
        <v>-21.599999999999994</v>
      </c>
      <c r="D71" s="337">
        <f t="shared" si="15"/>
        <v>-21.599999999999994</v>
      </c>
      <c r="E71" s="337">
        <f t="shared" si="15"/>
        <v>0</v>
      </c>
      <c r="F71" s="337">
        <f t="shared" si="15"/>
        <v>0</v>
      </c>
      <c r="G71" s="234"/>
      <c r="H71" s="377" t="s">
        <v>26</v>
      </c>
      <c r="I71" s="377">
        <f>I70-I57</f>
        <v>-38.72</v>
      </c>
      <c r="J71" s="377"/>
    </row>
    <row r="73" spans="1:10" ht="13.5" thickBot="1" x14ac:dyDescent="0.25"/>
    <row r="74" spans="1:10" s="379" customFormat="1" ht="13.5" thickBot="1" x14ac:dyDescent="0.25">
      <c r="A74" s="285" t="s">
        <v>80</v>
      </c>
      <c r="B74" s="528" t="s">
        <v>53</v>
      </c>
      <c r="C74" s="529"/>
      <c r="D74" s="529"/>
      <c r="E74" s="529"/>
      <c r="F74" s="530"/>
      <c r="G74" s="314" t="s">
        <v>0</v>
      </c>
    </row>
    <row r="75" spans="1:10" s="379" customFormat="1" x14ac:dyDescent="0.2">
      <c r="A75" s="226" t="s">
        <v>2</v>
      </c>
      <c r="B75" s="316">
        <v>1</v>
      </c>
      <c r="C75" s="236">
        <v>2</v>
      </c>
      <c r="D75" s="236">
        <v>3</v>
      </c>
      <c r="E75" s="236">
        <v>4</v>
      </c>
      <c r="F75" s="236">
        <v>5</v>
      </c>
      <c r="G75" s="235"/>
    </row>
    <row r="76" spans="1:10" s="379" customFormat="1" x14ac:dyDescent="0.2">
      <c r="A76" s="292" t="s">
        <v>3</v>
      </c>
      <c r="B76" s="317">
        <v>1080</v>
      </c>
      <c r="C76" s="318">
        <v>1080</v>
      </c>
      <c r="D76" s="319">
        <v>1080</v>
      </c>
      <c r="E76" s="319"/>
      <c r="F76" s="319"/>
      <c r="G76" s="320">
        <v>1080</v>
      </c>
    </row>
    <row r="77" spans="1:10" s="379" customFormat="1" x14ac:dyDescent="0.2">
      <c r="A77" s="295" t="s">
        <v>6</v>
      </c>
      <c r="B77" s="321">
        <v>1779.52</v>
      </c>
      <c r="C77" s="322">
        <v>1783.33</v>
      </c>
      <c r="D77" s="322">
        <v>1839.05</v>
      </c>
      <c r="E77" s="322"/>
      <c r="F77" s="322"/>
      <c r="G77" s="259">
        <v>1801.5</v>
      </c>
    </row>
    <row r="78" spans="1:10" s="379" customFormat="1" x14ac:dyDescent="0.2">
      <c r="A78" s="226" t="s">
        <v>7</v>
      </c>
      <c r="B78" s="323">
        <v>100</v>
      </c>
      <c r="C78" s="324">
        <v>100</v>
      </c>
      <c r="D78" s="325">
        <v>95.24</v>
      </c>
      <c r="E78" s="325"/>
      <c r="F78" s="325"/>
      <c r="G78" s="326">
        <v>96.67</v>
      </c>
    </row>
    <row r="79" spans="1:10" s="379" customFormat="1" x14ac:dyDescent="0.2">
      <c r="A79" s="226" t="s">
        <v>8</v>
      </c>
      <c r="B79" s="263">
        <v>3.7499999999999999E-2</v>
      </c>
      <c r="C79" s="264">
        <v>3.1699999999999999E-2</v>
      </c>
      <c r="D79" s="327">
        <v>4.02E-2</v>
      </c>
      <c r="E79" s="327"/>
      <c r="F79" s="327"/>
      <c r="G79" s="328">
        <v>0.04</v>
      </c>
    </row>
    <row r="80" spans="1:10" s="379" customFormat="1" x14ac:dyDescent="0.2">
      <c r="A80" s="295" t="s">
        <v>1</v>
      </c>
      <c r="B80" s="266">
        <f t="shared" ref="B80:G80" si="16">B77/B76*100-100</f>
        <v>64.770370370370358</v>
      </c>
      <c r="C80" s="267">
        <f t="shared" si="16"/>
        <v>65.123148148148147</v>
      </c>
      <c r="D80" s="267">
        <f t="shared" si="16"/>
        <v>70.282407407407419</v>
      </c>
      <c r="E80" s="267" t="e">
        <f t="shared" si="16"/>
        <v>#DIV/0!</v>
      </c>
      <c r="F80" s="267" t="e">
        <f t="shared" si="16"/>
        <v>#DIV/0!</v>
      </c>
      <c r="G80" s="269">
        <f t="shared" si="16"/>
        <v>66.805555555555571</v>
      </c>
    </row>
    <row r="81" spans="1:10" s="379" customFormat="1" ht="13.5" thickBot="1" x14ac:dyDescent="0.25">
      <c r="A81" s="226" t="s">
        <v>27</v>
      </c>
      <c r="B81" s="270">
        <f>B77-B64</f>
        <v>66.039999999999964</v>
      </c>
      <c r="C81" s="271">
        <f t="shared" ref="C81:G81" si="17">C77-C64</f>
        <v>53.329999999999927</v>
      </c>
      <c r="D81" s="271">
        <f t="shared" si="17"/>
        <v>6.0499999999999545</v>
      </c>
      <c r="E81" s="271">
        <f t="shared" si="17"/>
        <v>0</v>
      </c>
      <c r="F81" s="271">
        <f t="shared" si="17"/>
        <v>0</v>
      </c>
      <c r="G81" s="273">
        <f t="shared" si="17"/>
        <v>43.5</v>
      </c>
    </row>
    <row r="82" spans="1:10" s="379" customFormat="1" x14ac:dyDescent="0.2">
      <c r="A82" s="309" t="s">
        <v>52</v>
      </c>
      <c r="B82" s="274">
        <v>203</v>
      </c>
      <c r="C82" s="275">
        <v>159</v>
      </c>
      <c r="D82" s="275">
        <v>195</v>
      </c>
      <c r="E82" s="275"/>
      <c r="F82" s="329"/>
      <c r="G82" s="330">
        <f>SUM(B82:F82)</f>
        <v>557</v>
      </c>
      <c r="H82" s="379" t="s">
        <v>56</v>
      </c>
      <c r="I82" s="331">
        <f>G69-G82</f>
        <v>0</v>
      </c>
      <c r="J82" s="332">
        <f>I82/G69</f>
        <v>0</v>
      </c>
    </row>
    <row r="83" spans="1:10" s="379" customFormat="1" x14ac:dyDescent="0.2">
      <c r="A83" s="309" t="s">
        <v>28</v>
      </c>
      <c r="B83" s="229">
        <v>61</v>
      </c>
      <c r="C83" s="281">
        <v>61</v>
      </c>
      <c r="D83" s="281">
        <v>61</v>
      </c>
      <c r="E83" s="281"/>
      <c r="F83" s="281"/>
      <c r="G83" s="233"/>
      <c r="H83" s="379" t="s">
        <v>57</v>
      </c>
      <c r="I83" s="379">
        <v>59.94</v>
      </c>
    </row>
    <row r="84" spans="1:10" s="379" customFormat="1" ht="13.5" thickBot="1" x14ac:dyDescent="0.25">
      <c r="A84" s="312" t="s">
        <v>26</v>
      </c>
      <c r="B84" s="336">
        <f>B83-B70</f>
        <v>1</v>
      </c>
      <c r="C84" s="337">
        <f t="shared" ref="C84:F84" si="18">C83-C70</f>
        <v>1</v>
      </c>
      <c r="D84" s="337">
        <f t="shared" si="18"/>
        <v>1</v>
      </c>
      <c r="E84" s="337">
        <f t="shared" si="18"/>
        <v>0</v>
      </c>
      <c r="F84" s="337">
        <f t="shared" si="18"/>
        <v>0</v>
      </c>
      <c r="G84" s="234"/>
      <c r="H84" s="379" t="s">
        <v>26</v>
      </c>
      <c r="I84" s="379">
        <f>I83-I70</f>
        <v>-21.310000000000002</v>
      </c>
    </row>
    <row r="85" spans="1:10" s="394" customFormat="1" x14ac:dyDescent="0.2">
      <c r="A85" s="246"/>
      <c r="B85" s="395"/>
      <c r="C85" s="395"/>
      <c r="D85" s="395"/>
      <c r="E85" s="395"/>
      <c r="F85" s="395"/>
      <c r="G85" s="227"/>
    </row>
    <row r="86" spans="1:10" ht="13.5" thickBot="1" x14ac:dyDescent="0.25"/>
    <row r="87" spans="1:10" s="381" customFormat="1" ht="13.5" thickBot="1" x14ac:dyDescent="0.25">
      <c r="A87" s="285" t="s">
        <v>81</v>
      </c>
      <c r="B87" s="528" t="s">
        <v>53</v>
      </c>
      <c r="C87" s="529"/>
      <c r="D87" s="529"/>
      <c r="E87" s="529"/>
      <c r="F87" s="530"/>
      <c r="G87" s="314" t="s">
        <v>0</v>
      </c>
    </row>
    <row r="88" spans="1:10" s="381" customFormat="1" x14ac:dyDescent="0.2">
      <c r="A88" s="226" t="s">
        <v>2</v>
      </c>
      <c r="B88" s="316">
        <v>1</v>
      </c>
      <c r="C88" s="236">
        <v>2</v>
      </c>
      <c r="D88" s="236">
        <v>3</v>
      </c>
      <c r="E88" s="236">
        <v>4</v>
      </c>
      <c r="F88" s="236">
        <v>5</v>
      </c>
      <c r="G88" s="235"/>
    </row>
    <row r="89" spans="1:10" s="381" customFormat="1" x14ac:dyDescent="0.2">
      <c r="A89" s="292" t="s">
        <v>3</v>
      </c>
      <c r="B89" s="317">
        <v>1250</v>
      </c>
      <c r="C89" s="318">
        <v>1250</v>
      </c>
      <c r="D89" s="319">
        <v>1250</v>
      </c>
      <c r="E89" s="319"/>
      <c r="F89" s="319"/>
      <c r="G89" s="320">
        <v>1250</v>
      </c>
    </row>
    <row r="90" spans="1:10" s="381" customFormat="1" x14ac:dyDescent="0.2">
      <c r="A90" s="295" t="s">
        <v>6</v>
      </c>
      <c r="B90" s="321">
        <v>1860.5</v>
      </c>
      <c r="C90" s="322">
        <v>1875.8823529411766</v>
      </c>
      <c r="D90" s="322">
        <v>1960</v>
      </c>
      <c r="E90" s="322"/>
      <c r="F90" s="322"/>
      <c r="G90" s="259">
        <v>1900</v>
      </c>
    </row>
    <row r="91" spans="1:10" s="381" customFormat="1" x14ac:dyDescent="0.2">
      <c r="A91" s="226" t="s">
        <v>7</v>
      </c>
      <c r="B91" s="323">
        <v>100</v>
      </c>
      <c r="C91" s="324">
        <v>100</v>
      </c>
      <c r="D91" s="325">
        <v>90</v>
      </c>
      <c r="E91" s="325"/>
      <c r="F91" s="325"/>
      <c r="G91" s="326">
        <v>94.736842105263165</v>
      </c>
    </row>
    <row r="92" spans="1:10" s="381" customFormat="1" x14ac:dyDescent="0.2">
      <c r="A92" s="226" t="s">
        <v>8</v>
      </c>
      <c r="B92" s="263">
        <v>3.9660601584066771E-2</v>
      </c>
      <c r="C92" s="264">
        <v>4.2648903337226575E-2</v>
      </c>
      <c r="D92" s="327">
        <v>5.3850101232484737E-2</v>
      </c>
      <c r="E92" s="327"/>
      <c r="F92" s="327"/>
      <c r="G92" s="328">
        <v>5.1868896902285674E-2</v>
      </c>
    </row>
    <row r="93" spans="1:10" s="381" customFormat="1" x14ac:dyDescent="0.2">
      <c r="A93" s="295" t="s">
        <v>1</v>
      </c>
      <c r="B93" s="266">
        <f t="shared" ref="B93:G93" si="19">B90/B89*100-100</f>
        <v>48.84</v>
      </c>
      <c r="C93" s="267">
        <f t="shared" si="19"/>
        <v>50.070588235294139</v>
      </c>
      <c r="D93" s="267">
        <f t="shared" si="19"/>
        <v>56.800000000000011</v>
      </c>
      <c r="E93" s="267" t="e">
        <f t="shared" si="19"/>
        <v>#DIV/0!</v>
      </c>
      <c r="F93" s="267" t="e">
        <f t="shared" si="19"/>
        <v>#DIV/0!</v>
      </c>
      <c r="G93" s="269">
        <f t="shared" si="19"/>
        <v>52</v>
      </c>
    </row>
    <row r="94" spans="1:10" s="381" customFormat="1" ht="13.5" thickBot="1" x14ac:dyDescent="0.25">
      <c r="A94" s="226" t="s">
        <v>27</v>
      </c>
      <c r="B94" s="270">
        <f t="shared" ref="B94:G94" si="20">B90-B77</f>
        <v>80.980000000000018</v>
      </c>
      <c r="C94" s="271">
        <f t="shared" si="20"/>
        <v>92.55235294117665</v>
      </c>
      <c r="D94" s="271">
        <f t="shared" si="20"/>
        <v>120.95000000000005</v>
      </c>
      <c r="E94" s="271">
        <f t="shared" si="20"/>
        <v>0</v>
      </c>
      <c r="F94" s="271">
        <f t="shared" si="20"/>
        <v>0</v>
      </c>
      <c r="G94" s="273">
        <f t="shared" si="20"/>
        <v>98.5</v>
      </c>
    </row>
    <row r="95" spans="1:10" s="381" customFormat="1" x14ac:dyDescent="0.2">
      <c r="A95" s="309" t="s">
        <v>52</v>
      </c>
      <c r="B95" s="274">
        <v>201</v>
      </c>
      <c r="C95" s="275">
        <v>158</v>
      </c>
      <c r="D95" s="275">
        <v>195</v>
      </c>
      <c r="E95" s="275"/>
      <c r="F95" s="329"/>
      <c r="G95" s="330">
        <f>SUM(B95:F95)</f>
        <v>554</v>
      </c>
      <c r="H95" s="381" t="s">
        <v>56</v>
      </c>
      <c r="I95" s="331">
        <f>G82-G95</f>
        <v>3</v>
      </c>
      <c r="J95" s="332">
        <f>I95/G82</f>
        <v>5.3859964093357273E-3</v>
      </c>
    </row>
    <row r="96" spans="1:10" s="381" customFormat="1" x14ac:dyDescent="0.2">
      <c r="A96" s="309" t="s">
        <v>28</v>
      </c>
      <c r="B96" s="229">
        <v>62</v>
      </c>
      <c r="C96" s="281">
        <v>62</v>
      </c>
      <c r="D96" s="281">
        <v>62</v>
      </c>
      <c r="E96" s="281"/>
      <c r="F96" s="281"/>
      <c r="G96" s="233"/>
      <c r="H96" s="381" t="s">
        <v>57</v>
      </c>
      <c r="I96" s="381">
        <v>61.24</v>
      </c>
    </row>
    <row r="97" spans="1:11" s="381" customFormat="1" ht="13.5" thickBot="1" x14ac:dyDescent="0.25">
      <c r="A97" s="312" t="s">
        <v>26</v>
      </c>
      <c r="B97" s="336">
        <f>B96-B83</f>
        <v>1</v>
      </c>
      <c r="C97" s="337">
        <f>C96-C83</f>
        <v>1</v>
      </c>
      <c r="D97" s="337">
        <f>D96-D83</f>
        <v>1</v>
      </c>
      <c r="E97" s="337">
        <f>E96-E83</f>
        <v>0</v>
      </c>
      <c r="F97" s="337">
        <f>F96-F83</f>
        <v>0</v>
      </c>
      <c r="G97" s="234"/>
      <c r="H97" s="381" t="s">
        <v>26</v>
      </c>
      <c r="I97" s="381">
        <f>I96-I83</f>
        <v>1.3000000000000043</v>
      </c>
    </row>
    <row r="98" spans="1:11" s="394" customFormat="1" x14ac:dyDescent="0.2">
      <c r="A98" s="246"/>
      <c r="B98" s="395"/>
      <c r="C98" s="395"/>
      <c r="D98" s="395"/>
      <c r="E98" s="395"/>
      <c r="F98" s="395"/>
      <c r="G98" s="227"/>
    </row>
    <row r="99" spans="1:11" ht="13.5" thickBot="1" x14ac:dyDescent="0.25"/>
    <row r="100" spans="1:11" ht="13.5" thickBot="1" x14ac:dyDescent="0.25">
      <c r="A100" s="285" t="s">
        <v>82</v>
      </c>
      <c r="B100" s="528" t="s">
        <v>53</v>
      </c>
      <c r="C100" s="529"/>
      <c r="D100" s="529"/>
      <c r="E100" s="529"/>
      <c r="F100" s="530"/>
      <c r="G100" s="314" t="s">
        <v>0</v>
      </c>
      <c r="H100" s="382"/>
      <c r="I100" s="382"/>
      <c r="J100" s="382"/>
    </row>
    <row r="101" spans="1:11" x14ac:dyDescent="0.2">
      <c r="A101" s="226" t="s">
        <v>2</v>
      </c>
      <c r="B101" s="316">
        <v>1</v>
      </c>
      <c r="C101" s="236">
        <v>2</v>
      </c>
      <c r="D101" s="236">
        <v>3</v>
      </c>
      <c r="E101" s="236">
        <v>4</v>
      </c>
      <c r="F101" s="236">
        <v>5</v>
      </c>
      <c r="G101" s="235"/>
      <c r="H101" s="382"/>
      <c r="I101" s="382"/>
      <c r="J101" s="382"/>
    </row>
    <row r="102" spans="1:11" x14ac:dyDescent="0.2">
      <c r="A102" s="292" t="s">
        <v>3</v>
      </c>
      <c r="B102" s="317">
        <v>1400</v>
      </c>
      <c r="C102" s="318">
        <v>1400</v>
      </c>
      <c r="D102" s="319">
        <v>1400</v>
      </c>
      <c r="E102" s="319"/>
      <c r="F102" s="319"/>
      <c r="G102" s="320">
        <v>1400</v>
      </c>
      <c r="H102" s="382"/>
      <c r="I102" s="382"/>
      <c r="J102" s="382"/>
    </row>
    <row r="103" spans="1:11" x14ac:dyDescent="0.2">
      <c r="A103" s="295" t="s">
        <v>6</v>
      </c>
      <c r="B103" s="321">
        <v>1867.7272727272727</v>
      </c>
      <c r="C103" s="322">
        <v>1951.1764705882354</v>
      </c>
      <c r="D103" s="322">
        <v>2056.6666666666665</v>
      </c>
      <c r="E103" s="322"/>
      <c r="F103" s="322"/>
      <c r="G103" s="259">
        <v>1957.5</v>
      </c>
      <c r="H103" s="382"/>
      <c r="I103" s="382"/>
      <c r="J103" s="382"/>
    </row>
    <row r="104" spans="1:11" x14ac:dyDescent="0.2">
      <c r="A104" s="226" t="s">
        <v>7</v>
      </c>
      <c r="B104" s="323">
        <v>100</v>
      </c>
      <c r="C104" s="324">
        <v>100</v>
      </c>
      <c r="D104" s="325">
        <v>100</v>
      </c>
      <c r="E104" s="325"/>
      <c r="F104" s="325"/>
      <c r="G104" s="326">
        <v>93.333333333333329</v>
      </c>
      <c r="H104" s="382"/>
      <c r="I104" s="382"/>
      <c r="J104" s="382"/>
    </row>
    <row r="105" spans="1:11" x14ac:dyDescent="0.2">
      <c r="A105" s="226" t="s">
        <v>8</v>
      </c>
      <c r="B105" s="263">
        <v>2.1594044124489523E-2</v>
      </c>
      <c r="C105" s="264">
        <v>1.6003870292418086E-2</v>
      </c>
      <c r="D105" s="327">
        <v>4.0132449936863379E-2</v>
      </c>
      <c r="E105" s="327"/>
      <c r="F105" s="327"/>
      <c r="G105" s="328">
        <v>5.0223678658572822E-2</v>
      </c>
      <c r="H105" s="382"/>
      <c r="I105" s="382"/>
      <c r="J105" s="382"/>
    </row>
    <row r="106" spans="1:11" x14ac:dyDescent="0.2">
      <c r="A106" s="295" t="s">
        <v>1</v>
      </c>
      <c r="B106" s="266">
        <f t="shared" ref="B106:G106" si="21">B103/B102*100-100</f>
        <v>33.409090909090935</v>
      </c>
      <c r="C106" s="267">
        <f t="shared" si="21"/>
        <v>39.369747899159677</v>
      </c>
      <c r="D106" s="267">
        <f t="shared" si="21"/>
        <v>46.904761904761898</v>
      </c>
      <c r="E106" s="267" t="e">
        <f t="shared" si="21"/>
        <v>#DIV/0!</v>
      </c>
      <c r="F106" s="267" t="e">
        <f t="shared" si="21"/>
        <v>#DIV/0!</v>
      </c>
      <c r="G106" s="269">
        <f t="shared" si="21"/>
        <v>39.821428571428555</v>
      </c>
      <c r="H106" s="382"/>
      <c r="I106" s="382"/>
      <c r="J106" s="382"/>
    </row>
    <row r="107" spans="1:11" ht="13.5" thickBot="1" x14ac:dyDescent="0.25">
      <c r="A107" s="226" t="s">
        <v>27</v>
      </c>
      <c r="B107" s="270">
        <f t="shared" ref="B107:G107" si="22">B103-B90</f>
        <v>7.2272727272727479</v>
      </c>
      <c r="C107" s="271">
        <f t="shared" si="22"/>
        <v>75.294117647058783</v>
      </c>
      <c r="D107" s="271">
        <f t="shared" si="22"/>
        <v>96.666666666666515</v>
      </c>
      <c r="E107" s="271">
        <f t="shared" si="22"/>
        <v>0</v>
      </c>
      <c r="F107" s="271">
        <f t="shared" si="22"/>
        <v>0</v>
      </c>
      <c r="G107" s="273">
        <f t="shared" si="22"/>
        <v>57.5</v>
      </c>
      <c r="H107" s="382"/>
      <c r="I107" s="382"/>
      <c r="J107" s="382"/>
    </row>
    <row r="108" spans="1:11" x14ac:dyDescent="0.2">
      <c r="A108" s="309" t="s">
        <v>52</v>
      </c>
      <c r="B108" s="274">
        <v>115</v>
      </c>
      <c r="C108" s="275">
        <v>179</v>
      </c>
      <c r="D108" s="275">
        <v>196</v>
      </c>
      <c r="E108" s="275"/>
      <c r="F108" s="329"/>
      <c r="G108" s="330">
        <f>SUM(B108:F108)</f>
        <v>490</v>
      </c>
      <c r="H108" s="382" t="s">
        <v>56</v>
      </c>
      <c r="I108" s="331">
        <f>G95-G108</f>
        <v>64</v>
      </c>
      <c r="J108" s="332">
        <f>I108/G95</f>
        <v>0.11552346570397112</v>
      </c>
      <c r="K108" s="353" t="s">
        <v>84</v>
      </c>
    </row>
    <row r="109" spans="1:11" x14ac:dyDescent="0.2">
      <c r="A109" s="309" t="s">
        <v>28</v>
      </c>
      <c r="B109" s="229">
        <v>63</v>
      </c>
      <c r="C109" s="281">
        <v>63</v>
      </c>
      <c r="D109" s="281">
        <v>63</v>
      </c>
      <c r="E109" s="281"/>
      <c r="F109" s="281"/>
      <c r="G109" s="233"/>
      <c r="H109" s="382" t="s">
        <v>57</v>
      </c>
      <c r="I109" s="382">
        <v>61.96</v>
      </c>
      <c r="J109" s="382"/>
    </row>
    <row r="110" spans="1:11" ht="13.5" thickBot="1" x14ac:dyDescent="0.25">
      <c r="A110" s="312" t="s">
        <v>26</v>
      </c>
      <c r="B110" s="336">
        <f>B109-B96</f>
        <v>1</v>
      </c>
      <c r="C110" s="337">
        <f>C109-C96</f>
        <v>1</v>
      </c>
      <c r="D110" s="337">
        <f>D109-D96</f>
        <v>1</v>
      </c>
      <c r="E110" s="337">
        <f>E109-E96</f>
        <v>0</v>
      </c>
      <c r="F110" s="337">
        <f>F109-F96</f>
        <v>0</v>
      </c>
      <c r="G110" s="234"/>
      <c r="H110" s="382" t="s">
        <v>26</v>
      </c>
      <c r="I110" s="382">
        <f>I109-I96</f>
        <v>0.71999999999999886</v>
      </c>
      <c r="J110" s="382"/>
    </row>
    <row r="112" spans="1:11" ht="13.5" thickBot="1" x14ac:dyDescent="0.25"/>
    <row r="113" spans="1:10" ht="13.5" thickBot="1" x14ac:dyDescent="0.25">
      <c r="A113" s="285" t="s">
        <v>85</v>
      </c>
      <c r="B113" s="528" t="s">
        <v>53</v>
      </c>
      <c r="C113" s="529"/>
      <c r="D113" s="529"/>
      <c r="E113" s="529"/>
      <c r="F113" s="530"/>
      <c r="G113" s="314" t="s">
        <v>0</v>
      </c>
      <c r="H113" s="394"/>
      <c r="I113" s="394"/>
      <c r="J113" s="394"/>
    </row>
    <row r="114" spans="1:10" x14ac:dyDescent="0.2">
      <c r="A114" s="226" t="s">
        <v>2</v>
      </c>
      <c r="B114" s="316">
        <v>1</v>
      </c>
      <c r="C114" s="236">
        <v>2</v>
      </c>
      <c r="D114" s="236">
        <v>3</v>
      </c>
      <c r="E114" s="236">
        <v>4</v>
      </c>
      <c r="F114" s="236">
        <v>5</v>
      </c>
      <c r="G114" s="235"/>
      <c r="H114" s="394"/>
      <c r="I114" s="394"/>
      <c r="J114" s="394"/>
    </row>
    <row r="115" spans="1:10" x14ac:dyDescent="0.2">
      <c r="A115" s="292" t="s">
        <v>3</v>
      </c>
      <c r="B115" s="317">
        <v>1540</v>
      </c>
      <c r="C115" s="318">
        <v>1540</v>
      </c>
      <c r="D115" s="319">
        <v>1540</v>
      </c>
      <c r="E115" s="319">
        <v>1540</v>
      </c>
      <c r="F115" s="319">
        <v>1540</v>
      </c>
      <c r="G115" s="320">
        <v>1540</v>
      </c>
      <c r="H115" s="394"/>
      <c r="I115" s="394"/>
      <c r="J115" s="394"/>
    </row>
    <row r="116" spans="1:10" x14ac:dyDescent="0.2">
      <c r="A116" s="295" t="s">
        <v>6</v>
      </c>
      <c r="B116" s="321">
        <v>1954.6153846153845</v>
      </c>
      <c r="C116" s="322">
        <v>2055.5555555555557</v>
      </c>
      <c r="D116" s="322">
        <v>2184.2857142857142</v>
      </c>
      <c r="E116" s="322"/>
      <c r="F116" s="322"/>
      <c r="G116" s="259">
        <v>2082.3076923076924</v>
      </c>
      <c r="H116" s="394"/>
      <c r="I116" s="394"/>
      <c r="J116" s="394"/>
    </row>
    <row r="117" spans="1:10" x14ac:dyDescent="0.2">
      <c r="A117" s="226" t="s">
        <v>7</v>
      </c>
      <c r="B117" s="323">
        <v>100</v>
      </c>
      <c r="C117" s="324">
        <v>100</v>
      </c>
      <c r="D117" s="325">
        <v>100</v>
      </c>
      <c r="E117" s="325"/>
      <c r="F117" s="325"/>
      <c r="G117" s="326">
        <v>92.307692307692307</v>
      </c>
      <c r="H117" s="394"/>
      <c r="I117" s="394"/>
      <c r="J117" s="394"/>
    </row>
    <row r="118" spans="1:10" x14ac:dyDescent="0.2">
      <c r="A118" s="226" t="s">
        <v>8</v>
      </c>
      <c r="B118" s="263">
        <v>4.1155187602995975E-2</v>
      </c>
      <c r="C118" s="264">
        <v>2.1587811402937071E-2</v>
      </c>
      <c r="D118" s="327">
        <v>3.8887291771364331E-2</v>
      </c>
      <c r="E118" s="327"/>
      <c r="F118" s="327"/>
      <c r="G118" s="328">
        <v>5.6286049081775077E-2</v>
      </c>
      <c r="H118" s="394"/>
      <c r="I118" s="394"/>
      <c r="J118" s="394"/>
    </row>
    <row r="119" spans="1:10" x14ac:dyDescent="0.2">
      <c r="A119" s="295" t="s">
        <v>1</v>
      </c>
      <c r="B119" s="266">
        <f t="shared" ref="B119:G119" si="23">B116/B115*100-100</f>
        <v>26.92307692307692</v>
      </c>
      <c r="C119" s="267">
        <f t="shared" si="23"/>
        <v>33.477633477633475</v>
      </c>
      <c r="D119" s="267">
        <f t="shared" si="23"/>
        <v>41.836734693877531</v>
      </c>
      <c r="E119" s="267">
        <f t="shared" si="23"/>
        <v>-100</v>
      </c>
      <c r="F119" s="267">
        <f t="shared" si="23"/>
        <v>-100</v>
      </c>
      <c r="G119" s="269">
        <f t="shared" si="23"/>
        <v>35.214785214785223</v>
      </c>
      <c r="H119" s="394"/>
      <c r="I119" s="394"/>
      <c r="J119" s="394"/>
    </row>
    <row r="120" spans="1:10" ht="13.5" thickBot="1" x14ac:dyDescent="0.25">
      <c r="A120" s="226" t="s">
        <v>27</v>
      </c>
      <c r="B120" s="270">
        <f t="shared" ref="B120:G120" si="24">B116-B103</f>
        <v>86.88811188811178</v>
      </c>
      <c r="C120" s="271">
        <f t="shared" si="24"/>
        <v>104.3790849673203</v>
      </c>
      <c r="D120" s="271">
        <f t="shared" si="24"/>
        <v>127.61904761904771</v>
      </c>
      <c r="E120" s="271">
        <f t="shared" si="24"/>
        <v>0</v>
      </c>
      <c r="F120" s="271">
        <f t="shared" si="24"/>
        <v>0</v>
      </c>
      <c r="G120" s="273">
        <f t="shared" si="24"/>
        <v>124.80769230769238</v>
      </c>
      <c r="H120" s="394"/>
      <c r="I120" s="394"/>
      <c r="J120" s="394"/>
    </row>
    <row r="121" spans="1:10" x14ac:dyDescent="0.2">
      <c r="A121" s="309" t="s">
        <v>52</v>
      </c>
      <c r="B121" s="274">
        <v>115</v>
      </c>
      <c r="C121" s="275">
        <v>179</v>
      </c>
      <c r="D121" s="275">
        <v>196</v>
      </c>
      <c r="E121" s="275"/>
      <c r="F121" s="329"/>
      <c r="G121" s="330">
        <f>SUM(B121:F121)</f>
        <v>490</v>
      </c>
      <c r="H121" s="394" t="s">
        <v>56</v>
      </c>
      <c r="I121" s="331">
        <f>G108-G121</f>
        <v>0</v>
      </c>
      <c r="J121" s="332">
        <f>I121/G108</f>
        <v>0</v>
      </c>
    </row>
    <row r="122" spans="1:10" x14ac:dyDescent="0.2">
      <c r="A122" s="309" t="s">
        <v>28</v>
      </c>
      <c r="B122" s="229">
        <v>64.5</v>
      </c>
      <c r="C122" s="281">
        <v>64.5</v>
      </c>
      <c r="D122" s="281">
        <v>64.5</v>
      </c>
      <c r="E122" s="281"/>
      <c r="F122" s="281"/>
      <c r="G122" s="233"/>
      <c r="H122" s="394" t="s">
        <v>57</v>
      </c>
      <c r="I122" s="394">
        <v>62.94</v>
      </c>
      <c r="J122" s="394"/>
    </row>
    <row r="123" spans="1:10" ht="13.5" thickBot="1" x14ac:dyDescent="0.25">
      <c r="A123" s="312" t="s">
        <v>26</v>
      </c>
      <c r="B123" s="336">
        <f>B122-B109</f>
        <v>1.5</v>
      </c>
      <c r="C123" s="337">
        <f>C122-C109</f>
        <v>1.5</v>
      </c>
      <c r="D123" s="337">
        <f>D122-D109</f>
        <v>1.5</v>
      </c>
      <c r="E123" s="337">
        <f>E122-E109</f>
        <v>0</v>
      </c>
      <c r="F123" s="337">
        <f>F122-F109</f>
        <v>0</v>
      </c>
      <c r="G123" s="234"/>
      <c r="H123" s="394" t="s">
        <v>26</v>
      </c>
      <c r="I123" s="394">
        <f>I122-I109</f>
        <v>0.97999999999999687</v>
      </c>
      <c r="J123" s="394"/>
    </row>
    <row r="125" spans="1:10" ht="13.5" thickBot="1" x14ac:dyDescent="0.25"/>
    <row r="126" spans="1:10" s="411" customFormat="1" ht="13.5" thickBot="1" x14ac:dyDescent="0.25">
      <c r="A126" s="285" t="s">
        <v>86</v>
      </c>
      <c r="B126" s="528" t="s">
        <v>53</v>
      </c>
      <c r="C126" s="529"/>
      <c r="D126" s="529"/>
      <c r="E126" s="529"/>
      <c r="F126" s="530"/>
      <c r="G126" s="314" t="s">
        <v>0</v>
      </c>
    </row>
    <row r="127" spans="1:10" s="411" customFormat="1" x14ac:dyDescent="0.2">
      <c r="A127" s="226" t="s">
        <v>2</v>
      </c>
      <c r="B127" s="316">
        <v>1</v>
      </c>
      <c r="C127" s="236">
        <v>2</v>
      </c>
      <c r="D127" s="236">
        <v>3</v>
      </c>
      <c r="E127" s="236">
        <v>4</v>
      </c>
      <c r="F127" s="236">
        <v>5</v>
      </c>
      <c r="G127" s="235"/>
    </row>
    <row r="128" spans="1:10" s="411" customFormat="1" x14ac:dyDescent="0.2">
      <c r="A128" s="292" t="s">
        <v>3</v>
      </c>
      <c r="B128" s="317">
        <v>1670</v>
      </c>
      <c r="C128" s="318">
        <v>1670</v>
      </c>
      <c r="D128" s="319">
        <v>1670</v>
      </c>
      <c r="E128" s="319">
        <v>1670</v>
      </c>
      <c r="F128" s="319">
        <v>1670</v>
      </c>
      <c r="G128" s="320">
        <v>1670</v>
      </c>
    </row>
    <row r="129" spans="1:10" s="411" customFormat="1" x14ac:dyDescent="0.2">
      <c r="A129" s="295" t="s">
        <v>6</v>
      </c>
      <c r="B129" s="321">
        <v>2045.3846153846155</v>
      </c>
      <c r="C129" s="322">
        <v>2111.818181818182</v>
      </c>
      <c r="D129" s="322">
        <v>2143.75</v>
      </c>
      <c r="E129" s="322"/>
      <c r="F129" s="322"/>
      <c r="G129" s="259">
        <v>2121.4285714285716</v>
      </c>
    </row>
    <row r="130" spans="1:10" s="411" customFormat="1" x14ac:dyDescent="0.2">
      <c r="A130" s="226" t="s">
        <v>7</v>
      </c>
      <c r="B130" s="323">
        <v>100</v>
      </c>
      <c r="C130" s="324">
        <v>100</v>
      </c>
      <c r="D130" s="325">
        <v>91.666666666666671</v>
      </c>
      <c r="E130" s="325"/>
      <c r="F130" s="325"/>
      <c r="G130" s="326">
        <v>100</v>
      </c>
    </row>
    <row r="131" spans="1:10" s="411" customFormat="1" x14ac:dyDescent="0.2">
      <c r="A131" s="226" t="s">
        <v>8</v>
      </c>
      <c r="B131" s="263">
        <v>3.8763741938248518E-2</v>
      </c>
      <c r="C131" s="264">
        <v>2.8648614949589556E-2</v>
      </c>
      <c r="D131" s="327">
        <v>5.0002054090580589E-2</v>
      </c>
      <c r="E131" s="327"/>
      <c r="F131" s="327"/>
      <c r="G131" s="328">
        <v>3.8834556182785827E-2</v>
      </c>
    </row>
    <row r="132" spans="1:10" s="411" customFormat="1" x14ac:dyDescent="0.2">
      <c r="A132" s="295" t="s">
        <v>1</v>
      </c>
      <c r="B132" s="266">
        <f t="shared" ref="B132:G132" si="25">B129/B128*100-100</f>
        <v>22.478120681713506</v>
      </c>
      <c r="C132" s="267">
        <f t="shared" si="25"/>
        <v>26.456178551986937</v>
      </c>
      <c r="D132" s="267">
        <f t="shared" si="25"/>
        <v>28.368263473053901</v>
      </c>
      <c r="E132" s="267">
        <f t="shared" si="25"/>
        <v>-100</v>
      </c>
      <c r="F132" s="267">
        <f t="shared" si="25"/>
        <v>-100</v>
      </c>
      <c r="G132" s="269">
        <f t="shared" si="25"/>
        <v>27.0316509837468</v>
      </c>
    </row>
    <row r="133" spans="1:10" s="411" customFormat="1" ht="13.5" thickBot="1" x14ac:dyDescent="0.25">
      <c r="A133" s="226" t="s">
        <v>27</v>
      </c>
      <c r="B133" s="270">
        <f t="shared" ref="B133:G133" si="26">B129-B116</f>
        <v>90.769230769230944</v>
      </c>
      <c r="C133" s="271">
        <f t="shared" si="26"/>
        <v>56.262626262626327</v>
      </c>
      <c r="D133" s="412">
        <f t="shared" si="26"/>
        <v>-40.535714285714221</v>
      </c>
      <c r="E133" s="271">
        <f t="shared" si="26"/>
        <v>0</v>
      </c>
      <c r="F133" s="271">
        <f t="shared" si="26"/>
        <v>0</v>
      </c>
      <c r="G133" s="273">
        <f t="shared" si="26"/>
        <v>39.120879120879181</v>
      </c>
    </row>
    <row r="134" spans="1:10" s="411" customFormat="1" x14ac:dyDescent="0.2">
      <c r="A134" s="309" t="s">
        <v>52</v>
      </c>
      <c r="B134" s="274">
        <v>115</v>
      </c>
      <c r="C134" s="275">
        <v>179</v>
      </c>
      <c r="D134" s="275">
        <v>196</v>
      </c>
      <c r="E134" s="275"/>
      <c r="F134" s="329"/>
      <c r="G134" s="330">
        <f>SUM(B134:F134)</f>
        <v>490</v>
      </c>
      <c r="H134" s="411" t="s">
        <v>56</v>
      </c>
      <c r="I134" s="331">
        <f>G121-G134</f>
        <v>0</v>
      </c>
      <c r="J134" s="332">
        <f>I134/G121</f>
        <v>0</v>
      </c>
    </row>
    <row r="135" spans="1:10" s="411" customFormat="1" x14ac:dyDescent="0.2">
      <c r="A135" s="309" t="s">
        <v>28</v>
      </c>
      <c r="B135" s="229">
        <v>66.5</v>
      </c>
      <c r="C135" s="281">
        <v>66.5</v>
      </c>
      <c r="D135" s="281">
        <v>66.5</v>
      </c>
      <c r="E135" s="281"/>
      <c r="F135" s="281"/>
      <c r="G135" s="233"/>
      <c r="H135" s="411" t="s">
        <v>57</v>
      </c>
      <c r="I135" s="411">
        <v>64.430000000000007</v>
      </c>
    </row>
    <row r="136" spans="1:10" s="411" customFormat="1" ht="13.5" thickBot="1" x14ac:dyDescent="0.25">
      <c r="A136" s="312" t="s">
        <v>26</v>
      </c>
      <c r="B136" s="336">
        <f>B135-B122</f>
        <v>2</v>
      </c>
      <c r="C136" s="337">
        <f>C135-C122</f>
        <v>2</v>
      </c>
      <c r="D136" s="337">
        <f>D135-D122</f>
        <v>2</v>
      </c>
      <c r="E136" s="337">
        <f>E135-E122</f>
        <v>0</v>
      </c>
      <c r="F136" s="337">
        <f>F135-F122</f>
        <v>0</v>
      </c>
      <c r="G136" s="234"/>
      <c r="H136" s="411" t="s">
        <v>26</v>
      </c>
      <c r="I136" s="411">
        <f>I135-I122</f>
        <v>1.4900000000000091</v>
      </c>
    </row>
    <row r="137" spans="1:10" x14ac:dyDescent="0.2">
      <c r="D137" s="280" t="s">
        <v>79</v>
      </c>
    </row>
    <row r="138" spans="1:10" ht="13.5" thickBot="1" x14ac:dyDescent="0.25"/>
    <row r="139" spans="1:10" s="413" customFormat="1" ht="13.5" thickBot="1" x14ac:dyDescent="0.25">
      <c r="A139" s="285" t="s">
        <v>88</v>
      </c>
      <c r="B139" s="528" t="s">
        <v>53</v>
      </c>
      <c r="C139" s="529"/>
      <c r="D139" s="529"/>
      <c r="E139" s="529"/>
      <c r="F139" s="530"/>
      <c r="G139" s="314" t="s">
        <v>0</v>
      </c>
    </row>
    <row r="140" spans="1:10" s="413" customFormat="1" x14ac:dyDescent="0.2">
      <c r="A140" s="226" t="s">
        <v>2</v>
      </c>
      <c r="B140" s="316">
        <v>1</v>
      </c>
      <c r="C140" s="236">
        <v>2</v>
      </c>
      <c r="D140" s="236">
        <v>3</v>
      </c>
      <c r="E140" s="236">
        <v>4</v>
      </c>
      <c r="F140" s="236">
        <v>5</v>
      </c>
      <c r="G140" s="235"/>
    </row>
    <row r="141" spans="1:10" s="413" customFormat="1" x14ac:dyDescent="0.2">
      <c r="A141" s="292" t="s">
        <v>3</v>
      </c>
      <c r="B141" s="317">
        <v>1800</v>
      </c>
      <c r="C141" s="318">
        <v>1800</v>
      </c>
      <c r="D141" s="319">
        <v>1800</v>
      </c>
      <c r="E141" s="319">
        <v>1800</v>
      </c>
      <c r="F141" s="319">
        <v>1800</v>
      </c>
      <c r="G141" s="320">
        <v>1800</v>
      </c>
    </row>
    <row r="142" spans="1:10" s="413" customFormat="1" x14ac:dyDescent="0.2">
      <c r="A142" s="295" t="s">
        <v>6</v>
      </c>
      <c r="B142" s="321">
        <v>2118.181818181818</v>
      </c>
      <c r="C142" s="322">
        <v>2174.7368421052633</v>
      </c>
      <c r="D142" s="322">
        <v>2250.9523809523807</v>
      </c>
      <c r="E142" s="322"/>
      <c r="F142" s="322"/>
      <c r="G142" s="259">
        <v>2193.9215686274511</v>
      </c>
    </row>
    <row r="143" spans="1:10" s="413" customFormat="1" x14ac:dyDescent="0.2">
      <c r="A143" s="226" t="s">
        <v>7</v>
      </c>
      <c r="B143" s="323">
        <v>100</v>
      </c>
      <c r="C143" s="324">
        <v>100</v>
      </c>
      <c r="D143" s="325">
        <v>100</v>
      </c>
      <c r="E143" s="325"/>
      <c r="F143" s="325"/>
      <c r="G143" s="326">
        <v>100</v>
      </c>
    </row>
    <row r="144" spans="1:10" s="413" customFormat="1" x14ac:dyDescent="0.2">
      <c r="A144" s="226" t="s">
        <v>8</v>
      </c>
      <c r="B144" s="263">
        <v>3.6669543971318948E-2</v>
      </c>
      <c r="C144" s="264">
        <v>3.5062744451939576E-2</v>
      </c>
      <c r="D144" s="327">
        <v>4.2982805880640032E-2</v>
      </c>
      <c r="E144" s="327"/>
      <c r="F144" s="327"/>
      <c r="G144" s="328">
        <v>4.566154585339284E-2</v>
      </c>
    </row>
    <row r="145" spans="1:11" s="413" customFormat="1" x14ac:dyDescent="0.2">
      <c r="A145" s="295" t="s">
        <v>1</v>
      </c>
      <c r="B145" s="266">
        <f t="shared" ref="B145:G145" si="27">B142/B141*100-100</f>
        <v>17.676767676767668</v>
      </c>
      <c r="C145" s="267">
        <f t="shared" si="27"/>
        <v>20.818713450292407</v>
      </c>
      <c r="D145" s="267">
        <f t="shared" si="27"/>
        <v>25.052910052910036</v>
      </c>
      <c r="E145" s="267">
        <f t="shared" si="27"/>
        <v>-100</v>
      </c>
      <c r="F145" s="267">
        <f t="shared" si="27"/>
        <v>-100</v>
      </c>
      <c r="G145" s="269">
        <f t="shared" si="27"/>
        <v>21.884531590413943</v>
      </c>
    </row>
    <row r="146" spans="1:11" s="413" customFormat="1" ht="13.5" thickBot="1" x14ac:dyDescent="0.25">
      <c r="A146" s="226" t="s">
        <v>27</v>
      </c>
      <c r="B146" s="270">
        <f t="shared" ref="B146:G146" si="28">B142-B129</f>
        <v>72.797202797202544</v>
      </c>
      <c r="C146" s="271">
        <f t="shared" si="28"/>
        <v>62.918660287081366</v>
      </c>
      <c r="D146" s="271">
        <f t="shared" si="28"/>
        <v>107.20238095238074</v>
      </c>
      <c r="E146" s="271">
        <f t="shared" si="28"/>
        <v>0</v>
      </c>
      <c r="F146" s="271">
        <f t="shared" si="28"/>
        <v>0</v>
      </c>
      <c r="G146" s="273">
        <f t="shared" si="28"/>
        <v>72.492997198879493</v>
      </c>
    </row>
    <row r="147" spans="1:11" s="413" customFormat="1" x14ac:dyDescent="0.2">
      <c r="A147" s="309" t="s">
        <v>52</v>
      </c>
      <c r="B147" s="274">
        <v>115</v>
      </c>
      <c r="C147" s="275">
        <v>179</v>
      </c>
      <c r="D147" s="275">
        <v>195</v>
      </c>
      <c r="E147" s="275"/>
      <c r="F147" s="329"/>
      <c r="G147" s="330">
        <f>SUM(B147:F147)</f>
        <v>489</v>
      </c>
      <c r="H147" s="413" t="s">
        <v>56</v>
      </c>
      <c r="I147" s="331">
        <f>G134-G147</f>
        <v>1</v>
      </c>
      <c r="J147" s="332">
        <f>I147/G134</f>
        <v>2.0408163265306124E-3</v>
      </c>
    </row>
    <row r="148" spans="1:11" s="413" customFormat="1" x14ac:dyDescent="0.2">
      <c r="A148" s="309" t="s">
        <v>28</v>
      </c>
      <c r="B148" s="229">
        <f>B135+2</f>
        <v>68.5</v>
      </c>
      <c r="C148" s="281">
        <f t="shared" ref="C148:D148" si="29">C135+2</f>
        <v>68.5</v>
      </c>
      <c r="D148" s="281">
        <f t="shared" si="29"/>
        <v>68.5</v>
      </c>
      <c r="E148" s="281"/>
      <c r="F148" s="281"/>
      <c r="G148" s="233"/>
      <c r="H148" s="413" t="s">
        <v>57</v>
      </c>
      <c r="I148" s="413">
        <v>66.58</v>
      </c>
    </row>
    <row r="149" spans="1:11" s="413" customFormat="1" ht="13.5" thickBot="1" x14ac:dyDescent="0.25">
      <c r="A149" s="312" t="s">
        <v>26</v>
      </c>
      <c r="B149" s="336">
        <f>B148-B135</f>
        <v>2</v>
      </c>
      <c r="C149" s="337">
        <f>C148-C135</f>
        <v>2</v>
      </c>
      <c r="D149" s="337">
        <f>D148-D135</f>
        <v>2</v>
      </c>
      <c r="E149" s="337">
        <f>E148-E135</f>
        <v>0</v>
      </c>
      <c r="F149" s="337">
        <f>F148-F135</f>
        <v>0</v>
      </c>
      <c r="G149" s="234"/>
      <c r="H149" s="413" t="s">
        <v>26</v>
      </c>
      <c r="I149" s="413">
        <f>I148-I135</f>
        <v>2.1499999999999915</v>
      </c>
    </row>
    <row r="151" spans="1:11" ht="13.5" thickBot="1" x14ac:dyDescent="0.25"/>
    <row r="152" spans="1:11" s="419" customFormat="1" ht="13.5" thickBot="1" x14ac:dyDescent="0.25">
      <c r="A152" s="285" t="s">
        <v>91</v>
      </c>
      <c r="B152" s="528" t="s">
        <v>53</v>
      </c>
      <c r="C152" s="529"/>
      <c r="D152" s="529"/>
      <c r="E152" s="529"/>
      <c r="F152" s="530"/>
      <c r="G152" s="314" t="s">
        <v>0</v>
      </c>
    </row>
    <row r="153" spans="1:11" s="419" customFormat="1" x14ac:dyDescent="0.2">
      <c r="A153" s="226" t="s">
        <v>2</v>
      </c>
      <c r="B153" s="316">
        <v>1</v>
      </c>
      <c r="C153" s="236">
        <v>2</v>
      </c>
      <c r="D153" s="236">
        <v>3</v>
      </c>
      <c r="E153" s="236">
        <v>4</v>
      </c>
      <c r="F153" s="236">
        <v>5</v>
      </c>
      <c r="G153" s="235"/>
    </row>
    <row r="154" spans="1:11" s="419" customFormat="1" x14ac:dyDescent="0.2">
      <c r="A154" s="292" t="s">
        <v>3</v>
      </c>
      <c r="B154" s="317">
        <v>1920</v>
      </c>
      <c r="C154" s="318">
        <v>1920</v>
      </c>
      <c r="D154" s="319">
        <v>1920</v>
      </c>
      <c r="E154" s="319"/>
      <c r="F154" s="319"/>
      <c r="G154" s="320">
        <v>1920</v>
      </c>
    </row>
    <row r="155" spans="1:11" s="419" customFormat="1" x14ac:dyDescent="0.2">
      <c r="A155" s="295" t="s">
        <v>6</v>
      </c>
      <c r="B155" s="321">
        <v>2118</v>
      </c>
      <c r="C155" s="322">
        <v>2285</v>
      </c>
      <c r="D155" s="322">
        <v>2445.33</v>
      </c>
      <c r="E155" s="322"/>
      <c r="F155" s="322"/>
      <c r="G155" s="259">
        <v>2302.09</v>
      </c>
    </row>
    <row r="156" spans="1:11" s="419" customFormat="1" x14ac:dyDescent="0.2">
      <c r="A156" s="226" t="s">
        <v>7</v>
      </c>
      <c r="B156" s="323">
        <v>90</v>
      </c>
      <c r="C156" s="324">
        <v>100</v>
      </c>
      <c r="D156" s="325">
        <v>100</v>
      </c>
      <c r="E156" s="325"/>
      <c r="F156" s="325"/>
      <c r="G156" s="326">
        <v>90.7</v>
      </c>
    </row>
    <row r="157" spans="1:11" s="419" customFormat="1" x14ac:dyDescent="0.2">
      <c r="A157" s="226" t="s">
        <v>8</v>
      </c>
      <c r="B157" s="263">
        <v>4.3499999999999997E-2</v>
      </c>
      <c r="C157" s="264">
        <v>3.4099999999999998E-2</v>
      </c>
      <c r="D157" s="327">
        <v>3.9300000000000002E-2</v>
      </c>
      <c r="E157" s="327"/>
      <c r="F157" s="327"/>
      <c r="G157" s="328">
        <v>6.5699999999999995E-2</v>
      </c>
    </row>
    <row r="158" spans="1:11" s="419" customFormat="1" x14ac:dyDescent="0.2">
      <c r="A158" s="295" t="s">
        <v>1</v>
      </c>
      <c r="B158" s="266">
        <f t="shared" ref="B158:G158" si="30">B155/B154*100-100</f>
        <v>10.312499999999986</v>
      </c>
      <c r="C158" s="267">
        <f t="shared" si="30"/>
        <v>19.010416666666671</v>
      </c>
      <c r="D158" s="267">
        <f t="shared" si="30"/>
        <v>27.360937499999991</v>
      </c>
      <c r="E158" s="267" t="e">
        <f t="shared" si="30"/>
        <v>#DIV/0!</v>
      </c>
      <c r="F158" s="267" t="e">
        <f t="shared" si="30"/>
        <v>#DIV/0!</v>
      </c>
      <c r="G158" s="269">
        <f t="shared" si="30"/>
        <v>19.900520833333331</v>
      </c>
    </row>
    <row r="159" spans="1:11" s="419" customFormat="1" ht="13.5" thickBot="1" x14ac:dyDescent="0.25">
      <c r="A159" s="226" t="s">
        <v>27</v>
      </c>
      <c r="B159" s="270">
        <f t="shared" ref="B159:G159" si="31">B155-B142</f>
        <v>-0.18181818181801646</v>
      </c>
      <c r="C159" s="271">
        <f t="shared" si="31"/>
        <v>110.26315789473665</v>
      </c>
      <c r="D159" s="271">
        <f t="shared" si="31"/>
        <v>194.37761904761919</v>
      </c>
      <c r="E159" s="271">
        <f t="shared" si="31"/>
        <v>0</v>
      </c>
      <c r="F159" s="271">
        <f t="shared" si="31"/>
        <v>0</v>
      </c>
      <c r="G159" s="273">
        <f t="shared" si="31"/>
        <v>108.16843137254909</v>
      </c>
    </row>
    <row r="160" spans="1:11" s="419" customFormat="1" x14ac:dyDescent="0.2">
      <c r="A160" s="309" t="s">
        <v>52</v>
      </c>
      <c r="B160" s="274">
        <v>99</v>
      </c>
      <c r="C160" s="275">
        <v>186</v>
      </c>
      <c r="D160" s="275">
        <v>153</v>
      </c>
      <c r="E160" s="275"/>
      <c r="F160" s="329"/>
      <c r="G160" s="330">
        <f>SUM(B160:F160)</f>
        <v>438</v>
      </c>
      <c r="H160" s="419" t="s">
        <v>56</v>
      </c>
      <c r="I160" s="331">
        <f>G147-G160</f>
        <v>51</v>
      </c>
      <c r="J160" s="332">
        <f>I160/G147</f>
        <v>0.10429447852760736</v>
      </c>
      <c r="K160" s="420" t="s">
        <v>84</v>
      </c>
    </row>
    <row r="161" spans="1:10" s="419" customFormat="1" x14ac:dyDescent="0.2">
      <c r="A161" s="309" t="s">
        <v>28</v>
      </c>
      <c r="B161" s="229">
        <v>71.5</v>
      </c>
      <c r="C161" s="281">
        <f t="shared" ref="C161:D161" si="32">C148+2.5</f>
        <v>71</v>
      </c>
      <c r="D161" s="281">
        <f t="shared" si="32"/>
        <v>71</v>
      </c>
      <c r="E161" s="281"/>
      <c r="F161" s="281"/>
      <c r="G161" s="233"/>
      <c r="H161" s="419" t="s">
        <v>57</v>
      </c>
      <c r="I161" s="419">
        <v>68.62</v>
      </c>
    </row>
    <row r="162" spans="1:10" s="419" customFormat="1" ht="13.5" thickBot="1" x14ac:dyDescent="0.25">
      <c r="A162" s="312" t="s">
        <v>26</v>
      </c>
      <c r="B162" s="336">
        <f>B161-B148</f>
        <v>3</v>
      </c>
      <c r="C162" s="337">
        <f>C161-C148</f>
        <v>2.5</v>
      </c>
      <c r="D162" s="337">
        <f>D161-D148</f>
        <v>2.5</v>
      </c>
      <c r="E162" s="337">
        <f>E161-E148</f>
        <v>0</v>
      </c>
      <c r="F162" s="337">
        <f>F161-F148</f>
        <v>0</v>
      </c>
      <c r="G162" s="234"/>
      <c r="H162" s="419" t="s">
        <v>26</v>
      </c>
      <c r="I162" s="419">
        <f>I161-I148</f>
        <v>2.0400000000000063</v>
      </c>
    </row>
    <row r="164" spans="1:10" ht="13.5" thickBot="1" x14ac:dyDescent="0.25"/>
    <row r="165" spans="1:10" ht="13.5" thickBot="1" x14ac:dyDescent="0.25">
      <c r="A165" s="285" t="s">
        <v>96</v>
      </c>
      <c r="B165" s="528" t="s">
        <v>53</v>
      </c>
      <c r="C165" s="529"/>
      <c r="D165" s="529"/>
      <c r="E165" s="529"/>
      <c r="F165" s="530"/>
      <c r="G165" s="314" t="s">
        <v>0</v>
      </c>
      <c r="H165" s="421"/>
      <c r="I165" s="421"/>
      <c r="J165" s="421"/>
    </row>
    <row r="166" spans="1:10" x14ac:dyDescent="0.2">
      <c r="A166" s="226" t="s">
        <v>2</v>
      </c>
      <c r="B166" s="316">
        <v>1</v>
      </c>
      <c r="C166" s="236">
        <v>2</v>
      </c>
      <c r="D166" s="236">
        <v>3</v>
      </c>
      <c r="E166" s="236">
        <v>4</v>
      </c>
      <c r="F166" s="236">
        <v>5</v>
      </c>
      <c r="G166" s="235"/>
      <c r="H166" s="421"/>
      <c r="I166" s="421"/>
      <c r="J166" s="421"/>
    </row>
    <row r="167" spans="1:10" x14ac:dyDescent="0.2">
      <c r="A167" s="292" t="s">
        <v>3</v>
      </c>
      <c r="B167" s="317">
        <v>2040</v>
      </c>
      <c r="C167" s="318">
        <v>2040</v>
      </c>
      <c r="D167" s="319">
        <v>2040</v>
      </c>
      <c r="E167" s="319"/>
      <c r="F167" s="319"/>
      <c r="G167" s="320">
        <v>2040</v>
      </c>
      <c r="H167" s="421"/>
      <c r="I167" s="421"/>
      <c r="J167" s="421"/>
    </row>
    <row r="168" spans="1:10" x14ac:dyDescent="0.2">
      <c r="A168" s="295" t="s">
        <v>6</v>
      </c>
      <c r="B168" s="321">
        <v>2202</v>
      </c>
      <c r="C168" s="322">
        <v>2305.7142857142858</v>
      </c>
      <c r="D168" s="322">
        <v>2498.8235294117649</v>
      </c>
      <c r="E168" s="322"/>
      <c r="F168" s="322"/>
      <c r="G168" s="259">
        <v>2352.5</v>
      </c>
      <c r="H168" s="421"/>
      <c r="I168" s="421"/>
      <c r="J168" s="421"/>
    </row>
    <row r="169" spans="1:10" x14ac:dyDescent="0.2">
      <c r="A169" s="226" t="s">
        <v>7</v>
      </c>
      <c r="B169" s="323">
        <v>100</v>
      </c>
      <c r="C169" s="324">
        <v>95.238095238095241</v>
      </c>
      <c r="D169" s="325">
        <v>100</v>
      </c>
      <c r="E169" s="325"/>
      <c r="F169" s="325"/>
      <c r="G169" s="326">
        <v>91.666666666666671</v>
      </c>
      <c r="H169" s="421"/>
      <c r="I169" s="421"/>
      <c r="J169" s="421"/>
    </row>
    <row r="170" spans="1:10" x14ac:dyDescent="0.2">
      <c r="A170" s="226" t="s">
        <v>8</v>
      </c>
      <c r="B170" s="263">
        <v>3.0314839724393527E-2</v>
      </c>
      <c r="C170" s="264">
        <v>4.5123027152498232E-2</v>
      </c>
      <c r="D170" s="327">
        <v>4.6404031603396248E-2</v>
      </c>
      <c r="E170" s="327"/>
      <c r="F170" s="327"/>
      <c r="G170" s="328">
        <v>6.5420051617513686E-2</v>
      </c>
      <c r="H170" s="421"/>
      <c r="I170" s="421"/>
      <c r="J170" s="421"/>
    </row>
    <row r="171" spans="1:10" x14ac:dyDescent="0.2">
      <c r="A171" s="295" t="s">
        <v>1</v>
      </c>
      <c r="B171" s="266">
        <f t="shared" ref="B171:G171" si="33">B168/B167*100-100</f>
        <v>7.941176470588232</v>
      </c>
      <c r="C171" s="267">
        <f t="shared" si="33"/>
        <v>13.025210084033617</v>
      </c>
      <c r="D171" s="267">
        <f t="shared" si="33"/>
        <v>22.491349480968864</v>
      </c>
      <c r="E171" s="267" t="e">
        <f t="shared" si="33"/>
        <v>#DIV/0!</v>
      </c>
      <c r="F171" s="267" t="e">
        <f t="shared" si="33"/>
        <v>#DIV/0!</v>
      </c>
      <c r="G171" s="269">
        <f t="shared" si="33"/>
        <v>15.318627450980387</v>
      </c>
      <c r="H171" s="421"/>
      <c r="I171" s="421"/>
      <c r="J171" s="421"/>
    </row>
    <row r="172" spans="1:10" ht="13.5" thickBot="1" x14ac:dyDescent="0.25">
      <c r="A172" s="226" t="s">
        <v>27</v>
      </c>
      <c r="B172" s="270">
        <f t="shared" ref="B172:G172" si="34">B168-B155</f>
        <v>84</v>
      </c>
      <c r="C172" s="271">
        <f t="shared" si="34"/>
        <v>20.714285714285779</v>
      </c>
      <c r="D172" s="271">
        <f t="shared" si="34"/>
        <v>53.493529411764939</v>
      </c>
      <c r="E172" s="271">
        <f t="shared" si="34"/>
        <v>0</v>
      </c>
      <c r="F172" s="271">
        <f t="shared" si="34"/>
        <v>0</v>
      </c>
      <c r="G172" s="273">
        <f t="shared" si="34"/>
        <v>50.409999999999854</v>
      </c>
      <c r="H172" s="421"/>
      <c r="I172" s="421"/>
      <c r="J172" s="421"/>
    </row>
    <row r="173" spans="1:10" x14ac:dyDescent="0.2">
      <c r="A173" s="309" t="s">
        <v>52</v>
      </c>
      <c r="B173" s="274">
        <v>99</v>
      </c>
      <c r="C173" s="275">
        <v>186</v>
      </c>
      <c r="D173" s="275">
        <v>153</v>
      </c>
      <c r="E173" s="275"/>
      <c r="F173" s="329"/>
      <c r="G173" s="330">
        <f>SUM(B173:F173)</f>
        <v>438</v>
      </c>
      <c r="H173" s="421" t="s">
        <v>56</v>
      </c>
      <c r="I173" s="331">
        <f>G160-G173</f>
        <v>0</v>
      </c>
      <c r="J173" s="332">
        <f>I173/G160</f>
        <v>0</v>
      </c>
    </row>
    <row r="174" spans="1:10" x14ac:dyDescent="0.2">
      <c r="A174" s="309" t="s">
        <v>28</v>
      </c>
      <c r="B174" s="427">
        <v>74</v>
      </c>
      <c r="C174" s="281">
        <v>74</v>
      </c>
      <c r="D174" s="281">
        <v>74</v>
      </c>
      <c r="E174" s="281"/>
      <c r="F174" s="281"/>
      <c r="G174" s="233"/>
      <c r="H174" s="421" t="s">
        <v>57</v>
      </c>
      <c r="I174" s="421">
        <v>71.069999999999993</v>
      </c>
      <c r="J174" s="421"/>
    </row>
    <row r="175" spans="1:10" ht="13.5" thickBot="1" x14ac:dyDescent="0.25">
      <c r="A175" s="312" t="s">
        <v>26</v>
      </c>
      <c r="B175" s="336">
        <f>B174-B161</f>
        <v>2.5</v>
      </c>
      <c r="C175" s="337">
        <f>C174-C161</f>
        <v>3</v>
      </c>
      <c r="D175" s="337">
        <f>D174-D161</f>
        <v>3</v>
      </c>
      <c r="E175" s="337">
        <f>E174-E161</f>
        <v>0</v>
      </c>
      <c r="F175" s="337">
        <f>F174-F161</f>
        <v>0</v>
      </c>
      <c r="G175" s="234"/>
      <c r="H175" s="421" t="s">
        <v>26</v>
      </c>
      <c r="I175" s="421">
        <f>I174-I161</f>
        <v>2.4499999999999886</v>
      </c>
      <c r="J175" s="421"/>
    </row>
    <row r="177" spans="1:10" ht="13.5" thickBot="1" x14ac:dyDescent="0.25"/>
    <row r="178" spans="1:10" ht="13.5" thickBot="1" x14ac:dyDescent="0.25">
      <c r="A178" s="285" t="s">
        <v>97</v>
      </c>
      <c r="B178" s="528" t="s">
        <v>53</v>
      </c>
      <c r="C178" s="529"/>
      <c r="D178" s="529"/>
      <c r="E178" s="529"/>
      <c r="F178" s="530"/>
      <c r="G178" s="314" t="s">
        <v>0</v>
      </c>
      <c r="H178" s="426"/>
      <c r="I178" s="426"/>
      <c r="J178" s="426"/>
    </row>
    <row r="179" spans="1:10" x14ac:dyDescent="0.2">
      <c r="A179" s="226" t="s">
        <v>2</v>
      </c>
      <c r="B179" s="316">
        <v>1</v>
      </c>
      <c r="C179" s="236">
        <v>2</v>
      </c>
      <c r="D179" s="236">
        <v>3</v>
      </c>
      <c r="E179" s="236">
        <v>4</v>
      </c>
      <c r="F179" s="236">
        <v>5</v>
      </c>
      <c r="G179" s="235"/>
      <c r="H179" s="426"/>
      <c r="I179" s="426"/>
      <c r="J179" s="426"/>
    </row>
    <row r="180" spans="1:10" x14ac:dyDescent="0.2">
      <c r="A180" s="292" t="s">
        <v>3</v>
      </c>
      <c r="B180" s="317">
        <v>2160</v>
      </c>
      <c r="C180" s="318">
        <v>2160</v>
      </c>
      <c r="D180" s="319">
        <v>2160</v>
      </c>
      <c r="E180" s="319"/>
      <c r="F180" s="319"/>
      <c r="G180" s="320">
        <v>2160</v>
      </c>
      <c r="H180" s="426"/>
      <c r="I180" s="426"/>
      <c r="J180" s="426"/>
    </row>
    <row r="181" spans="1:10" x14ac:dyDescent="0.2">
      <c r="A181" s="295" t="s">
        <v>6</v>
      </c>
      <c r="B181" s="321">
        <v>2225.8333333333335</v>
      </c>
      <c r="C181" s="322">
        <v>2411.5</v>
      </c>
      <c r="D181" s="322">
        <v>2630.625</v>
      </c>
      <c r="E181" s="322"/>
      <c r="F181" s="322"/>
      <c r="G181" s="259">
        <v>2438.125</v>
      </c>
      <c r="H181" s="426"/>
      <c r="I181" s="426"/>
      <c r="J181" s="426"/>
    </row>
    <row r="182" spans="1:10" x14ac:dyDescent="0.2">
      <c r="A182" s="226" t="s">
        <v>7</v>
      </c>
      <c r="B182" s="323">
        <v>100</v>
      </c>
      <c r="C182" s="324">
        <v>100</v>
      </c>
      <c r="D182" s="325">
        <v>93.75</v>
      </c>
      <c r="E182" s="325"/>
      <c r="F182" s="325"/>
      <c r="G182" s="326">
        <v>77.083333333333329</v>
      </c>
      <c r="H182" s="426"/>
      <c r="I182" s="426"/>
      <c r="J182" s="426"/>
    </row>
    <row r="183" spans="1:10" x14ac:dyDescent="0.2">
      <c r="A183" s="226" t="s">
        <v>8</v>
      </c>
      <c r="B183" s="263">
        <v>4.1560841873246587E-2</v>
      </c>
      <c r="C183" s="264">
        <v>2.7795139636141948E-2</v>
      </c>
      <c r="D183" s="327">
        <v>5.5421769912615063E-2</v>
      </c>
      <c r="E183" s="327"/>
      <c r="F183" s="327"/>
      <c r="G183" s="328">
        <v>7.6744402643582718E-2</v>
      </c>
      <c r="H183" s="426"/>
      <c r="I183" s="426"/>
      <c r="J183" s="426"/>
    </row>
    <row r="184" spans="1:10" x14ac:dyDescent="0.2">
      <c r="A184" s="295" t="s">
        <v>1</v>
      </c>
      <c r="B184" s="266">
        <f t="shared" ref="B184:G184" si="35">B181/B180*100-100</f>
        <v>3.0478395061728492</v>
      </c>
      <c r="C184" s="267">
        <f t="shared" si="35"/>
        <v>11.643518518518519</v>
      </c>
      <c r="D184" s="267">
        <f t="shared" si="35"/>
        <v>21.788194444444443</v>
      </c>
      <c r="E184" s="267" t="e">
        <f t="shared" si="35"/>
        <v>#DIV/0!</v>
      </c>
      <c r="F184" s="267" t="e">
        <f t="shared" si="35"/>
        <v>#DIV/0!</v>
      </c>
      <c r="G184" s="269">
        <f t="shared" si="35"/>
        <v>12.876157407407419</v>
      </c>
      <c r="H184" s="426"/>
      <c r="I184" s="426"/>
      <c r="J184" s="426"/>
    </row>
    <row r="185" spans="1:10" ht="13.5" thickBot="1" x14ac:dyDescent="0.25">
      <c r="A185" s="226" t="s">
        <v>27</v>
      </c>
      <c r="B185" s="270">
        <f t="shared" ref="B185:G185" si="36">B181-B168</f>
        <v>23.833333333333485</v>
      </c>
      <c r="C185" s="271">
        <f t="shared" si="36"/>
        <v>105.78571428571422</v>
      </c>
      <c r="D185" s="271">
        <f t="shared" si="36"/>
        <v>131.80147058823513</v>
      </c>
      <c r="E185" s="271">
        <f t="shared" si="36"/>
        <v>0</v>
      </c>
      <c r="F185" s="271">
        <f t="shared" si="36"/>
        <v>0</v>
      </c>
      <c r="G185" s="273">
        <f t="shared" si="36"/>
        <v>85.625</v>
      </c>
      <c r="H185" s="426"/>
      <c r="I185" s="426"/>
      <c r="J185" s="426"/>
    </row>
    <row r="186" spans="1:10" x14ac:dyDescent="0.2">
      <c r="A186" s="309" t="s">
        <v>52</v>
      </c>
      <c r="B186" s="274">
        <v>99</v>
      </c>
      <c r="C186" s="275">
        <v>186</v>
      </c>
      <c r="D186" s="275">
        <v>153</v>
      </c>
      <c r="E186" s="275"/>
      <c r="F186" s="329"/>
      <c r="G186" s="330">
        <f>SUM(B186:F186)</f>
        <v>438</v>
      </c>
      <c r="H186" s="426" t="s">
        <v>56</v>
      </c>
      <c r="I186" s="331">
        <f>G173-G186</f>
        <v>0</v>
      </c>
      <c r="J186" s="332">
        <f>I186/G173</f>
        <v>0</v>
      </c>
    </row>
    <row r="187" spans="1:10" x14ac:dyDescent="0.2">
      <c r="A187" s="309" t="s">
        <v>28</v>
      </c>
      <c r="B187" s="427">
        <v>78</v>
      </c>
      <c r="C187" s="281">
        <v>77.5</v>
      </c>
      <c r="D187" s="281">
        <v>77</v>
      </c>
      <c r="E187" s="281"/>
      <c r="F187" s="281"/>
      <c r="G187" s="233"/>
      <c r="H187" s="426" t="s">
        <v>57</v>
      </c>
      <c r="I187" s="426">
        <v>73.94</v>
      </c>
      <c r="J187" s="426"/>
    </row>
    <row r="188" spans="1:10" ht="13.5" thickBot="1" x14ac:dyDescent="0.25">
      <c r="A188" s="312" t="s">
        <v>26</v>
      </c>
      <c r="B188" s="336">
        <f>B187-B174</f>
        <v>4</v>
      </c>
      <c r="C188" s="337">
        <f>C187-C174</f>
        <v>3.5</v>
      </c>
      <c r="D188" s="337">
        <f>D187-D174</f>
        <v>3</v>
      </c>
      <c r="E188" s="337">
        <f>E187-E174</f>
        <v>0</v>
      </c>
      <c r="F188" s="337">
        <f>F187-F174</f>
        <v>0</v>
      </c>
      <c r="G188" s="234"/>
      <c r="H188" s="426" t="s">
        <v>26</v>
      </c>
      <c r="I188" s="426">
        <f>I187-I174</f>
        <v>2.8700000000000045</v>
      </c>
      <c r="J188" s="426"/>
    </row>
    <row r="190" spans="1:10" ht="13.5" thickBot="1" x14ac:dyDescent="0.25"/>
    <row r="191" spans="1:10" s="428" customFormat="1" ht="13.5" thickBot="1" x14ac:dyDescent="0.25">
      <c r="A191" s="285" t="s">
        <v>98</v>
      </c>
      <c r="B191" s="528" t="s">
        <v>53</v>
      </c>
      <c r="C191" s="529"/>
      <c r="D191" s="529"/>
      <c r="E191" s="529"/>
      <c r="F191" s="530"/>
      <c r="G191" s="314" t="s">
        <v>0</v>
      </c>
    </row>
    <row r="192" spans="1:10" s="428" customFormat="1" x14ac:dyDescent="0.2">
      <c r="A192" s="226" t="s">
        <v>2</v>
      </c>
      <c r="B192" s="316">
        <v>1</v>
      </c>
      <c r="C192" s="236">
        <v>2</v>
      </c>
      <c r="D192" s="236">
        <v>3</v>
      </c>
      <c r="E192" s="236">
        <v>4</v>
      </c>
      <c r="F192" s="236">
        <v>5</v>
      </c>
      <c r="G192" s="235"/>
    </row>
    <row r="193" spans="1:10" s="428" customFormat="1" x14ac:dyDescent="0.2">
      <c r="A193" s="292" t="s">
        <v>3</v>
      </c>
      <c r="B193" s="317">
        <v>2290</v>
      </c>
      <c r="C193" s="318">
        <v>2290</v>
      </c>
      <c r="D193" s="319">
        <v>2290</v>
      </c>
      <c r="E193" s="319">
        <v>2290</v>
      </c>
      <c r="F193" s="319">
        <v>2290</v>
      </c>
      <c r="G193" s="320">
        <v>2290</v>
      </c>
    </row>
    <row r="194" spans="1:10" s="428" customFormat="1" x14ac:dyDescent="0.2">
      <c r="A194" s="295" t="s">
        <v>6</v>
      </c>
      <c r="B194" s="321">
        <v>2495.4499999999998</v>
      </c>
      <c r="C194" s="322">
        <v>2567.37</v>
      </c>
      <c r="D194" s="322">
        <v>2746</v>
      </c>
      <c r="E194" s="322"/>
      <c r="F194" s="322"/>
      <c r="G194" s="259">
        <v>2609.33</v>
      </c>
    </row>
    <row r="195" spans="1:10" s="428" customFormat="1" x14ac:dyDescent="0.2">
      <c r="A195" s="226" t="s">
        <v>7</v>
      </c>
      <c r="B195" s="323">
        <v>100</v>
      </c>
      <c r="C195" s="324">
        <v>100</v>
      </c>
      <c r="D195" s="325">
        <v>100</v>
      </c>
      <c r="E195" s="325"/>
      <c r="F195" s="325"/>
      <c r="G195" s="326">
        <v>95.56</v>
      </c>
    </row>
    <row r="196" spans="1:10" s="428" customFormat="1" x14ac:dyDescent="0.2">
      <c r="A196" s="226" t="s">
        <v>8</v>
      </c>
      <c r="B196" s="263">
        <v>1.67E-2</v>
      </c>
      <c r="C196" s="264">
        <v>4.8500000000000001E-2</v>
      </c>
      <c r="D196" s="327">
        <v>2.5399999999999999E-2</v>
      </c>
      <c r="E196" s="327"/>
      <c r="F196" s="327"/>
      <c r="G196" s="328">
        <v>5.2400000000000002E-2</v>
      </c>
    </row>
    <row r="197" spans="1:10" s="428" customFormat="1" x14ac:dyDescent="0.2">
      <c r="A197" s="295" t="s">
        <v>1</v>
      </c>
      <c r="B197" s="266">
        <f t="shared" ref="B197:G197" si="37">B194/B193*100-100</f>
        <v>8.9716157205239995</v>
      </c>
      <c r="C197" s="267">
        <f t="shared" si="37"/>
        <v>12.112227074235804</v>
      </c>
      <c r="D197" s="267">
        <f t="shared" si="37"/>
        <v>19.912663755458524</v>
      </c>
      <c r="E197" s="267">
        <f t="shared" si="37"/>
        <v>-100</v>
      </c>
      <c r="F197" s="267">
        <f t="shared" si="37"/>
        <v>-100</v>
      </c>
      <c r="G197" s="269">
        <f t="shared" si="37"/>
        <v>13.944541484716154</v>
      </c>
    </row>
    <row r="198" spans="1:10" s="428" customFormat="1" ht="13.5" thickBot="1" x14ac:dyDescent="0.25">
      <c r="A198" s="226" t="s">
        <v>27</v>
      </c>
      <c r="B198" s="270">
        <f t="shared" ref="B198:G198" si="38">B194-B181</f>
        <v>269.61666666666633</v>
      </c>
      <c r="C198" s="271">
        <f t="shared" si="38"/>
        <v>155.86999999999989</v>
      </c>
      <c r="D198" s="271">
        <f t="shared" si="38"/>
        <v>115.375</v>
      </c>
      <c r="E198" s="271">
        <f t="shared" si="38"/>
        <v>0</v>
      </c>
      <c r="F198" s="271">
        <f t="shared" si="38"/>
        <v>0</v>
      </c>
      <c r="G198" s="273">
        <f t="shared" si="38"/>
        <v>171.20499999999993</v>
      </c>
    </row>
    <row r="199" spans="1:10" s="428" customFormat="1" x14ac:dyDescent="0.2">
      <c r="A199" s="309" t="s">
        <v>52</v>
      </c>
      <c r="B199" s="274">
        <v>99</v>
      </c>
      <c r="C199" s="275">
        <v>186</v>
      </c>
      <c r="D199" s="275">
        <v>153</v>
      </c>
      <c r="E199" s="275"/>
      <c r="F199" s="329"/>
      <c r="G199" s="330">
        <f>SUM(B199:F199)</f>
        <v>438</v>
      </c>
      <c r="H199" s="428" t="s">
        <v>56</v>
      </c>
      <c r="I199" s="331">
        <f>G186-G199</f>
        <v>0</v>
      </c>
      <c r="J199" s="332">
        <f>I199/G186</f>
        <v>0</v>
      </c>
    </row>
    <row r="200" spans="1:10" s="428" customFormat="1" x14ac:dyDescent="0.2">
      <c r="A200" s="309" t="s">
        <v>28</v>
      </c>
      <c r="B200" s="427">
        <v>81.5</v>
      </c>
      <c r="C200" s="281">
        <v>81</v>
      </c>
      <c r="D200" s="281">
        <v>80.5</v>
      </c>
      <c r="E200" s="281"/>
      <c r="F200" s="281"/>
      <c r="G200" s="233"/>
      <c r="H200" s="428" t="s">
        <v>57</v>
      </c>
      <c r="I200" s="428">
        <v>77.459999999999994</v>
      </c>
    </row>
    <row r="201" spans="1:10" s="428" customFormat="1" ht="13.5" thickBot="1" x14ac:dyDescent="0.25">
      <c r="A201" s="312" t="s">
        <v>26</v>
      </c>
      <c r="B201" s="336">
        <f>B200-B187</f>
        <v>3.5</v>
      </c>
      <c r="C201" s="337">
        <f>C200-C187</f>
        <v>3.5</v>
      </c>
      <c r="D201" s="337">
        <f>D200-D187</f>
        <v>3.5</v>
      </c>
      <c r="E201" s="337">
        <f>E200-E187</f>
        <v>0</v>
      </c>
      <c r="F201" s="337">
        <f>F200-F187</f>
        <v>0</v>
      </c>
      <c r="G201" s="234"/>
      <c r="H201" s="428" t="s">
        <v>26</v>
      </c>
      <c r="I201" s="428">
        <f>I200-I187</f>
        <v>3.519999999999996</v>
      </c>
    </row>
    <row r="203" spans="1:10" ht="13.5" thickBot="1" x14ac:dyDescent="0.25"/>
    <row r="204" spans="1:10" s="429" customFormat="1" ht="13.5" thickBot="1" x14ac:dyDescent="0.25">
      <c r="A204" s="285" t="s">
        <v>99</v>
      </c>
      <c r="B204" s="528" t="s">
        <v>53</v>
      </c>
      <c r="C204" s="529"/>
      <c r="D204" s="529"/>
      <c r="E204" s="529"/>
      <c r="F204" s="530"/>
      <c r="G204" s="314" t="s">
        <v>0</v>
      </c>
    </row>
    <row r="205" spans="1:10" s="429" customFormat="1" x14ac:dyDescent="0.2">
      <c r="A205" s="226" t="s">
        <v>2</v>
      </c>
      <c r="B205" s="316">
        <v>1</v>
      </c>
      <c r="C205" s="236">
        <v>2</v>
      </c>
      <c r="D205" s="236">
        <v>3</v>
      </c>
      <c r="E205" s="236">
        <v>4</v>
      </c>
      <c r="F205" s="236">
        <v>5</v>
      </c>
      <c r="G205" s="235"/>
    </row>
    <row r="206" spans="1:10" s="429" customFormat="1" x14ac:dyDescent="0.2">
      <c r="A206" s="292" t="s">
        <v>3</v>
      </c>
      <c r="B206" s="317">
        <v>2420</v>
      </c>
      <c r="C206" s="318">
        <v>2420</v>
      </c>
      <c r="D206" s="319">
        <v>2420</v>
      </c>
      <c r="E206" s="319">
        <v>2420</v>
      </c>
      <c r="F206" s="319">
        <v>2420</v>
      </c>
      <c r="G206" s="320">
        <v>2420</v>
      </c>
    </row>
    <row r="207" spans="1:10" s="429" customFormat="1" x14ac:dyDescent="0.2">
      <c r="A207" s="295" t="s">
        <v>6</v>
      </c>
      <c r="B207" s="321">
        <v>2618.4615384615386</v>
      </c>
      <c r="C207" s="322">
        <v>2708.5</v>
      </c>
      <c r="D207" s="322">
        <v>2832.3529411764707</v>
      </c>
      <c r="E207" s="322"/>
      <c r="F207" s="322"/>
      <c r="G207" s="259">
        <v>2727.2</v>
      </c>
    </row>
    <row r="208" spans="1:10" s="429" customFormat="1" x14ac:dyDescent="0.2">
      <c r="A208" s="226" t="s">
        <v>7</v>
      </c>
      <c r="B208" s="323">
        <v>84.615384615384613</v>
      </c>
      <c r="C208" s="324">
        <v>100</v>
      </c>
      <c r="D208" s="325">
        <v>88.235294117647058</v>
      </c>
      <c r="E208" s="325"/>
      <c r="F208" s="325"/>
      <c r="G208" s="326">
        <v>90</v>
      </c>
    </row>
    <row r="209" spans="1:10" s="429" customFormat="1" x14ac:dyDescent="0.2">
      <c r="A209" s="226" t="s">
        <v>8</v>
      </c>
      <c r="B209" s="263">
        <v>6.2283827987997128E-2</v>
      </c>
      <c r="C209" s="264">
        <v>4.5448221102231401E-2</v>
      </c>
      <c r="D209" s="327">
        <v>5.8210176708026355E-2</v>
      </c>
      <c r="E209" s="327"/>
      <c r="F209" s="327"/>
      <c r="G209" s="328">
        <v>6.26492861915081E-2</v>
      </c>
    </row>
    <row r="210" spans="1:10" s="429" customFormat="1" x14ac:dyDescent="0.2">
      <c r="A210" s="295" t="s">
        <v>1</v>
      </c>
      <c r="B210" s="266">
        <f t="shared" ref="B210:G210" si="39">B207/B206*100-100</f>
        <v>8.2008900190718492</v>
      </c>
      <c r="C210" s="267">
        <f t="shared" si="39"/>
        <v>11.921487603305778</v>
      </c>
      <c r="D210" s="267">
        <f t="shared" si="39"/>
        <v>17.039377734564894</v>
      </c>
      <c r="E210" s="267">
        <f t="shared" si="39"/>
        <v>-100</v>
      </c>
      <c r="F210" s="267">
        <f t="shared" si="39"/>
        <v>-100</v>
      </c>
      <c r="G210" s="269">
        <f t="shared" si="39"/>
        <v>12.694214876033058</v>
      </c>
    </row>
    <row r="211" spans="1:10" s="429" customFormat="1" ht="13.5" thickBot="1" x14ac:dyDescent="0.25">
      <c r="A211" s="226" t="s">
        <v>27</v>
      </c>
      <c r="B211" s="270">
        <f t="shared" ref="B211:G211" si="40">B207-B194</f>
        <v>123.01153846153875</v>
      </c>
      <c r="C211" s="271">
        <f t="shared" si="40"/>
        <v>141.13000000000011</v>
      </c>
      <c r="D211" s="271">
        <f t="shared" si="40"/>
        <v>86.352941176470722</v>
      </c>
      <c r="E211" s="271">
        <f t="shared" si="40"/>
        <v>0</v>
      </c>
      <c r="F211" s="271">
        <f t="shared" si="40"/>
        <v>0</v>
      </c>
      <c r="G211" s="273">
        <f t="shared" si="40"/>
        <v>117.86999999999989</v>
      </c>
    </row>
    <row r="212" spans="1:10" s="429" customFormat="1" x14ac:dyDescent="0.2">
      <c r="A212" s="309" t="s">
        <v>52</v>
      </c>
      <c r="B212" s="274">
        <v>99</v>
      </c>
      <c r="C212" s="275">
        <v>186</v>
      </c>
      <c r="D212" s="275">
        <v>153</v>
      </c>
      <c r="E212" s="275"/>
      <c r="F212" s="329"/>
      <c r="G212" s="330">
        <f>SUM(B212:F212)</f>
        <v>438</v>
      </c>
      <c r="H212" s="429" t="s">
        <v>56</v>
      </c>
      <c r="I212" s="331">
        <f>G199-G212</f>
        <v>0</v>
      </c>
      <c r="J212" s="332">
        <f>I212/G199</f>
        <v>0</v>
      </c>
    </row>
    <row r="213" spans="1:10" s="429" customFormat="1" x14ac:dyDescent="0.2">
      <c r="A213" s="309" t="s">
        <v>28</v>
      </c>
      <c r="B213" s="427">
        <v>85</v>
      </c>
      <c r="C213" s="281">
        <v>84.5</v>
      </c>
      <c r="D213" s="281">
        <v>84.5</v>
      </c>
      <c r="E213" s="281"/>
      <c r="F213" s="281"/>
      <c r="G213" s="233"/>
      <c r="H213" s="429" t="s">
        <v>57</v>
      </c>
      <c r="I213" s="429">
        <v>80.89</v>
      </c>
    </row>
    <row r="214" spans="1:10" s="429" customFormat="1" ht="13.5" thickBot="1" x14ac:dyDescent="0.25">
      <c r="A214" s="312" t="s">
        <v>26</v>
      </c>
      <c r="B214" s="336">
        <f>B213-B200</f>
        <v>3.5</v>
      </c>
      <c r="C214" s="337">
        <f>C213-C200</f>
        <v>3.5</v>
      </c>
      <c r="D214" s="337">
        <f>D213-D200</f>
        <v>4</v>
      </c>
      <c r="E214" s="337">
        <f>E213-E200</f>
        <v>0</v>
      </c>
      <c r="F214" s="337">
        <f>F213-F200</f>
        <v>0</v>
      </c>
      <c r="G214" s="234"/>
      <c r="H214" s="429" t="s">
        <v>26</v>
      </c>
      <c r="I214" s="429">
        <f>I213-I200</f>
        <v>3.4300000000000068</v>
      </c>
    </row>
    <row r="216" spans="1:10" ht="13.5" thickBot="1" x14ac:dyDescent="0.25"/>
    <row r="217" spans="1:10" ht="13.5" thickBot="1" x14ac:dyDescent="0.25">
      <c r="A217" s="285" t="s">
        <v>100</v>
      </c>
      <c r="B217" s="528" t="s">
        <v>53</v>
      </c>
      <c r="C217" s="529"/>
      <c r="D217" s="529"/>
      <c r="E217" s="529"/>
      <c r="F217" s="530"/>
      <c r="G217" s="314" t="s">
        <v>0</v>
      </c>
      <c r="H217" s="430"/>
      <c r="I217" s="430"/>
      <c r="J217" s="430"/>
    </row>
    <row r="218" spans="1:10" x14ac:dyDescent="0.2">
      <c r="A218" s="226" t="s">
        <v>2</v>
      </c>
      <c r="B218" s="316">
        <v>1</v>
      </c>
      <c r="C218" s="236">
        <v>2</v>
      </c>
      <c r="D218" s="236">
        <v>3</v>
      </c>
      <c r="E218" s="236">
        <v>4</v>
      </c>
      <c r="F218" s="236">
        <v>5</v>
      </c>
      <c r="G218" s="235"/>
      <c r="H218" s="430"/>
      <c r="I218" s="430"/>
      <c r="J218" s="430"/>
    </row>
    <row r="219" spans="1:10" x14ac:dyDescent="0.2">
      <c r="A219" s="292" t="s">
        <v>3</v>
      </c>
      <c r="B219" s="317">
        <v>2560</v>
      </c>
      <c r="C219" s="318">
        <v>2560</v>
      </c>
      <c r="D219" s="319">
        <v>2560</v>
      </c>
      <c r="E219" s="319"/>
      <c r="F219" s="319"/>
      <c r="G219" s="320">
        <v>2560</v>
      </c>
      <c r="H219" s="430"/>
      <c r="I219" s="430"/>
      <c r="J219" s="430"/>
    </row>
    <row r="220" spans="1:10" x14ac:dyDescent="0.2">
      <c r="A220" s="295" t="s">
        <v>6</v>
      </c>
      <c r="B220" s="321">
        <v>2569</v>
      </c>
      <c r="C220" s="322">
        <v>2762.5</v>
      </c>
      <c r="D220" s="322">
        <v>2949</v>
      </c>
      <c r="E220" s="322"/>
      <c r="F220" s="322"/>
      <c r="G220" s="259">
        <v>2760.5555555555557</v>
      </c>
      <c r="H220" s="430"/>
      <c r="I220" s="430"/>
      <c r="J220" s="430"/>
    </row>
    <row r="221" spans="1:10" x14ac:dyDescent="0.2">
      <c r="A221" s="226" t="s">
        <v>7</v>
      </c>
      <c r="B221" s="323">
        <v>100</v>
      </c>
      <c r="C221" s="324">
        <v>100</v>
      </c>
      <c r="D221" s="325">
        <v>100</v>
      </c>
      <c r="E221" s="325"/>
      <c r="F221" s="325"/>
      <c r="G221" s="326">
        <v>91.666666666666671</v>
      </c>
      <c r="H221" s="430"/>
      <c r="I221" s="430"/>
      <c r="J221" s="430"/>
    </row>
    <row r="222" spans="1:10" x14ac:dyDescent="0.2">
      <c r="A222" s="226" t="s">
        <v>8</v>
      </c>
      <c r="B222" s="263">
        <v>2.121001592187665E-2</v>
      </c>
      <c r="C222" s="264">
        <v>2.1813521797636109E-2</v>
      </c>
      <c r="D222" s="327">
        <v>3.7590967155517997E-2</v>
      </c>
      <c r="E222" s="327"/>
      <c r="F222" s="327"/>
      <c r="G222" s="328">
        <v>5.8310120660382325E-2</v>
      </c>
      <c r="H222" s="430"/>
      <c r="I222" s="430"/>
      <c r="J222" s="430"/>
    </row>
    <row r="223" spans="1:10" x14ac:dyDescent="0.2">
      <c r="A223" s="295" t="s">
        <v>1</v>
      </c>
      <c r="B223" s="266">
        <f t="shared" ref="B223:G223" si="41">B220/B219*100-100</f>
        <v>0.35156249999998579</v>
      </c>
      <c r="C223" s="267">
        <f t="shared" si="41"/>
        <v>7.91015625</v>
      </c>
      <c r="D223" s="267">
        <f t="shared" si="41"/>
        <v>15.195312499999986</v>
      </c>
      <c r="E223" s="267" t="e">
        <f t="shared" si="41"/>
        <v>#DIV/0!</v>
      </c>
      <c r="F223" s="267" t="e">
        <f t="shared" si="41"/>
        <v>#DIV/0!</v>
      </c>
      <c r="G223" s="269">
        <f t="shared" si="41"/>
        <v>7.8342013888888857</v>
      </c>
      <c r="H223" s="430"/>
      <c r="I223" s="430"/>
      <c r="J223" s="430"/>
    </row>
    <row r="224" spans="1:10" ht="13.5" thickBot="1" x14ac:dyDescent="0.25">
      <c r="A224" s="226" t="s">
        <v>27</v>
      </c>
      <c r="B224" s="270">
        <f t="shared" ref="B224:G224" si="42">B220-B207</f>
        <v>-49.461538461538566</v>
      </c>
      <c r="C224" s="271">
        <f t="shared" si="42"/>
        <v>54</v>
      </c>
      <c r="D224" s="271">
        <f t="shared" si="42"/>
        <v>116.64705882352928</v>
      </c>
      <c r="E224" s="271">
        <f t="shared" si="42"/>
        <v>0</v>
      </c>
      <c r="F224" s="271">
        <f t="shared" si="42"/>
        <v>0</v>
      </c>
      <c r="G224" s="273">
        <f t="shared" si="42"/>
        <v>33.355555555555839</v>
      </c>
      <c r="H224" s="430"/>
      <c r="I224" s="430"/>
      <c r="J224" s="430"/>
    </row>
    <row r="225" spans="1:12" x14ac:dyDescent="0.2">
      <c r="A225" s="309" t="s">
        <v>52</v>
      </c>
      <c r="B225" s="274">
        <v>88</v>
      </c>
      <c r="C225" s="275">
        <v>156</v>
      </c>
      <c r="D225" s="275">
        <v>151</v>
      </c>
      <c r="E225" s="275"/>
      <c r="F225" s="329"/>
      <c r="G225" s="330">
        <f>SUM(B225:F225)</f>
        <v>395</v>
      </c>
      <c r="H225" s="430" t="s">
        <v>56</v>
      </c>
      <c r="I225" s="331">
        <f>G212-G225</f>
        <v>43</v>
      </c>
      <c r="J225" s="332">
        <f>I225/G212</f>
        <v>9.8173515981735154E-2</v>
      </c>
      <c r="K225" s="433" t="s">
        <v>101</v>
      </c>
    </row>
    <row r="226" spans="1:12" x14ac:dyDescent="0.2">
      <c r="A226" s="309" t="s">
        <v>28</v>
      </c>
      <c r="B226" s="427">
        <v>90.5</v>
      </c>
      <c r="C226" s="281">
        <f t="shared" ref="C226" si="43">C213+5</f>
        <v>89.5</v>
      </c>
      <c r="D226" s="281">
        <v>89</v>
      </c>
      <c r="E226" s="281"/>
      <c r="F226" s="281"/>
      <c r="G226" s="233"/>
      <c r="H226" s="430" t="s">
        <v>57</v>
      </c>
      <c r="I226" s="430">
        <v>84.6</v>
      </c>
      <c r="J226" s="430"/>
      <c r="K226" s="433" t="s">
        <v>102</v>
      </c>
    </row>
    <row r="227" spans="1:12" ht="13.5" thickBot="1" x14ac:dyDescent="0.25">
      <c r="A227" s="312" t="s">
        <v>26</v>
      </c>
      <c r="B227" s="336">
        <f>B226-B213</f>
        <v>5.5</v>
      </c>
      <c r="C227" s="337">
        <f>C226-C213</f>
        <v>5</v>
      </c>
      <c r="D227" s="337">
        <f>D226-D213</f>
        <v>4.5</v>
      </c>
      <c r="E227" s="337">
        <f>E226-E213</f>
        <v>0</v>
      </c>
      <c r="F227" s="337">
        <f>F226-F213</f>
        <v>0</v>
      </c>
      <c r="G227" s="234"/>
      <c r="H227" s="430" t="s">
        <v>26</v>
      </c>
      <c r="I227" s="430">
        <f>I226-I213</f>
        <v>3.7099999999999937</v>
      </c>
      <c r="J227" s="430"/>
      <c r="K227" s="433" t="s">
        <v>103</v>
      </c>
      <c r="L227" s="433" t="s">
        <v>104</v>
      </c>
    </row>
    <row r="229" spans="1:12" ht="13.5" thickBot="1" x14ac:dyDescent="0.25"/>
    <row r="230" spans="1:12" ht="13.5" thickBot="1" x14ac:dyDescent="0.25">
      <c r="A230" s="285" t="s">
        <v>106</v>
      </c>
      <c r="B230" s="528" t="s">
        <v>50</v>
      </c>
      <c r="C230" s="529"/>
      <c r="D230" s="529"/>
      <c r="E230" s="529"/>
      <c r="F230" s="530"/>
      <c r="G230" s="314" t="s">
        <v>0</v>
      </c>
      <c r="H230" s="434"/>
      <c r="I230" s="434"/>
      <c r="J230" s="434"/>
    </row>
    <row r="231" spans="1:12" x14ac:dyDescent="0.2">
      <c r="A231" s="226" t="s">
        <v>2</v>
      </c>
      <c r="B231" s="316">
        <v>1</v>
      </c>
      <c r="C231" s="236">
        <v>2</v>
      </c>
      <c r="D231" s="236">
        <v>3</v>
      </c>
      <c r="E231" s="236">
        <v>4</v>
      </c>
      <c r="F231" s="236">
        <v>5</v>
      </c>
      <c r="G231" s="235"/>
      <c r="H231" s="434"/>
      <c r="I231" s="434"/>
      <c r="J231" s="434"/>
    </row>
    <row r="232" spans="1:12" x14ac:dyDescent="0.2">
      <c r="A232" s="292" t="s">
        <v>3</v>
      </c>
      <c r="B232" s="317">
        <v>2710</v>
      </c>
      <c r="C232" s="318">
        <v>2710</v>
      </c>
      <c r="D232" s="319">
        <v>2710</v>
      </c>
      <c r="E232" s="319"/>
      <c r="F232" s="319"/>
      <c r="G232" s="320">
        <v>2710</v>
      </c>
      <c r="H232" s="434"/>
      <c r="I232" s="434"/>
      <c r="J232" s="434"/>
    </row>
    <row r="233" spans="1:12" x14ac:dyDescent="0.2">
      <c r="A233" s="295" t="s">
        <v>6</v>
      </c>
      <c r="B233" s="321">
        <v>2592.2222222222222</v>
      </c>
      <c r="C233" s="322">
        <v>2834.1176470588234</v>
      </c>
      <c r="D233" s="322">
        <v>3005</v>
      </c>
      <c r="E233" s="322"/>
      <c r="F233" s="322"/>
      <c r="G233" s="259">
        <v>2847.3809523809523</v>
      </c>
      <c r="H233" s="434"/>
      <c r="I233" s="434"/>
      <c r="J233" s="434"/>
    </row>
    <row r="234" spans="1:12" x14ac:dyDescent="0.2">
      <c r="A234" s="226" t="s">
        <v>7</v>
      </c>
      <c r="B234" s="323">
        <v>100</v>
      </c>
      <c r="C234" s="324">
        <v>100</v>
      </c>
      <c r="D234" s="325">
        <v>100</v>
      </c>
      <c r="E234" s="325"/>
      <c r="F234" s="325"/>
      <c r="G234" s="326">
        <v>90.476190476190482</v>
      </c>
      <c r="H234" s="434"/>
      <c r="I234" s="434"/>
      <c r="J234" s="434"/>
    </row>
    <row r="235" spans="1:12" x14ac:dyDescent="0.2">
      <c r="A235" s="226" t="s">
        <v>8</v>
      </c>
      <c r="B235" s="263">
        <v>1.8436187884787684E-2</v>
      </c>
      <c r="C235" s="264">
        <v>2.1447573390736323E-2</v>
      </c>
      <c r="D235" s="327">
        <v>3.8124589808284856E-2</v>
      </c>
      <c r="E235" s="327"/>
      <c r="F235" s="327"/>
      <c r="G235" s="328">
        <v>6.1305981827243422E-2</v>
      </c>
      <c r="H235" s="434"/>
      <c r="I235" s="434"/>
      <c r="J235" s="434"/>
    </row>
    <row r="236" spans="1:12" x14ac:dyDescent="0.2">
      <c r="A236" s="295" t="s">
        <v>1</v>
      </c>
      <c r="B236" s="266">
        <f t="shared" ref="B236:G236" si="44">B233/B232*100-100</f>
        <v>-4.3460434604346005</v>
      </c>
      <c r="C236" s="267">
        <f t="shared" si="44"/>
        <v>4.5799869763403507</v>
      </c>
      <c r="D236" s="267">
        <f t="shared" si="44"/>
        <v>10.885608856088552</v>
      </c>
      <c r="E236" s="267" t="e">
        <f t="shared" si="44"/>
        <v>#DIV/0!</v>
      </c>
      <c r="F236" s="267" t="e">
        <f t="shared" si="44"/>
        <v>#DIV/0!</v>
      </c>
      <c r="G236" s="269">
        <f t="shared" si="44"/>
        <v>5.0694078369354969</v>
      </c>
      <c r="H236" s="434"/>
      <c r="I236" s="434"/>
      <c r="J236" s="434"/>
    </row>
    <row r="237" spans="1:12" ht="13.5" thickBot="1" x14ac:dyDescent="0.25">
      <c r="A237" s="226" t="s">
        <v>27</v>
      </c>
      <c r="B237" s="270">
        <f t="shared" ref="B237:G237" si="45">B233-B220</f>
        <v>23.222222222222172</v>
      </c>
      <c r="C237" s="271">
        <f t="shared" si="45"/>
        <v>71.617647058823422</v>
      </c>
      <c r="D237" s="271">
        <f t="shared" si="45"/>
        <v>56</v>
      </c>
      <c r="E237" s="271">
        <f t="shared" si="45"/>
        <v>0</v>
      </c>
      <c r="F237" s="271">
        <f t="shared" si="45"/>
        <v>0</v>
      </c>
      <c r="G237" s="273">
        <f t="shared" si="45"/>
        <v>86.825396825396638</v>
      </c>
      <c r="H237" s="434"/>
      <c r="I237" s="434"/>
      <c r="J237" s="434"/>
    </row>
    <row r="238" spans="1:12" x14ac:dyDescent="0.2">
      <c r="A238" s="309" t="s">
        <v>52</v>
      </c>
      <c r="B238" s="274">
        <v>88</v>
      </c>
      <c r="C238" s="275">
        <v>156</v>
      </c>
      <c r="D238" s="275">
        <v>151</v>
      </c>
      <c r="E238" s="275"/>
      <c r="F238" s="329"/>
      <c r="G238" s="330">
        <f>SUM(B238:F238)</f>
        <v>395</v>
      </c>
      <c r="H238" s="434" t="s">
        <v>56</v>
      </c>
      <c r="I238" s="331">
        <f>G225-G238</f>
        <v>0</v>
      </c>
      <c r="J238" s="332">
        <f>I238/G225</f>
        <v>0</v>
      </c>
    </row>
    <row r="239" spans="1:12" x14ac:dyDescent="0.2">
      <c r="A239" s="309" t="s">
        <v>28</v>
      </c>
      <c r="B239" s="427">
        <v>96.5</v>
      </c>
      <c r="C239" s="281">
        <v>95.5</v>
      </c>
      <c r="D239" s="281">
        <v>94.5</v>
      </c>
      <c r="E239" s="281"/>
      <c r="F239" s="281"/>
      <c r="G239" s="233"/>
      <c r="H239" s="434" t="s">
        <v>57</v>
      </c>
      <c r="I239" s="434">
        <v>89.55</v>
      </c>
      <c r="J239" s="434"/>
    </row>
    <row r="240" spans="1:12" ht="13.5" thickBot="1" x14ac:dyDescent="0.25">
      <c r="A240" s="312" t="s">
        <v>26</v>
      </c>
      <c r="B240" s="336">
        <f>B239-B226</f>
        <v>6</v>
      </c>
      <c r="C240" s="337">
        <f>C239-C226</f>
        <v>6</v>
      </c>
      <c r="D240" s="337">
        <f>D239-D226</f>
        <v>5.5</v>
      </c>
      <c r="E240" s="337">
        <f>E239-E226</f>
        <v>0</v>
      </c>
      <c r="F240" s="337">
        <f>F239-F226</f>
        <v>0</v>
      </c>
      <c r="G240" s="234"/>
      <c r="H240" s="434" t="s">
        <v>26</v>
      </c>
      <c r="I240" s="434">
        <f>I239-I226</f>
        <v>4.9500000000000028</v>
      </c>
      <c r="J240" s="434"/>
    </row>
    <row r="242" spans="1:10" ht="13.5" thickBot="1" x14ac:dyDescent="0.25"/>
    <row r="243" spans="1:10" s="440" customFormat="1" ht="13.5" thickBot="1" x14ac:dyDescent="0.25">
      <c r="A243" s="285" t="s">
        <v>108</v>
      </c>
      <c r="B243" s="528" t="s">
        <v>50</v>
      </c>
      <c r="C243" s="529"/>
      <c r="D243" s="529"/>
      <c r="E243" s="529"/>
      <c r="F243" s="530"/>
      <c r="G243" s="314" t="s">
        <v>0</v>
      </c>
    </row>
    <row r="244" spans="1:10" s="440" customFormat="1" x14ac:dyDescent="0.2">
      <c r="A244" s="226" t="s">
        <v>2</v>
      </c>
      <c r="B244" s="316">
        <v>1</v>
      </c>
      <c r="C244" s="236">
        <v>2</v>
      </c>
      <c r="D244" s="236">
        <v>3</v>
      </c>
      <c r="E244" s="236">
        <v>4</v>
      </c>
      <c r="F244" s="236">
        <v>5</v>
      </c>
      <c r="G244" s="235"/>
    </row>
    <row r="245" spans="1:10" s="440" customFormat="1" x14ac:dyDescent="0.2">
      <c r="A245" s="292" t="s">
        <v>3</v>
      </c>
      <c r="B245" s="317">
        <v>2870</v>
      </c>
      <c r="C245" s="318">
        <v>2870</v>
      </c>
      <c r="D245" s="319">
        <v>2870</v>
      </c>
      <c r="E245" s="319">
        <v>2870</v>
      </c>
      <c r="F245" s="319">
        <v>2870</v>
      </c>
      <c r="G245" s="320">
        <v>2870</v>
      </c>
    </row>
    <row r="246" spans="1:10" s="440" customFormat="1" x14ac:dyDescent="0.2">
      <c r="A246" s="295" t="s">
        <v>6</v>
      </c>
      <c r="B246" s="321">
        <v>2908</v>
      </c>
      <c r="C246" s="322">
        <v>3128.8235294117649</v>
      </c>
      <c r="D246" s="322">
        <v>3297.3333333333335</v>
      </c>
      <c r="E246" s="322"/>
      <c r="F246" s="322"/>
      <c r="G246" s="259">
        <v>3136.4285714285716</v>
      </c>
    </row>
    <row r="247" spans="1:10" s="440" customFormat="1" x14ac:dyDescent="0.2">
      <c r="A247" s="226" t="s">
        <v>7</v>
      </c>
      <c r="B247" s="323">
        <v>100</v>
      </c>
      <c r="C247" s="324">
        <v>100</v>
      </c>
      <c r="D247" s="325">
        <v>86.666666666666671</v>
      </c>
      <c r="E247" s="325"/>
      <c r="F247" s="325"/>
      <c r="G247" s="326">
        <v>88.095238095238102</v>
      </c>
    </row>
    <row r="248" spans="1:10" s="440" customFormat="1" x14ac:dyDescent="0.2">
      <c r="A248" s="226" t="s">
        <v>8</v>
      </c>
      <c r="B248" s="263">
        <v>3.8193791958500194E-2</v>
      </c>
      <c r="C248" s="264">
        <v>2.7967955287293452E-2</v>
      </c>
      <c r="D248" s="327">
        <v>5.5197969542170579E-2</v>
      </c>
      <c r="E248" s="327"/>
      <c r="F248" s="327"/>
      <c r="G248" s="328">
        <v>6.3415953647052339E-2</v>
      </c>
    </row>
    <row r="249" spans="1:10" s="440" customFormat="1" x14ac:dyDescent="0.2">
      <c r="A249" s="295" t="s">
        <v>1</v>
      </c>
      <c r="B249" s="266">
        <f t="shared" ref="B249:G249" si="46">B246/B245*100-100</f>
        <v>1.3240418118466835</v>
      </c>
      <c r="C249" s="267">
        <f t="shared" si="46"/>
        <v>9.0182414429186224</v>
      </c>
      <c r="D249" s="267">
        <f t="shared" si="46"/>
        <v>14.889663182346126</v>
      </c>
      <c r="E249" s="267">
        <f t="shared" si="46"/>
        <v>-100</v>
      </c>
      <c r="F249" s="267">
        <f t="shared" si="46"/>
        <v>-100</v>
      </c>
      <c r="G249" s="269">
        <f t="shared" si="46"/>
        <v>9.2832254853160805</v>
      </c>
    </row>
    <row r="250" spans="1:10" s="440" customFormat="1" ht="13.5" thickBot="1" x14ac:dyDescent="0.25">
      <c r="A250" s="226" t="s">
        <v>27</v>
      </c>
      <c r="B250" s="270">
        <f t="shared" ref="B250:G250" si="47">B246-B233</f>
        <v>315.77777777777783</v>
      </c>
      <c r="C250" s="271">
        <f t="shared" si="47"/>
        <v>294.70588235294144</v>
      </c>
      <c r="D250" s="271">
        <f t="shared" si="47"/>
        <v>292.33333333333348</v>
      </c>
      <c r="E250" s="271">
        <f t="shared" si="47"/>
        <v>0</v>
      </c>
      <c r="F250" s="271">
        <f t="shared" si="47"/>
        <v>0</v>
      </c>
      <c r="G250" s="273">
        <f t="shared" si="47"/>
        <v>289.04761904761926</v>
      </c>
    </row>
    <row r="251" spans="1:10" s="440" customFormat="1" x14ac:dyDescent="0.2">
      <c r="A251" s="309" t="s">
        <v>52</v>
      </c>
      <c r="B251" s="274">
        <v>88</v>
      </c>
      <c r="C251" s="275">
        <v>156</v>
      </c>
      <c r="D251" s="275">
        <v>151</v>
      </c>
      <c r="E251" s="275"/>
      <c r="F251" s="329"/>
      <c r="G251" s="330">
        <f>SUM(B251:F251)</f>
        <v>395</v>
      </c>
      <c r="H251" s="440" t="s">
        <v>56</v>
      </c>
      <c r="I251" s="331">
        <f>G238-G251</f>
        <v>0</v>
      </c>
      <c r="J251" s="332">
        <f>I251/G238</f>
        <v>0</v>
      </c>
    </row>
    <row r="252" spans="1:10" s="440" customFormat="1" x14ac:dyDescent="0.2">
      <c r="A252" s="309" t="s">
        <v>28</v>
      </c>
      <c r="B252" s="427">
        <v>102.5</v>
      </c>
      <c r="C252" s="281">
        <v>101</v>
      </c>
      <c r="D252" s="281">
        <v>100</v>
      </c>
      <c r="E252" s="281"/>
      <c r="F252" s="281"/>
      <c r="G252" s="233"/>
      <c r="H252" s="440" t="s">
        <v>57</v>
      </c>
      <c r="I252" s="440">
        <v>95.37</v>
      </c>
    </row>
    <row r="253" spans="1:10" s="440" customFormat="1" ht="13.5" thickBot="1" x14ac:dyDescent="0.25">
      <c r="A253" s="312" t="s">
        <v>26</v>
      </c>
      <c r="B253" s="336">
        <f>B252-B239</f>
        <v>6</v>
      </c>
      <c r="C253" s="337">
        <f>C252-C239</f>
        <v>5.5</v>
      </c>
      <c r="D253" s="337">
        <f>D252-D239</f>
        <v>5.5</v>
      </c>
      <c r="E253" s="337">
        <f>E252-E239</f>
        <v>0</v>
      </c>
      <c r="F253" s="337">
        <f>F252-F239</f>
        <v>0</v>
      </c>
      <c r="G253" s="234"/>
      <c r="H253" s="440" t="s">
        <v>26</v>
      </c>
      <c r="I253" s="440">
        <f>I252-I239</f>
        <v>5.8200000000000074</v>
      </c>
    </row>
    <row r="254" spans="1:10" x14ac:dyDescent="0.2">
      <c r="B254" s="280">
        <v>102.5</v>
      </c>
    </row>
    <row r="255" spans="1:10" ht="13.5" thickBot="1" x14ac:dyDescent="0.25"/>
    <row r="256" spans="1:10" ht="13.5" thickBot="1" x14ac:dyDescent="0.25">
      <c r="A256" s="285" t="s">
        <v>114</v>
      </c>
      <c r="B256" s="528" t="s">
        <v>50</v>
      </c>
      <c r="C256" s="529"/>
      <c r="D256" s="529"/>
      <c r="E256" s="529"/>
      <c r="F256" s="530"/>
      <c r="G256" s="314" t="s">
        <v>0</v>
      </c>
      <c r="H256" s="447"/>
      <c r="I256" s="447"/>
      <c r="J256" s="447"/>
    </row>
    <row r="257" spans="1:10" x14ac:dyDescent="0.2">
      <c r="A257" s="226" t="s">
        <v>2</v>
      </c>
      <c r="B257" s="316">
        <v>1</v>
      </c>
      <c r="C257" s="236">
        <v>2</v>
      </c>
      <c r="D257" s="236">
        <v>3</v>
      </c>
      <c r="E257" s="236">
        <v>4</v>
      </c>
      <c r="F257" s="236">
        <v>5</v>
      </c>
      <c r="G257" s="235"/>
      <c r="H257" s="447"/>
      <c r="I257" s="447"/>
      <c r="J257" s="447"/>
    </row>
    <row r="258" spans="1:10" x14ac:dyDescent="0.2">
      <c r="A258" s="292" t="s">
        <v>3</v>
      </c>
      <c r="B258" s="317">
        <v>3040</v>
      </c>
      <c r="C258" s="318">
        <v>3040</v>
      </c>
      <c r="D258" s="319">
        <v>3040</v>
      </c>
      <c r="E258" s="319"/>
      <c r="F258" s="319"/>
      <c r="G258" s="320">
        <v>3040</v>
      </c>
      <c r="H258" s="447"/>
      <c r="I258" s="447"/>
      <c r="J258" s="447"/>
    </row>
    <row r="259" spans="1:10" x14ac:dyDescent="0.2">
      <c r="A259" s="295" t="s">
        <v>6</v>
      </c>
      <c r="B259" s="321">
        <v>2986</v>
      </c>
      <c r="C259" s="322">
        <v>3232.5</v>
      </c>
      <c r="D259" s="322">
        <v>3317.37</v>
      </c>
      <c r="E259" s="322"/>
      <c r="F259" s="322"/>
      <c r="G259" s="259">
        <v>3213.56</v>
      </c>
      <c r="H259" s="447"/>
      <c r="I259" s="447"/>
      <c r="J259" s="447"/>
    </row>
    <row r="260" spans="1:10" x14ac:dyDescent="0.2">
      <c r="A260" s="226" t="s">
        <v>7</v>
      </c>
      <c r="B260" s="323">
        <v>100</v>
      </c>
      <c r="C260" s="324">
        <v>100</v>
      </c>
      <c r="D260" s="325">
        <v>78.95</v>
      </c>
      <c r="E260" s="325"/>
      <c r="F260" s="325"/>
      <c r="G260" s="326">
        <v>80</v>
      </c>
      <c r="H260" s="447"/>
      <c r="I260" s="447"/>
      <c r="J260" s="447"/>
    </row>
    <row r="261" spans="1:10" x14ac:dyDescent="0.2">
      <c r="A261" s="226" t="s">
        <v>8</v>
      </c>
      <c r="B261" s="263">
        <v>5.6099999999999997E-2</v>
      </c>
      <c r="C261" s="264">
        <v>4.5499999999999999E-2</v>
      </c>
      <c r="D261" s="327">
        <v>7.4899999999999994E-2</v>
      </c>
      <c r="E261" s="327"/>
      <c r="F261" s="327"/>
      <c r="G261" s="328">
        <v>7.3800000000000004E-2</v>
      </c>
      <c r="H261" s="447"/>
      <c r="I261" s="447"/>
      <c r="J261" s="447"/>
    </row>
    <row r="262" spans="1:10" x14ac:dyDescent="0.2">
      <c r="A262" s="295" t="s">
        <v>1</v>
      </c>
      <c r="B262" s="266">
        <f t="shared" ref="B262:G262" si="48">B259/B258*100-100</f>
        <v>-1.776315789473685</v>
      </c>
      <c r="C262" s="267">
        <f t="shared" si="48"/>
        <v>6.3322368421052602</v>
      </c>
      <c r="D262" s="267">
        <f t="shared" si="48"/>
        <v>9.1240131578947228</v>
      </c>
      <c r="E262" s="267" t="e">
        <f t="shared" si="48"/>
        <v>#DIV/0!</v>
      </c>
      <c r="F262" s="267" t="e">
        <f t="shared" si="48"/>
        <v>#DIV/0!</v>
      </c>
      <c r="G262" s="269">
        <f t="shared" si="48"/>
        <v>5.7092105263157862</v>
      </c>
      <c r="H262" s="447"/>
      <c r="I262" s="447"/>
      <c r="J262" s="447"/>
    </row>
    <row r="263" spans="1:10" ht="13.5" thickBot="1" x14ac:dyDescent="0.25">
      <c r="A263" s="226" t="s">
        <v>27</v>
      </c>
      <c r="B263" s="270">
        <f t="shared" ref="B263:G263" si="49">B259-B246</f>
        <v>78</v>
      </c>
      <c r="C263" s="271">
        <f t="shared" si="49"/>
        <v>103.67647058823513</v>
      </c>
      <c r="D263" s="271">
        <f t="shared" si="49"/>
        <v>20.036666666666406</v>
      </c>
      <c r="E263" s="271">
        <f t="shared" si="49"/>
        <v>0</v>
      </c>
      <c r="F263" s="271">
        <f t="shared" si="49"/>
        <v>0</v>
      </c>
      <c r="G263" s="273">
        <f t="shared" si="49"/>
        <v>77.131428571428387</v>
      </c>
      <c r="H263" s="447"/>
      <c r="I263" s="447"/>
      <c r="J263" s="447"/>
    </row>
    <row r="264" spans="1:10" x14ac:dyDescent="0.2">
      <c r="A264" s="309" t="s">
        <v>52</v>
      </c>
      <c r="B264" s="274">
        <v>88</v>
      </c>
      <c r="C264" s="275">
        <v>156</v>
      </c>
      <c r="D264" s="275">
        <v>151</v>
      </c>
      <c r="E264" s="275"/>
      <c r="F264" s="329"/>
      <c r="G264" s="330">
        <f>SUM(B264:F264)</f>
        <v>395</v>
      </c>
      <c r="H264" s="447" t="s">
        <v>56</v>
      </c>
      <c r="I264" s="331">
        <f>G251-G264</f>
        <v>0</v>
      </c>
      <c r="J264" s="332">
        <f>I264/G251</f>
        <v>0</v>
      </c>
    </row>
    <row r="265" spans="1:10" x14ac:dyDescent="0.2">
      <c r="A265" s="309" t="s">
        <v>28</v>
      </c>
      <c r="B265" s="427">
        <v>109</v>
      </c>
      <c r="C265" s="281">
        <v>107.5</v>
      </c>
      <c r="D265" s="281">
        <v>106.5</v>
      </c>
      <c r="E265" s="281"/>
      <c r="F265" s="281"/>
      <c r="G265" s="233"/>
      <c r="H265" s="447" t="s">
        <v>57</v>
      </c>
      <c r="I265" s="447">
        <v>100.98</v>
      </c>
      <c r="J265" s="447"/>
    </row>
    <row r="266" spans="1:10" ht="13.5" thickBot="1" x14ac:dyDescent="0.25">
      <c r="A266" s="312" t="s">
        <v>26</v>
      </c>
      <c r="B266" s="336">
        <f>B265-B252</f>
        <v>6.5</v>
      </c>
      <c r="C266" s="337">
        <f>C265-C252</f>
        <v>6.5</v>
      </c>
      <c r="D266" s="337">
        <f>D265-D252</f>
        <v>6.5</v>
      </c>
      <c r="E266" s="337">
        <f>E265-E252</f>
        <v>0</v>
      </c>
      <c r="F266" s="337">
        <f>F265-F252</f>
        <v>0</v>
      </c>
      <c r="G266" s="234"/>
      <c r="H266" s="447" t="s">
        <v>26</v>
      </c>
      <c r="I266" s="447">
        <f>I265-I252</f>
        <v>5.6099999999999994</v>
      </c>
      <c r="J266" s="447"/>
    </row>
    <row r="268" spans="1:10" ht="13.5" thickBot="1" x14ac:dyDescent="0.25"/>
    <row r="269" spans="1:10" ht="13.5" thickBot="1" x14ac:dyDescent="0.25">
      <c r="A269" s="285" t="s">
        <v>115</v>
      </c>
      <c r="B269" s="528" t="s">
        <v>50</v>
      </c>
      <c r="C269" s="529"/>
      <c r="D269" s="529"/>
      <c r="E269" s="529"/>
      <c r="F269" s="530"/>
      <c r="G269" s="314" t="s">
        <v>0</v>
      </c>
      <c r="H269" s="457"/>
      <c r="I269" s="457"/>
      <c r="J269" s="457"/>
    </row>
    <row r="270" spans="1:10" x14ac:dyDescent="0.2">
      <c r="A270" s="226" t="s">
        <v>2</v>
      </c>
      <c r="B270" s="316">
        <v>1</v>
      </c>
      <c r="C270" s="236">
        <v>2</v>
      </c>
      <c r="D270" s="236">
        <v>3</v>
      </c>
      <c r="E270" s="236">
        <v>4</v>
      </c>
      <c r="F270" s="236">
        <v>5</v>
      </c>
      <c r="G270" s="458">
        <v>43</v>
      </c>
      <c r="H270" s="457"/>
      <c r="I270" s="457"/>
      <c r="J270" s="457"/>
    </row>
    <row r="271" spans="1:10" x14ac:dyDescent="0.2">
      <c r="A271" s="292" t="s">
        <v>3</v>
      </c>
      <c r="B271" s="317">
        <v>3240</v>
      </c>
      <c r="C271" s="318">
        <v>3240</v>
      </c>
      <c r="D271" s="319">
        <v>3240</v>
      </c>
      <c r="E271" s="319"/>
      <c r="F271" s="319"/>
      <c r="G271" s="320">
        <v>3240</v>
      </c>
      <c r="H271" s="457"/>
      <c r="I271" s="457"/>
      <c r="J271" s="457"/>
    </row>
    <row r="272" spans="1:10" x14ac:dyDescent="0.2">
      <c r="A272" s="295" t="s">
        <v>6</v>
      </c>
      <c r="B272" s="321">
        <v>3253</v>
      </c>
      <c r="C272" s="322">
        <v>3302.9411764705883</v>
      </c>
      <c r="D272" s="322">
        <v>3385</v>
      </c>
      <c r="E272" s="322"/>
      <c r="F272" s="322"/>
      <c r="G272" s="259">
        <v>3321.8604651162791</v>
      </c>
      <c r="H272" s="457"/>
      <c r="I272" s="457"/>
      <c r="J272" s="457"/>
    </row>
    <row r="273" spans="1:10" x14ac:dyDescent="0.2">
      <c r="A273" s="226" t="s">
        <v>7</v>
      </c>
      <c r="B273" s="323">
        <v>100</v>
      </c>
      <c r="C273" s="324">
        <v>100</v>
      </c>
      <c r="D273" s="325">
        <v>68.75</v>
      </c>
      <c r="E273" s="325"/>
      <c r="F273" s="325"/>
      <c r="G273" s="326">
        <v>83.720930232558146</v>
      </c>
      <c r="H273" s="457"/>
      <c r="I273" s="457"/>
      <c r="J273" s="457"/>
    </row>
    <row r="274" spans="1:10" x14ac:dyDescent="0.2">
      <c r="A274" s="226" t="s">
        <v>8</v>
      </c>
      <c r="B274" s="263">
        <v>5.058809032364886E-2</v>
      </c>
      <c r="C274" s="264">
        <v>3.54716458383178E-2</v>
      </c>
      <c r="D274" s="327">
        <v>9.2922694165740644E-2</v>
      </c>
      <c r="E274" s="327"/>
      <c r="F274" s="327"/>
      <c r="G274" s="328">
        <v>6.8160791864169123E-2</v>
      </c>
      <c r="H274" s="457"/>
      <c r="I274" s="457"/>
      <c r="J274" s="457"/>
    </row>
    <row r="275" spans="1:10" x14ac:dyDescent="0.2">
      <c r="A275" s="295" t="s">
        <v>1</v>
      </c>
      <c r="B275" s="266">
        <f t="shared" ref="B275:G275" si="50">B272/B271*100-100</f>
        <v>0.40123456790124123</v>
      </c>
      <c r="C275" s="267">
        <f t="shared" si="50"/>
        <v>1.9426289034132083</v>
      </c>
      <c r="D275" s="267">
        <f t="shared" si="50"/>
        <v>4.4753086419753174</v>
      </c>
      <c r="E275" s="267" t="e">
        <f t="shared" si="50"/>
        <v>#DIV/0!</v>
      </c>
      <c r="F275" s="267" t="e">
        <f t="shared" si="50"/>
        <v>#DIV/0!</v>
      </c>
      <c r="G275" s="269">
        <f t="shared" si="50"/>
        <v>2.5265575653172618</v>
      </c>
      <c r="H275" s="457"/>
      <c r="I275" s="457"/>
      <c r="J275" s="457"/>
    </row>
    <row r="276" spans="1:10" ht="13.5" thickBot="1" x14ac:dyDescent="0.25">
      <c r="A276" s="226" t="s">
        <v>27</v>
      </c>
      <c r="B276" s="270">
        <f t="shared" ref="B276:G276" si="51">B272-B259</f>
        <v>267</v>
      </c>
      <c r="C276" s="271">
        <f t="shared" si="51"/>
        <v>70.441176470588289</v>
      </c>
      <c r="D276" s="271">
        <f t="shared" si="51"/>
        <v>67.630000000000109</v>
      </c>
      <c r="E276" s="271">
        <f t="shared" si="51"/>
        <v>0</v>
      </c>
      <c r="F276" s="271">
        <f t="shared" si="51"/>
        <v>0</v>
      </c>
      <c r="G276" s="273">
        <f t="shared" si="51"/>
        <v>108.30046511627916</v>
      </c>
      <c r="H276" s="457"/>
      <c r="I276" s="457"/>
      <c r="J276" s="457"/>
    </row>
    <row r="277" spans="1:10" x14ac:dyDescent="0.2">
      <c r="A277" s="309" t="s">
        <v>52</v>
      </c>
      <c r="B277" s="274">
        <v>88</v>
      </c>
      <c r="C277" s="275">
        <v>156</v>
      </c>
      <c r="D277" s="275">
        <v>151</v>
      </c>
      <c r="E277" s="275"/>
      <c r="F277" s="329"/>
      <c r="G277" s="330">
        <f>SUM(B277:F277)</f>
        <v>395</v>
      </c>
      <c r="H277" s="457" t="s">
        <v>56</v>
      </c>
      <c r="I277" s="331">
        <f>G264-G277</f>
        <v>0</v>
      </c>
      <c r="J277" s="332">
        <f>I277/G264</f>
        <v>0</v>
      </c>
    </row>
    <row r="278" spans="1:10" x14ac:dyDescent="0.2">
      <c r="A278" s="309" t="s">
        <v>28</v>
      </c>
      <c r="B278" s="427">
        <v>114</v>
      </c>
      <c r="C278" s="281">
        <v>113</v>
      </c>
      <c r="D278" s="281">
        <v>112</v>
      </c>
      <c r="E278" s="281"/>
      <c r="F278" s="281"/>
      <c r="G278" s="233"/>
      <c r="H278" s="457" t="s">
        <v>57</v>
      </c>
      <c r="I278" s="457">
        <v>107.59</v>
      </c>
      <c r="J278" s="457"/>
    </row>
    <row r="279" spans="1:10" ht="13.5" thickBot="1" x14ac:dyDescent="0.25">
      <c r="A279" s="312" t="s">
        <v>26</v>
      </c>
      <c r="B279" s="336">
        <f>B278-B265</f>
        <v>5</v>
      </c>
      <c r="C279" s="337">
        <f>C278-C265</f>
        <v>5.5</v>
      </c>
      <c r="D279" s="337">
        <f>D278-D265</f>
        <v>5.5</v>
      </c>
      <c r="E279" s="337">
        <f>E278-E265</f>
        <v>0</v>
      </c>
      <c r="F279" s="337">
        <f>F278-F265</f>
        <v>0</v>
      </c>
      <c r="G279" s="234"/>
      <c r="H279" s="457" t="s">
        <v>26</v>
      </c>
      <c r="I279" s="457">
        <f>I278-I265</f>
        <v>6.6099999999999994</v>
      </c>
      <c r="J279" s="457"/>
    </row>
    <row r="281" spans="1:10" ht="13.5" thickBot="1" x14ac:dyDescent="0.25"/>
    <row r="282" spans="1:10" ht="13.5" thickBot="1" x14ac:dyDescent="0.25">
      <c r="A282" s="285" t="s">
        <v>118</v>
      </c>
      <c r="B282" s="528" t="s">
        <v>50</v>
      </c>
      <c r="C282" s="529"/>
      <c r="D282" s="529"/>
      <c r="E282" s="529"/>
      <c r="F282" s="530"/>
      <c r="G282" s="314" t="s">
        <v>0</v>
      </c>
      <c r="H282" s="461"/>
      <c r="I282" s="461"/>
      <c r="J282" s="461"/>
    </row>
    <row r="283" spans="1:10" x14ac:dyDescent="0.2">
      <c r="A283" s="226" t="s">
        <v>2</v>
      </c>
      <c r="B283" s="316">
        <v>1</v>
      </c>
      <c r="C283" s="236">
        <v>2</v>
      </c>
      <c r="D283" s="236">
        <v>3</v>
      </c>
      <c r="E283" s="236">
        <v>4</v>
      </c>
      <c r="F283" s="236">
        <v>5</v>
      </c>
      <c r="G283" s="458">
        <v>43</v>
      </c>
      <c r="H283" s="461"/>
      <c r="I283" s="461"/>
      <c r="J283" s="461"/>
    </row>
    <row r="284" spans="1:10" x14ac:dyDescent="0.2">
      <c r="A284" s="292" t="s">
        <v>3</v>
      </c>
      <c r="B284" s="462">
        <v>3470</v>
      </c>
      <c r="C284" s="463">
        <v>3470</v>
      </c>
      <c r="D284" s="464">
        <v>3470</v>
      </c>
      <c r="E284" s="464">
        <v>3470</v>
      </c>
      <c r="F284" s="464">
        <v>3470</v>
      </c>
      <c r="G284" s="465">
        <v>3470</v>
      </c>
      <c r="H284" s="461"/>
      <c r="I284" s="461"/>
      <c r="J284" s="461"/>
    </row>
    <row r="285" spans="1:10" x14ac:dyDescent="0.2">
      <c r="A285" s="295" t="s">
        <v>6</v>
      </c>
      <c r="B285" s="321">
        <v>3348.125</v>
      </c>
      <c r="C285" s="322">
        <v>3490</v>
      </c>
      <c r="D285" s="322">
        <v>3709</v>
      </c>
      <c r="E285" s="322"/>
      <c r="F285" s="322"/>
      <c r="G285" s="259">
        <v>3487.9487179487178</v>
      </c>
      <c r="H285" s="461"/>
      <c r="I285" s="461"/>
      <c r="J285" s="461"/>
    </row>
    <row r="286" spans="1:10" x14ac:dyDescent="0.2">
      <c r="A286" s="226" t="s">
        <v>7</v>
      </c>
      <c r="B286" s="323">
        <v>100</v>
      </c>
      <c r="C286" s="324">
        <v>100</v>
      </c>
      <c r="D286" s="325">
        <v>100</v>
      </c>
      <c r="E286" s="325"/>
      <c r="F286" s="325"/>
      <c r="G286" s="326">
        <v>92.307692307692307</v>
      </c>
      <c r="H286" s="461"/>
      <c r="I286" s="461"/>
      <c r="J286" s="461"/>
    </row>
    <row r="287" spans="1:10" x14ac:dyDescent="0.2">
      <c r="A287" s="226" t="s">
        <v>8</v>
      </c>
      <c r="B287" s="263">
        <v>2.5282122812290114E-2</v>
      </c>
      <c r="C287" s="264">
        <v>2.1879505371352647E-2</v>
      </c>
      <c r="D287" s="327">
        <v>4.629916827971433E-2</v>
      </c>
      <c r="E287" s="327"/>
      <c r="F287" s="327"/>
      <c r="G287" s="328">
        <v>5.2078586611387381E-2</v>
      </c>
      <c r="H287" s="461"/>
      <c r="I287" s="461"/>
      <c r="J287" s="461"/>
    </row>
    <row r="288" spans="1:10" x14ac:dyDescent="0.2">
      <c r="A288" s="295" t="s">
        <v>1</v>
      </c>
      <c r="B288" s="266">
        <f t="shared" ref="B288:G288" si="52">B285/B284*100-100</f>
        <v>-3.512247838616716</v>
      </c>
      <c r="C288" s="267">
        <f t="shared" si="52"/>
        <v>0.57636887608070708</v>
      </c>
      <c r="D288" s="267">
        <f t="shared" si="52"/>
        <v>6.8876080691642585</v>
      </c>
      <c r="E288" s="267">
        <f t="shared" si="52"/>
        <v>-100</v>
      </c>
      <c r="F288" s="267">
        <f t="shared" si="52"/>
        <v>-100</v>
      </c>
      <c r="G288" s="269">
        <f t="shared" si="52"/>
        <v>0.51725411955958123</v>
      </c>
      <c r="H288" s="461"/>
      <c r="I288" s="461"/>
      <c r="J288" s="461"/>
    </row>
    <row r="289" spans="1:11" ht="13.5" thickBot="1" x14ac:dyDescent="0.25">
      <c r="A289" s="226" t="s">
        <v>27</v>
      </c>
      <c r="B289" s="270">
        <f t="shared" ref="B289:G289" si="53">B285-B272</f>
        <v>95.125</v>
      </c>
      <c r="C289" s="271">
        <f t="shared" si="53"/>
        <v>187.05882352941171</v>
      </c>
      <c r="D289" s="271">
        <f t="shared" si="53"/>
        <v>324</v>
      </c>
      <c r="E289" s="271">
        <f t="shared" si="53"/>
        <v>0</v>
      </c>
      <c r="F289" s="271">
        <f t="shared" si="53"/>
        <v>0</v>
      </c>
      <c r="G289" s="273">
        <f t="shared" si="53"/>
        <v>166.08825283243868</v>
      </c>
      <c r="H289" s="461"/>
      <c r="I289" s="461"/>
      <c r="J289" s="461"/>
    </row>
    <row r="290" spans="1:11" x14ac:dyDescent="0.2">
      <c r="A290" s="309" t="s">
        <v>52</v>
      </c>
      <c r="B290" s="274">
        <v>151</v>
      </c>
      <c r="C290" s="275">
        <v>110</v>
      </c>
      <c r="D290" s="275">
        <v>72</v>
      </c>
      <c r="E290" s="275"/>
      <c r="F290" s="329"/>
      <c r="G290" s="330">
        <f>SUM(B290:F290)</f>
        <v>333</v>
      </c>
      <c r="H290" s="461" t="s">
        <v>56</v>
      </c>
      <c r="I290" s="331">
        <f>G277-G290</f>
        <v>62</v>
      </c>
      <c r="J290" s="332">
        <f>I290/G277</f>
        <v>0.1569620253164557</v>
      </c>
      <c r="K290" s="414" t="s">
        <v>119</v>
      </c>
    </row>
    <row r="291" spans="1:11" x14ac:dyDescent="0.2">
      <c r="A291" s="309" t="s">
        <v>28</v>
      </c>
      <c r="B291" s="427">
        <v>119.5</v>
      </c>
      <c r="C291" s="281">
        <v>118.5</v>
      </c>
      <c r="D291" s="281">
        <v>117</v>
      </c>
      <c r="E291" s="281"/>
      <c r="F291" s="281"/>
      <c r="G291" s="233"/>
      <c r="H291" s="461" t="s">
        <v>57</v>
      </c>
      <c r="I291" s="461">
        <v>113.4</v>
      </c>
      <c r="J291" s="461"/>
    </row>
    <row r="292" spans="1:11" ht="13.5" thickBot="1" x14ac:dyDescent="0.25">
      <c r="A292" s="312" t="s">
        <v>26</v>
      </c>
      <c r="B292" s="336">
        <f>B291-B278</f>
        <v>5.5</v>
      </c>
      <c r="C292" s="337">
        <f>C291-C278</f>
        <v>5.5</v>
      </c>
      <c r="D292" s="337">
        <f>D291-D278</f>
        <v>5</v>
      </c>
      <c r="E292" s="337">
        <f>E291-E278</f>
        <v>0</v>
      </c>
      <c r="F292" s="337">
        <f>F291-F278</f>
        <v>0</v>
      </c>
      <c r="G292" s="234"/>
      <c r="H292" s="461" t="s">
        <v>26</v>
      </c>
      <c r="I292" s="461">
        <f>I291-I278</f>
        <v>5.8100000000000023</v>
      </c>
      <c r="J292" s="461"/>
    </row>
    <row r="293" spans="1:11" x14ac:dyDescent="0.2">
      <c r="C293" s="280">
        <v>118.5</v>
      </c>
    </row>
    <row r="294" spans="1:11" ht="13.5" thickBot="1" x14ac:dyDescent="0.25"/>
    <row r="295" spans="1:11" ht="13.5" thickBot="1" x14ac:dyDescent="0.25">
      <c r="A295" s="285" t="s">
        <v>120</v>
      </c>
      <c r="B295" s="528" t="s">
        <v>50</v>
      </c>
      <c r="C295" s="529"/>
      <c r="D295" s="529"/>
      <c r="E295" s="529"/>
      <c r="F295" s="530"/>
      <c r="G295" s="314" t="s">
        <v>0</v>
      </c>
      <c r="H295" s="466"/>
      <c r="I295" s="466"/>
      <c r="J295" s="466"/>
    </row>
    <row r="296" spans="1:11" x14ac:dyDescent="0.2">
      <c r="A296" s="226" t="s">
        <v>2</v>
      </c>
      <c r="B296" s="316">
        <v>1</v>
      </c>
      <c r="C296" s="236">
        <v>2</v>
      </c>
      <c r="D296" s="236">
        <v>3</v>
      </c>
      <c r="E296" s="236">
        <v>4</v>
      </c>
      <c r="F296" s="236">
        <v>5</v>
      </c>
      <c r="G296" s="458">
        <v>43</v>
      </c>
      <c r="H296" s="466"/>
      <c r="I296" s="466"/>
      <c r="J296" s="466"/>
    </row>
    <row r="297" spans="1:11" x14ac:dyDescent="0.2">
      <c r="A297" s="292" t="s">
        <v>3</v>
      </c>
      <c r="B297" s="462">
        <v>3660</v>
      </c>
      <c r="C297" s="463">
        <v>3660</v>
      </c>
      <c r="D297" s="464">
        <v>3660</v>
      </c>
      <c r="E297" s="464">
        <v>3660</v>
      </c>
      <c r="F297" s="464">
        <v>3660</v>
      </c>
      <c r="G297" s="465">
        <v>3660</v>
      </c>
      <c r="H297" s="466"/>
      <c r="I297" s="466"/>
      <c r="J297" s="466"/>
    </row>
    <row r="298" spans="1:11" x14ac:dyDescent="0.2">
      <c r="A298" s="295" t="s">
        <v>6</v>
      </c>
      <c r="B298" s="321">
        <v>3455.625</v>
      </c>
      <c r="C298" s="322">
        <v>3685.8333333333335</v>
      </c>
      <c r="D298" s="322">
        <v>3805</v>
      </c>
      <c r="E298" s="322"/>
      <c r="F298" s="322"/>
      <c r="G298" s="259">
        <v>3620.2631578947367</v>
      </c>
      <c r="H298" s="466"/>
      <c r="I298" s="466"/>
      <c r="J298" s="466"/>
    </row>
    <row r="299" spans="1:11" x14ac:dyDescent="0.2">
      <c r="A299" s="226" t="s">
        <v>7</v>
      </c>
      <c r="B299" s="323">
        <v>100</v>
      </c>
      <c r="C299" s="324">
        <v>91.666666666666671</v>
      </c>
      <c r="D299" s="325">
        <v>80</v>
      </c>
      <c r="E299" s="325"/>
      <c r="F299" s="325"/>
      <c r="G299" s="326">
        <v>89.473684210526315</v>
      </c>
      <c r="H299" s="466"/>
      <c r="I299" s="466"/>
      <c r="J299" s="466"/>
    </row>
    <row r="300" spans="1:11" x14ac:dyDescent="0.2">
      <c r="A300" s="226" t="s">
        <v>8</v>
      </c>
      <c r="B300" s="263">
        <v>5.4196321975884539E-2</v>
      </c>
      <c r="C300" s="264">
        <v>5.0386828666298303E-2</v>
      </c>
      <c r="D300" s="327">
        <v>5.6504599211563734E-2</v>
      </c>
      <c r="E300" s="327"/>
      <c r="F300" s="327"/>
      <c r="G300" s="328">
        <v>6.7421192281900091E-2</v>
      </c>
      <c r="H300" s="466"/>
      <c r="I300" s="466"/>
      <c r="J300" s="466"/>
    </row>
    <row r="301" spans="1:11" x14ac:dyDescent="0.2">
      <c r="A301" s="295" t="s">
        <v>1</v>
      </c>
      <c r="B301" s="266">
        <f t="shared" ref="B301:G301" si="54">B298/B297*100-100</f>
        <v>-5.5840163934426243</v>
      </c>
      <c r="C301" s="267">
        <f t="shared" si="54"/>
        <v>0.7058287795992868</v>
      </c>
      <c r="D301" s="267">
        <f t="shared" si="54"/>
        <v>3.9617486338797931</v>
      </c>
      <c r="E301" s="267">
        <f t="shared" si="54"/>
        <v>-100</v>
      </c>
      <c r="F301" s="267">
        <f t="shared" si="54"/>
        <v>-100</v>
      </c>
      <c r="G301" s="269">
        <f t="shared" si="54"/>
        <v>-1.0857060684498236</v>
      </c>
      <c r="H301" s="466"/>
      <c r="I301" s="466"/>
      <c r="J301" s="466"/>
    </row>
    <row r="302" spans="1:11" ht="13.5" thickBot="1" x14ac:dyDescent="0.25">
      <c r="A302" s="226" t="s">
        <v>27</v>
      </c>
      <c r="B302" s="270">
        <f t="shared" ref="B302:G302" si="55">B298-B285</f>
        <v>107.5</v>
      </c>
      <c r="C302" s="271">
        <f t="shared" si="55"/>
        <v>195.83333333333348</v>
      </c>
      <c r="D302" s="271">
        <f t="shared" si="55"/>
        <v>96</v>
      </c>
      <c r="E302" s="271">
        <f t="shared" si="55"/>
        <v>0</v>
      </c>
      <c r="F302" s="271">
        <f t="shared" si="55"/>
        <v>0</v>
      </c>
      <c r="G302" s="273">
        <f t="shared" si="55"/>
        <v>132.31443994601887</v>
      </c>
      <c r="H302" s="466"/>
      <c r="I302" s="466"/>
      <c r="J302" s="466"/>
    </row>
    <row r="303" spans="1:11" x14ac:dyDescent="0.2">
      <c r="A303" s="309" t="s">
        <v>52</v>
      </c>
      <c r="B303" s="274">
        <v>150</v>
      </c>
      <c r="C303" s="275">
        <v>107</v>
      </c>
      <c r="D303" s="275">
        <v>72</v>
      </c>
      <c r="E303" s="275"/>
      <c r="F303" s="329"/>
      <c r="G303" s="330">
        <f>SUM(B303:F303)</f>
        <v>329</v>
      </c>
      <c r="H303" s="466" t="s">
        <v>56</v>
      </c>
      <c r="I303" s="331">
        <f>G290-G303</f>
        <v>4</v>
      </c>
      <c r="J303" s="332">
        <f>I303/G290</f>
        <v>1.2012012012012012E-2</v>
      </c>
    </row>
    <row r="304" spans="1:11" x14ac:dyDescent="0.2">
      <c r="A304" s="309" t="s">
        <v>28</v>
      </c>
      <c r="B304" s="427">
        <v>125.5</v>
      </c>
      <c r="C304" s="281">
        <v>124</v>
      </c>
      <c r="D304" s="281">
        <v>123</v>
      </c>
      <c r="E304" s="281"/>
      <c r="F304" s="281"/>
      <c r="G304" s="233"/>
      <c r="H304" s="466" t="s">
        <v>57</v>
      </c>
      <c r="I304" s="466">
        <v>119.5</v>
      </c>
      <c r="J304" s="466"/>
    </row>
    <row r="305" spans="1:11" ht="13.5" thickBot="1" x14ac:dyDescent="0.25">
      <c r="A305" s="312" t="s">
        <v>26</v>
      </c>
      <c r="B305" s="336">
        <f>B304-B291</f>
        <v>6</v>
      </c>
      <c r="C305" s="337">
        <f>C304-C291</f>
        <v>5.5</v>
      </c>
      <c r="D305" s="337">
        <f>D304-D291</f>
        <v>6</v>
      </c>
      <c r="E305" s="337">
        <f>E304-E291</f>
        <v>0</v>
      </c>
      <c r="F305" s="337">
        <f>F304-F291</f>
        <v>0</v>
      </c>
      <c r="G305" s="234"/>
      <c r="H305" s="466" t="s">
        <v>26</v>
      </c>
      <c r="I305" s="466">
        <f>I304-I291</f>
        <v>6.0999999999999943</v>
      </c>
      <c r="J305" s="466"/>
    </row>
    <row r="306" spans="1:11" x14ac:dyDescent="0.2">
      <c r="C306" s="280">
        <v>124</v>
      </c>
    </row>
    <row r="307" spans="1:11" s="479" customFormat="1" x14ac:dyDescent="0.2"/>
    <row r="308" spans="1:11" x14ac:dyDescent="0.2">
      <c r="B308" s="280">
        <v>125.5</v>
      </c>
      <c r="C308" s="280">
        <v>125.5</v>
      </c>
      <c r="D308" s="280">
        <v>124</v>
      </c>
      <c r="E308" s="280">
        <v>125.5</v>
      </c>
      <c r="F308" s="280">
        <v>124</v>
      </c>
      <c r="G308" s="280">
        <v>123</v>
      </c>
    </row>
    <row r="309" spans="1:11" s="479" customFormat="1" ht="13.5" thickBot="1" x14ac:dyDescent="0.25">
      <c r="B309" s="239">
        <v>3620.2631578947367</v>
      </c>
      <c r="C309" s="239">
        <v>3620.2631578947367</v>
      </c>
      <c r="D309" s="239">
        <v>3620.2631578947367</v>
      </c>
      <c r="E309" s="239">
        <v>3620.2631578947367</v>
      </c>
      <c r="F309" s="239">
        <v>3620.2631578947367</v>
      </c>
      <c r="G309" s="239">
        <v>3620.2631578947367</v>
      </c>
      <c r="H309" s="239">
        <v>3620.2631578947367</v>
      </c>
    </row>
    <row r="310" spans="1:11" s="479" customFormat="1" ht="13.5" thickBot="1" x14ac:dyDescent="0.25">
      <c r="A310" s="285" t="s">
        <v>126</v>
      </c>
      <c r="B310" s="528" t="s">
        <v>50</v>
      </c>
      <c r="C310" s="529"/>
      <c r="D310" s="529"/>
      <c r="E310" s="529"/>
      <c r="F310" s="529"/>
      <c r="G310" s="530"/>
      <c r="H310" s="314" t="s">
        <v>0</v>
      </c>
    </row>
    <row r="311" spans="1:11" s="479" customFormat="1" x14ac:dyDescent="0.2">
      <c r="A311" s="226" t="s">
        <v>2</v>
      </c>
      <c r="B311" s="316">
        <v>1</v>
      </c>
      <c r="C311" s="236">
        <v>2</v>
      </c>
      <c r="D311" s="236">
        <v>3</v>
      </c>
      <c r="E311" s="236">
        <v>4</v>
      </c>
      <c r="F311" s="236">
        <v>5</v>
      </c>
      <c r="G311" s="236">
        <v>6</v>
      </c>
      <c r="H311" s="458">
        <v>63</v>
      </c>
    </row>
    <row r="312" spans="1:11" s="479" customFormat="1" x14ac:dyDescent="0.2">
      <c r="A312" s="292" t="s">
        <v>3</v>
      </c>
      <c r="B312" s="462">
        <v>3820</v>
      </c>
      <c r="C312" s="463">
        <v>3820</v>
      </c>
      <c r="D312" s="464">
        <v>3820</v>
      </c>
      <c r="E312" s="464">
        <v>3820</v>
      </c>
      <c r="F312" s="464">
        <v>3820</v>
      </c>
      <c r="G312" s="464">
        <v>3820</v>
      </c>
      <c r="H312" s="465">
        <v>3820</v>
      </c>
    </row>
    <row r="313" spans="1:11" s="479" customFormat="1" x14ac:dyDescent="0.2">
      <c r="A313" s="295" t="s">
        <v>6</v>
      </c>
      <c r="B313" s="321">
        <v>3844.5454545454545</v>
      </c>
      <c r="C313" s="322">
        <v>3747.2727272727275</v>
      </c>
      <c r="D313" s="322">
        <v>3810.8333333333335</v>
      </c>
      <c r="E313" s="322">
        <v>3726.6666666666665</v>
      </c>
      <c r="F313" s="322">
        <v>3843.6363636363635</v>
      </c>
      <c r="G313" s="322">
        <v>4155</v>
      </c>
      <c r="H313" s="259">
        <v>3868.8888888888887</v>
      </c>
    </row>
    <row r="314" spans="1:11" s="479" customFormat="1" x14ac:dyDescent="0.2">
      <c r="A314" s="226" t="s">
        <v>7</v>
      </c>
      <c r="B314" s="323">
        <v>100</v>
      </c>
      <c r="C314" s="324">
        <v>90.909090909090907</v>
      </c>
      <c r="D314" s="325">
        <v>91.666666666666671</v>
      </c>
      <c r="E314" s="325">
        <v>83.333333333333329</v>
      </c>
      <c r="F314" s="325">
        <v>81.818181818181813</v>
      </c>
      <c r="G314" s="325">
        <v>91.666666666666671</v>
      </c>
      <c r="H314" s="326">
        <v>79.365079365079367</v>
      </c>
    </row>
    <row r="315" spans="1:11" s="479" customFormat="1" x14ac:dyDescent="0.2">
      <c r="A315" s="226" t="s">
        <v>8</v>
      </c>
      <c r="B315" s="263">
        <v>3.0823685479876843E-2</v>
      </c>
      <c r="C315" s="264">
        <v>6.0502488808459667E-2</v>
      </c>
      <c r="D315" s="327">
        <v>4.8757622491990678E-2</v>
      </c>
      <c r="E315" s="327">
        <v>7.4888857563271446E-2</v>
      </c>
      <c r="F315" s="327">
        <v>7.539041775633129E-2</v>
      </c>
      <c r="G315" s="327">
        <v>7.4424289271076902E-2</v>
      </c>
      <c r="H315" s="328">
        <v>7.2765449653378833E-2</v>
      </c>
    </row>
    <row r="316" spans="1:11" s="479" customFormat="1" x14ac:dyDescent="0.2">
      <c r="A316" s="295" t="s">
        <v>1</v>
      </c>
      <c r="B316" s="266">
        <f t="shared" ref="B316:H316" si="56">B313/B312*100-100</f>
        <v>0.64255116611138874</v>
      </c>
      <c r="C316" s="267">
        <f t="shared" si="56"/>
        <v>-1.9038553069966611</v>
      </c>
      <c r="D316" s="267">
        <f t="shared" si="56"/>
        <v>-0.23996509598603666</v>
      </c>
      <c r="E316" s="267">
        <f t="shared" ref="E316" si="57">E313/E312*100-100</f>
        <v>-2.4432809773123836</v>
      </c>
      <c r="F316" s="267">
        <f t="shared" si="56"/>
        <v>0.618752974773912</v>
      </c>
      <c r="G316" s="267">
        <f t="shared" si="56"/>
        <v>8.7696335078533991</v>
      </c>
      <c r="H316" s="269">
        <f t="shared" si="56"/>
        <v>1.2798138452588574</v>
      </c>
    </row>
    <row r="317" spans="1:11" s="479" customFormat="1" ht="13.5" thickBot="1" x14ac:dyDescent="0.25">
      <c r="A317" s="226" t="s">
        <v>27</v>
      </c>
      <c r="B317" s="270">
        <f>B313-B309</f>
        <v>224.28229665071785</v>
      </c>
      <c r="C317" s="271">
        <f t="shared" ref="C317:H317" si="58">C313-C309</f>
        <v>127.00956937799083</v>
      </c>
      <c r="D317" s="271">
        <f t="shared" si="58"/>
        <v>190.57017543859683</v>
      </c>
      <c r="E317" s="271">
        <f t="shared" si="58"/>
        <v>106.40350877192986</v>
      </c>
      <c r="F317" s="271">
        <f t="shared" si="58"/>
        <v>223.37320574162686</v>
      </c>
      <c r="G317" s="271">
        <f t="shared" si="58"/>
        <v>534.73684210526335</v>
      </c>
      <c r="H317" s="273">
        <f t="shared" si="58"/>
        <v>248.62573099415204</v>
      </c>
    </row>
    <row r="318" spans="1:11" s="479" customFormat="1" x14ac:dyDescent="0.2">
      <c r="A318" s="309" t="s">
        <v>52</v>
      </c>
      <c r="B318" s="274">
        <v>60</v>
      </c>
      <c r="C318" s="275">
        <v>60</v>
      </c>
      <c r="D318" s="275">
        <v>61</v>
      </c>
      <c r="E318" s="275">
        <v>18</v>
      </c>
      <c r="F318" s="275">
        <v>61</v>
      </c>
      <c r="G318" s="329">
        <v>61</v>
      </c>
      <c r="H318" s="330">
        <f>SUM(B318:G318)</f>
        <v>321</v>
      </c>
      <c r="I318" s="479" t="s">
        <v>56</v>
      </c>
      <c r="J318" s="331">
        <f>G303-H318</f>
        <v>8</v>
      </c>
      <c r="K318" s="332">
        <f>J318/G303</f>
        <v>2.4316109422492401E-2</v>
      </c>
    </row>
    <row r="319" spans="1:11" s="479" customFormat="1" x14ac:dyDescent="0.2">
      <c r="A319" s="309" t="s">
        <v>28</v>
      </c>
      <c r="B319" s="427">
        <v>130.5</v>
      </c>
      <c r="C319" s="281">
        <v>130.5</v>
      </c>
      <c r="D319" s="281">
        <v>129</v>
      </c>
      <c r="E319" s="281">
        <v>130.5</v>
      </c>
      <c r="F319" s="281">
        <v>129</v>
      </c>
      <c r="G319" s="281">
        <f t="shared" ref="G319" si="59">G308+4.5</f>
        <v>127.5</v>
      </c>
      <c r="H319" s="233"/>
      <c r="I319" s="479" t="s">
        <v>57</v>
      </c>
      <c r="J319" s="479">
        <v>126.3</v>
      </c>
    </row>
    <row r="320" spans="1:11" s="479" customFormat="1" ht="13.5" thickBot="1" x14ac:dyDescent="0.25">
      <c r="A320" s="312" t="s">
        <v>26</v>
      </c>
      <c r="B320" s="336">
        <f>B319-B308</f>
        <v>5</v>
      </c>
      <c r="C320" s="337">
        <f t="shared" ref="C320:G320" si="60">C319-C308</f>
        <v>5</v>
      </c>
      <c r="D320" s="337">
        <f t="shared" si="60"/>
        <v>5</v>
      </c>
      <c r="E320" s="337">
        <f t="shared" si="60"/>
        <v>5</v>
      </c>
      <c r="F320" s="337">
        <f t="shared" si="60"/>
        <v>5</v>
      </c>
      <c r="G320" s="337">
        <f t="shared" si="60"/>
        <v>4.5</v>
      </c>
      <c r="H320" s="234"/>
      <c r="I320" s="479" t="s">
        <v>26</v>
      </c>
      <c r="J320" s="479">
        <f>J319-I304</f>
        <v>6.7999999999999972</v>
      </c>
    </row>
    <row r="322" spans="1:11" ht="13.5" thickBot="1" x14ac:dyDescent="0.25"/>
    <row r="323" spans="1:11" ht="13.5" thickBot="1" x14ac:dyDescent="0.25">
      <c r="A323" s="285" t="s">
        <v>127</v>
      </c>
      <c r="B323" s="538" t="s">
        <v>50</v>
      </c>
      <c r="C323" s="539"/>
      <c r="D323" s="539"/>
      <c r="E323" s="539"/>
      <c r="F323" s="539"/>
      <c r="G323" s="540"/>
      <c r="H323" s="314" t="s">
        <v>0</v>
      </c>
      <c r="I323" s="481"/>
      <c r="J323" s="481"/>
      <c r="K323" s="481"/>
    </row>
    <row r="324" spans="1:11" x14ac:dyDescent="0.2">
      <c r="A324" s="469" t="s">
        <v>2</v>
      </c>
      <c r="B324" s="316">
        <v>1</v>
      </c>
      <c r="C324" s="236">
        <v>2</v>
      </c>
      <c r="D324" s="236">
        <v>3</v>
      </c>
      <c r="E324" s="236">
        <v>4</v>
      </c>
      <c r="F324" s="236">
        <v>5</v>
      </c>
      <c r="G324" s="495">
        <v>6</v>
      </c>
      <c r="H324" s="491">
        <v>89</v>
      </c>
      <c r="I324" s="481"/>
      <c r="J324" s="481"/>
      <c r="K324" s="481"/>
    </row>
    <row r="325" spans="1:11" x14ac:dyDescent="0.2">
      <c r="A325" s="470" t="s">
        <v>3</v>
      </c>
      <c r="B325" s="462">
        <v>3950</v>
      </c>
      <c r="C325" s="463">
        <v>3950</v>
      </c>
      <c r="D325" s="464">
        <v>3950</v>
      </c>
      <c r="E325" s="464">
        <v>3950</v>
      </c>
      <c r="F325" s="464">
        <v>3950</v>
      </c>
      <c r="G325" s="496">
        <v>3950</v>
      </c>
      <c r="H325" s="492">
        <v>3950</v>
      </c>
      <c r="I325" s="481"/>
      <c r="J325" s="481"/>
      <c r="K325" s="481"/>
    </row>
    <row r="326" spans="1:11" x14ac:dyDescent="0.2">
      <c r="A326" s="471" t="s">
        <v>6</v>
      </c>
      <c r="B326" s="321">
        <v>4008.125</v>
      </c>
      <c r="C326" s="322">
        <v>3861.25</v>
      </c>
      <c r="D326" s="322">
        <v>3930</v>
      </c>
      <c r="E326" s="322">
        <v>3824.2857142857142</v>
      </c>
      <c r="F326" s="322">
        <v>4062.9411764705883</v>
      </c>
      <c r="G326" s="497">
        <v>4233.75</v>
      </c>
      <c r="H326" s="342">
        <v>4003.370786516854</v>
      </c>
      <c r="I326" s="481"/>
      <c r="J326" s="481"/>
      <c r="K326" s="481"/>
    </row>
    <row r="327" spans="1:11" x14ac:dyDescent="0.2">
      <c r="A327" s="469" t="s">
        <v>7</v>
      </c>
      <c r="B327" s="323">
        <v>93.75</v>
      </c>
      <c r="C327" s="324">
        <v>75</v>
      </c>
      <c r="D327" s="325">
        <v>94.117647058823536</v>
      </c>
      <c r="E327" s="325">
        <v>100</v>
      </c>
      <c r="F327" s="325">
        <v>88.235294117647058</v>
      </c>
      <c r="G327" s="498">
        <v>68.75</v>
      </c>
      <c r="H327" s="493">
        <v>80.898876404494388</v>
      </c>
      <c r="I327" s="481"/>
      <c r="J327" s="481"/>
      <c r="K327" s="481"/>
    </row>
    <row r="328" spans="1:11" x14ac:dyDescent="0.2">
      <c r="A328" s="469" t="s">
        <v>8</v>
      </c>
      <c r="B328" s="263">
        <v>5.4726798847451762E-2</v>
      </c>
      <c r="C328" s="264">
        <v>8.1383655842814095E-2</v>
      </c>
      <c r="D328" s="327">
        <v>5.8037320822692841E-2</v>
      </c>
      <c r="E328" s="327">
        <v>4.2044157679168241E-2</v>
      </c>
      <c r="F328" s="327">
        <v>5.8089709325674657E-2</v>
      </c>
      <c r="G328" s="499">
        <v>0.10605187987657699</v>
      </c>
      <c r="H328" s="494">
        <v>8.0034267262189332E-2</v>
      </c>
      <c r="I328" s="481"/>
      <c r="J328" s="481"/>
      <c r="K328" s="481"/>
    </row>
    <row r="329" spans="1:11" x14ac:dyDescent="0.2">
      <c r="A329" s="471" t="s">
        <v>1</v>
      </c>
      <c r="B329" s="266">
        <f t="shared" ref="B329:H329" si="61">B326/B325*100-100</f>
        <v>1.4715189873417671</v>
      </c>
      <c r="C329" s="267">
        <f t="shared" si="61"/>
        <v>-2.2468354430379804</v>
      </c>
      <c r="D329" s="267">
        <f t="shared" si="61"/>
        <v>-0.50632911392405333</v>
      </c>
      <c r="E329" s="267">
        <f t="shared" si="61"/>
        <v>-3.1826401446654558</v>
      </c>
      <c r="F329" s="267">
        <f t="shared" si="61"/>
        <v>2.8592702903946332</v>
      </c>
      <c r="G329" s="268">
        <f t="shared" si="61"/>
        <v>7.1835443037974613</v>
      </c>
      <c r="H329" s="345">
        <f t="shared" si="61"/>
        <v>1.3511591523254225</v>
      </c>
      <c r="I329" s="481"/>
      <c r="J329" s="481"/>
      <c r="K329" s="481"/>
    </row>
    <row r="330" spans="1:11" ht="13.5" thickBot="1" x14ac:dyDescent="0.25">
      <c r="A330" s="469" t="s">
        <v>27</v>
      </c>
      <c r="B330" s="500">
        <f>B326-B313</f>
        <v>163.5795454545455</v>
      </c>
      <c r="C330" s="501">
        <f t="shared" ref="C330:G330" si="62">C326-C313</f>
        <v>113.97727272727252</v>
      </c>
      <c r="D330" s="501">
        <f t="shared" si="62"/>
        <v>119.16666666666652</v>
      </c>
      <c r="E330" s="501">
        <f t="shared" si="62"/>
        <v>97.619047619047706</v>
      </c>
      <c r="F330" s="501">
        <f t="shared" si="62"/>
        <v>219.30481283422478</v>
      </c>
      <c r="G330" s="502">
        <f t="shared" si="62"/>
        <v>78.75</v>
      </c>
      <c r="H330" s="346">
        <f>H326-H313</f>
        <v>134.48189762796528</v>
      </c>
      <c r="I330" s="481"/>
      <c r="J330" s="481"/>
      <c r="K330" s="481"/>
    </row>
    <row r="331" spans="1:11" x14ac:dyDescent="0.2">
      <c r="A331" s="371" t="s">
        <v>52</v>
      </c>
      <c r="B331" s="486">
        <v>60</v>
      </c>
      <c r="C331" s="487">
        <v>60</v>
      </c>
      <c r="D331" s="487">
        <v>61</v>
      </c>
      <c r="E331" s="487">
        <v>18</v>
      </c>
      <c r="F331" s="487">
        <v>61</v>
      </c>
      <c r="G331" s="451">
        <v>61</v>
      </c>
      <c r="H331" s="482">
        <f>SUM(B331:G331)</f>
        <v>321</v>
      </c>
      <c r="I331" s="481" t="s">
        <v>56</v>
      </c>
      <c r="J331" s="331">
        <f>H318-H331</f>
        <v>0</v>
      </c>
      <c r="K331" s="332">
        <f>J331/H318</f>
        <v>0</v>
      </c>
    </row>
    <row r="332" spans="1:11" x14ac:dyDescent="0.2">
      <c r="A332" s="371" t="s">
        <v>28</v>
      </c>
      <c r="B332" s="229">
        <v>133.5</v>
      </c>
      <c r="C332" s="281">
        <v>134</v>
      </c>
      <c r="D332" s="281">
        <v>132.5</v>
      </c>
      <c r="E332" s="281">
        <v>134</v>
      </c>
      <c r="F332" s="281">
        <v>132</v>
      </c>
      <c r="G332" s="230">
        <v>130.5</v>
      </c>
      <c r="H332" s="339"/>
      <c r="I332" s="481" t="s">
        <v>57</v>
      </c>
      <c r="J332" s="481">
        <v>129.41999999999999</v>
      </c>
      <c r="K332" s="481"/>
    </row>
    <row r="333" spans="1:11" ht="13.5" thickBot="1" x14ac:dyDescent="0.25">
      <c r="A333" s="372" t="s">
        <v>26</v>
      </c>
      <c r="B333" s="336">
        <f>B332-B319</f>
        <v>3</v>
      </c>
      <c r="C333" s="337">
        <f t="shared" ref="C333:G333" si="63">C332-C319</f>
        <v>3.5</v>
      </c>
      <c r="D333" s="337">
        <f t="shared" si="63"/>
        <v>3.5</v>
      </c>
      <c r="E333" s="337">
        <f t="shared" si="63"/>
        <v>3.5</v>
      </c>
      <c r="F333" s="337">
        <f t="shared" si="63"/>
        <v>3</v>
      </c>
      <c r="G333" s="484">
        <f t="shared" si="63"/>
        <v>3</v>
      </c>
      <c r="H333" s="348"/>
      <c r="I333" s="481" t="s">
        <v>26</v>
      </c>
      <c r="J333" s="481">
        <f>J332-J319</f>
        <v>3.1199999999999903</v>
      </c>
      <c r="K333" s="481"/>
    </row>
    <row r="335" spans="1:11" ht="13.5" thickBot="1" x14ac:dyDescent="0.25"/>
    <row r="336" spans="1:11" ht="13.5" thickBot="1" x14ac:dyDescent="0.25">
      <c r="A336" s="285" t="s">
        <v>129</v>
      </c>
      <c r="B336" s="538" t="s">
        <v>50</v>
      </c>
      <c r="C336" s="539"/>
      <c r="D336" s="539"/>
      <c r="E336" s="539"/>
      <c r="F336" s="539"/>
      <c r="G336" s="540"/>
      <c r="H336" s="314" t="s">
        <v>0</v>
      </c>
      <c r="I336" s="503"/>
      <c r="J336" s="503"/>
      <c r="K336" s="503"/>
    </row>
    <row r="337" spans="1:11" x14ac:dyDescent="0.2">
      <c r="A337" s="469" t="s">
        <v>2</v>
      </c>
      <c r="B337" s="316">
        <v>1</v>
      </c>
      <c r="C337" s="236">
        <v>2</v>
      </c>
      <c r="D337" s="236">
        <v>3</v>
      </c>
      <c r="E337" s="236">
        <v>4</v>
      </c>
      <c r="F337" s="236">
        <v>5</v>
      </c>
      <c r="G337" s="495">
        <v>6</v>
      </c>
      <c r="H337" s="491">
        <v>76</v>
      </c>
      <c r="I337" s="503"/>
      <c r="J337" s="503"/>
      <c r="K337" s="503"/>
    </row>
    <row r="338" spans="1:11" x14ac:dyDescent="0.2">
      <c r="A338" s="470" t="s">
        <v>3</v>
      </c>
      <c r="B338" s="462">
        <v>4040</v>
      </c>
      <c r="C338" s="463">
        <v>4040</v>
      </c>
      <c r="D338" s="464">
        <v>4040</v>
      </c>
      <c r="E338" s="464">
        <v>4040</v>
      </c>
      <c r="F338" s="464">
        <v>4040</v>
      </c>
      <c r="G338" s="496">
        <v>4040</v>
      </c>
      <c r="H338" s="492">
        <v>4040</v>
      </c>
      <c r="I338" s="503"/>
      <c r="J338" s="503"/>
      <c r="K338" s="503"/>
    </row>
    <row r="339" spans="1:11" x14ac:dyDescent="0.2">
      <c r="A339" s="471" t="s">
        <v>6</v>
      </c>
      <c r="B339" s="321">
        <v>3896.9230769230771</v>
      </c>
      <c r="C339" s="322">
        <v>3887.8571428571427</v>
      </c>
      <c r="D339" s="322">
        <v>4133.333333333333</v>
      </c>
      <c r="E339" s="322">
        <v>4046</v>
      </c>
      <c r="F339" s="322">
        <v>4074</v>
      </c>
      <c r="G339" s="497">
        <v>4371.4285714285716</v>
      </c>
      <c r="H339" s="342">
        <v>4074.0789473684213</v>
      </c>
      <c r="I339" s="503"/>
      <c r="J339" s="503"/>
      <c r="K339" s="503"/>
    </row>
    <row r="340" spans="1:11" x14ac:dyDescent="0.2">
      <c r="A340" s="469" t="s">
        <v>7</v>
      </c>
      <c r="B340" s="323">
        <v>84.615384615384613</v>
      </c>
      <c r="C340" s="324">
        <v>100</v>
      </c>
      <c r="D340" s="325">
        <v>93.333333333333329</v>
      </c>
      <c r="E340" s="325">
        <v>100</v>
      </c>
      <c r="F340" s="325">
        <v>93.333333333333329</v>
      </c>
      <c r="G340" s="498">
        <v>85.714285714285708</v>
      </c>
      <c r="H340" s="493">
        <v>85.526315789473685</v>
      </c>
      <c r="I340" s="503"/>
      <c r="J340" s="503"/>
      <c r="K340" s="503"/>
    </row>
    <row r="341" spans="1:11" x14ac:dyDescent="0.2">
      <c r="A341" s="469" t="s">
        <v>8</v>
      </c>
      <c r="B341" s="263">
        <v>5.7419040060234967E-2</v>
      </c>
      <c r="C341" s="264">
        <v>5.2875303687428946E-2</v>
      </c>
      <c r="D341" s="327">
        <v>5.2648383044998644E-2</v>
      </c>
      <c r="E341" s="327">
        <v>5.7849683987455436E-2</v>
      </c>
      <c r="F341" s="327">
        <v>4.7025743799030136E-2</v>
      </c>
      <c r="G341" s="499">
        <v>7.5425091468855066E-2</v>
      </c>
      <c r="H341" s="494">
        <v>7.1712290847471508E-2</v>
      </c>
      <c r="I341" s="503"/>
      <c r="J341" s="503"/>
      <c r="K341" s="503"/>
    </row>
    <row r="342" spans="1:11" x14ac:dyDescent="0.2">
      <c r="A342" s="471" t="s">
        <v>1</v>
      </c>
      <c r="B342" s="266">
        <f t="shared" ref="B342:H342" si="64">B339/B338*100-100</f>
        <v>-3.5415079969535412</v>
      </c>
      <c r="C342" s="267">
        <f t="shared" si="64"/>
        <v>-3.7659123055162667</v>
      </c>
      <c r="D342" s="267">
        <f t="shared" si="64"/>
        <v>2.310231023102304</v>
      </c>
      <c r="E342" s="267">
        <f t="shared" si="64"/>
        <v>0.14851485148514598</v>
      </c>
      <c r="F342" s="267">
        <f t="shared" si="64"/>
        <v>0.84158415841584144</v>
      </c>
      <c r="G342" s="268">
        <f t="shared" si="64"/>
        <v>8.2036775106082018</v>
      </c>
      <c r="H342" s="345">
        <f t="shared" si="64"/>
        <v>0.84353830119854933</v>
      </c>
      <c r="I342" s="503"/>
      <c r="J342" s="503"/>
      <c r="K342" s="503"/>
    </row>
    <row r="343" spans="1:11" ht="13.5" thickBot="1" x14ac:dyDescent="0.25">
      <c r="A343" s="469" t="s">
        <v>27</v>
      </c>
      <c r="B343" s="500">
        <f>B339-B326</f>
        <v>-111.20192307692287</v>
      </c>
      <c r="C343" s="501">
        <f t="shared" ref="C343:G343" si="65">C339-C326</f>
        <v>26.607142857142662</v>
      </c>
      <c r="D343" s="501">
        <f t="shared" si="65"/>
        <v>203.33333333333303</v>
      </c>
      <c r="E343" s="501">
        <f t="shared" si="65"/>
        <v>221.71428571428578</v>
      </c>
      <c r="F343" s="501">
        <f t="shared" si="65"/>
        <v>11.058823529411711</v>
      </c>
      <c r="G343" s="502">
        <f t="shared" si="65"/>
        <v>137.67857142857156</v>
      </c>
      <c r="H343" s="346">
        <f>H339-H326</f>
        <v>70.7081608515673</v>
      </c>
      <c r="I343" s="503"/>
      <c r="J343" s="503"/>
      <c r="K343" s="503"/>
    </row>
    <row r="344" spans="1:11" x14ac:dyDescent="0.2">
      <c r="A344" s="371" t="s">
        <v>52</v>
      </c>
      <c r="B344" s="486">
        <v>60</v>
      </c>
      <c r="C344" s="487">
        <v>60</v>
      </c>
      <c r="D344" s="487">
        <v>61</v>
      </c>
      <c r="E344" s="487">
        <v>18</v>
      </c>
      <c r="F344" s="487">
        <v>61</v>
      </c>
      <c r="G344" s="451">
        <v>60</v>
      </c>
      <c r="H344" s="482">
        <f>SUM(B344:G344)</f>
        <v>320</v>
      </c>
      <c r="I344" s="503" t="s">
        <v>56</v>
      </c>
      <c r="J344" s="331">
        <f>H331-H344</f>
        <v>1</v>
      </c>
      <c r="K344" s="332">
        <f>J344/H331</f>
        <v>3.1152647975077881E-3</v>
      </c>
    </row>
    <row r="345" spans="1:11" x14ac:dyDescent="0.2">
      <c r="A345" s="371" t="s">
        <v>28</v>
      </c>
      <c r="B345" s="229">
        <v>136.5</v>
      </c>
      <c r="C345" s="281">
        <v>137</v>
      </c>
      <c r="D345" s="281">
        <v>135</v>
      </c>
      <c r="E345" s="281">
        <v>136.5</v>
      </c>
      <c r="F345" s="281">
        <v>135</v>
      </c>
      <c r="G345" s="230">
        <v>133</v>
      </c>
      <c r="H345" s="339"/>
      <c r="I345" s="503" t="s">
        <v>57</v>
      </c>
      <c r="J345" s="503">
        <v>132.81</v>
      </c>
      <c r="K345" s="503"/>
    </row>
    <row r="346" spans="1:11" ht="13.5" thickBot="1" x14ac:dyDescent="0.25">
      <c r="A346" s="372" t="s">
        <v>26</v>
      </c>
      <c r="B346" s="336">
        <f>B345-B332</f>
        <v>3</v>
      </c>
      <c r="C346" s="337">
        <f t="shared" ref="C346:G346" si="66">C345-C332</f>
        <v>3</v>
      </c>
      <c r="D346" s="337">
        <f t="shared" si="66"/>
        <v>2.5</v>
      </c>
      <c r="E346" s="337">
        <f t="shared" si="66"/>
        <v>2.5</v>
      </c>
      <c r="F346" s="337">
        <f t="shared" si="66"/>
        <v>3</v>
      </c>
      <c r="G346" s="484">
        <f t="shared" si="66"/>
        <v>2.5</v>
      </c>
      <c r="H346" s="348"/>
      <c r="I346" s="503" t="s">
        <v>26</v>
      </c>
      <c r="J346" s="503">
        <f>J345-J332</f>
        <v>3.3900000000000148</v>
      </c>
      <c r="K346" s="503"/>
    </row>
    <row r="348" spans="1:11" ht="13.5" thickBot="1" x14ac:dyDescent="0.25"/>
    <row r="349" spans="1:11" s="504" customFormat="1" ht="13.5" thickBot="1" x14ac:dyDescent="0.25">
      <c r="A349" s="285" t="s">
        <v>131</v>
      </c>
      <c r="B349" s="538" t="s">
        <v>50</v>
      </c>
      <c r="C349" s="539"/>
      <c r="D349" s="539"/>
      <c r="E349" s="539"/>
      <c r="F349" s="539"/>
      <c r="G349" s="540"/>
      <c r="H349" s="314" t="s">
        <v>0</v>
      </c>
    </row>
    <row r="350" spans="1:11" s="504" customFormat="1" x14ac:dyDescent="0.2">
      <c r="A350" s="469" t="s">
        <v>2</v>
      </c>
      <c r="B350" s="316">
        <v>1</v>
      </c>
      <c r="C350" s="236">
        <v>2</v>
      </c>
      <c r="D350" s="236">
        <v>3</v>
      </c>
      <c r="E350" s="236">
        <v>4</v>
      </c>
      <c r="F350" s="236">
        <v>5</v>
      </c>
      <c r="G350" s="495">
        <v>6</v>
      </c>
      <c r="H350" s="491">
        <v>85</v>
      </c>
    </row>
    <row r="351" spans="1:11" s="504" customFormat="1" x14ac:dyDescent="0.2">
      <c r="A351" s="470" t="s">
        <v>3</v>
      </c>
      <c r="B351" s="462">
        <v>4110</v>
      </c>
      <c r="C351" s="463">
        <v>4110</v>
      </c>
      <c r="D351" s="464">
        <v>4110</v>
      </c>
      <c r="E351" s="464">
        <v>4110</v>
      </c>
      <c r="F351" s="464">
        <v>4110</v>
      </c>
      <c r="G351" s="496">
        <v>4110</v>
      </c>
      <c r="H351" s="492">
        <v>4110</v>
      </c>
    </row>
    <row r="352" spans="1:11" s="504" customFormat="1" x14ac:dyDescent="0.2">
      <c r="A352" s="471" t="s">
        <v>6</v>
      </c>
      <c r="B352" s="321">
        <v>4006.875</v>
      </c>
      <c r="C352" s="322">
        <v>3907.0588235294117</v>
      </c>
      <c r="D352" s="322">
        <v>4075.625</v>
      </c>
      <c r="E352" s="322">
        <v>3867.5</v>
      </c>
      <c r="F352" s="322">
        <v>4194.375</v>
      </c>
      <c r="G352" s="497">
        <v>4396.875</v>
      </c>
      <c r="H352" s="342">
        <v>4102</v>
      </c>
    </row>
    <row r="353" spans="1:12" s="504" customFormat="1" x14ac:dyDescent="0.2">
      <c r="A353" s="469" t="s">
        <v>7</v>
      </c>
      <c r="B353" s="323">
        <v>87.5</v>
      </c>
      <c r="C353" s="324">
        <v>82.352941176470594</v>
      </c>
      <c r="D353" s="325">
        <v>75</v>
      </c>
      <c r="E353" s="512">
        <v>50</v>
      </c>
      <c r="F353" s="325">
        <v>87.5</v>
      </c>
      <c r="G353" s="498">
        <v>75</v>
      </c>
      <c r="H353" s="493">
        <v>77.647058823529406</v>
      </c>
    </row>
    <row r="354" spans="1:12" s="504" customFormat="1" x14ac:dyDescent="0.2">
      <c r="A354" s="469" t="s">
        <v>8</v>
      </c>
      <c r="B354" s="263">
        <v>6.6211149819455667E-2</v>
      </c>
      <c r="C354" s="264">
        <v>6.999915747898873E-2</v>
      </c>
      <c r="D354" s="327">
        <v>7.9159721273597841E-2</v>
      </c>
      <c r="E354" s="327">
        <v>9.2351047888543994E-2</v>
      </c>
      <c r="F354" s="327">
        <v>5.6475624420298638E-2</v>
      </c>
      <c r="G354" s="499">
        <v>7.3048181653583122E-2</v>
      </c>
      <c r="H354" s="494">
        <v>8.2231583968260469E-2</v>
      </c>
    </row>
    <row r="355" spans="1:12" s="504" customFormat="1" x14ac:dyDescent="0.2">
      <c r="A355" s="471" t="s">
        <v>1</v>
      </c>
      <c r="B355" s="266">
        <f t="shared" ref="B355:H355" si="67">B352/B351*100-100</f>
        <v>-2.5091240875912462</v>
      </c>
      <c r="C355" s="267">
        <f t="shared" si="67"/>
        <v>-4.9377415199656554</v>
      </c>
      <c r="D355" s="267">
        <f t="shared" si="67"/>
        <v>-0.83637469586375346</v>
      </c>
      <c r="E355" s="267">
        <f t="shared" si="67"/>
        <v>-5.900243309002434</v>
      </c>
      <c r="F355" s="267">
        <f t="shared" si="67"/>
        <v>2.0529197080291937</v>
      </c>
      <c r="G355" s="268">
        <f t="shared" si="67"/>
        <v>6.9799270072992812</v>
      </c>
      <c r="H355" s="345">
        <f t="shared" si="67"/>
        <v>-0.19464720194648066</v>
      </c>
    </row>
    <row r="356" spans="1:12" s="504" customFormat="1" ht="13.5" thickBot="1" x14ac:dyDescent="0.25">
      <c r="A356" s="469" t="s">
        <v>27</v>
      </c>
      <c r="B356" s="500">
        <f>B352-B339</f>
        <v>109.95192307692287</v>
      </c>
      <c r="C356" s="501">
        <f t="shared" ref="C356:G356" si="68">C352-C339</f>
        <v>19.201680672269049</v>
      </c>
      <c r="D356" s="501">
        <f t="shared" si="68"/>
        <v>-57.70833333333303</v>
      </c>
      <c r="E356" s="501">
        <f t="shared" si="68"/>
        <v>-178.5</v>
      </c>
      <c r="F356" s="501">
        <f t="shared" si="68"/>
        <v>120.375</v>
      </c>
      <c r="G356" s="502">
        <f t="shared" si="68"/>
        <v>25.446428571428442</v>
      </c>
      <c r="H356" s="346">
        <f>H352-H339</f>
        <v>27.921052631578732</v>
      </c>
    </row>
    <row r="357" spans="1:12" s="504" customFormat="1" x14ac:dyDescent="0.2">
      <c r="A357" s="371" t="s">
        <v>52</v>
      </c>
      <c r="B357" s="486">
        <v>60</v>
      </c>
      <c r="C357" s="487">
        <v>60</v>
      </c>
      <c r="D357" s="487">
        <v>61</v>
      </c>
      <c r="E357" s="487">
        <v>17</v>
      </c>
      <c r="F357" s="487">
        <v>61</v>
      </c>
      <c r="G357" s="451">
        <v>60</v>
      </c>
      <c r="H357" s="482">
        <f>SUM(B357:G357)</f>
        <v>319</v>
      </c>
      <c r="I357" s="504" t="s">
        <v>56</v>
      </c>
      <c r="J357" s="331">
        <f>H344-H357</f>
        <v>1</v>
      </c>
      <c r="K357" s="332">
        <f>J357/H344</f>
        <v>3.1250000000000002E-3</v>
      </c>
    </row>
    <row r="358" spans="1:12" s="504" customFormat="1" x14ac:dyDescent="0.2">
      <c r="A358" s="371" t="s">
        <v>28</v>
      </c>
      <c r="B358" s="229">
        <v>139.5</v>
      </c>
      <c r="C358" s="281">
        <v>140</v>
      </c>
      <c r="D358" s="281">
        <v>138</v>
      </c>
      <c r="E358" s="281">
        <v>139.5</v>
      </c>
      <c r="F358" s="281">
        <v>138</v>
      </c>
      <c r="G358" s="230">
        <v>136</v>
      </c>
      <c r="H358" s="339"/>
      <c r="I358" s="504" t="s">
        <v>57</v>
      </c>
      <c r="J358" s="504">
        <v>135.56</v>
      </c>
    </row>
    <row r="359" spans="1:12" s="504" customFormat="1" ht="13.5" thickBot="1" x14ac:dyDescent="0.25">
      <c r="A359" s="372" t="s">
        <v>26</v>
      </c>
      <c r="B359" s="336">
        <f>B358-B345</f>
        <v>3</v>
      </c>
      <c r="C359" s="337">
        <f t="shared" ref="C359:G359" si="69">C358-C345</f>
        <v>3</v>
      </c>
      <c r="D359" s="337">
        <f t="shared" si="69"/>
        <v>3</v>
      </c>
      <c r="E359" s="337">
        <f t="shared" si="69"/>
        <v>3</v>
      </c>
      <c r="F359" s="337">
        <f t="shared" si="69"/>
        <v>3</v>
      </c>
      <c r="G359" s="484">
        <f t="shared" si="69"/>
        <v>3</v>
      </c>
      <c r="H359" s="348"/>
      <c r="I359" s="504" t="s">
        <v>26</v>
      </c>
      <c r="J359" s="504">
        <f>J358-J345</f>
        <v>2.75</v>
      </c>
    </row>
    <row r="361" spans="1:12" ht="13.5" thickBot="1" x14ac:dyDescent="0.25"/>
    <row r="362" spans="1:12" ht="13.5" thickBot="1" x14ac:dyDescent="0.25">
      <c r="A362" s="285" t="s">
        <v>132</v>
      </c>
      <c r="B362" s="538" t="s">
        <v>50</v>
      </c>
      <c r="C362" s="539"/>
      <c r="D362" s="539"/>
      <c r="E362" s="539"/>
      <c r="F362" s="539"/>
      <c r="G362" s="540"/>
      <c r="H362" s="314" t="s">
        <v>0</v>
      </c>
      <c r="I362" s="505"/>
      <c r="J362" s="505"/>
      <c r="K362" s="505"/>
    </row>
    <row r="363" spans="1:12" x14ac:dyDescent="0.2">
      <c r="A363" s="469" t="s">
        <v>2</v>
      </c>
      <c r="B363" s="316">
        <v>1</v>
      </c>
      <c r="C363" s="236">
        <v>2</v>
      </c>
      <c r="D363" s="236">
        <v>3</v>
      </c>
      <c r="E363" s="236">
        <v>4</v>
      </c>
      <c r="F363" s="236">
        <v>5</v>
      </c>
      <c r="G363" s="495">
        <v>6</v>
      </c>
      <c r="H363" s="491">
        <v>85</v>
      </c>
      <c r="I363" s="505"/>
      <c r="J363" s="505"/>
      <c r="K363" s="505"/>
    </row>
    <row r="364" spans="1:12" x14ac:dyDescent="0.2">
      <c r="A364" s="470" t="s">
        <v>3</v>
      </c>
      <c r="B364" s="462">
        <v>4170</v>
      </c>
      <c r="C364" s="463">
        <v>4170</v>
      </c>
      <c r="D364" s="464">
        <v>4170</v>
      </c>
      <c r="E364" s="464">
        <v>4170</v>
      </c>
      <c r="F364" s="464">
        <v>4170</v>
      </c>
      <c r="G364" s="496">
        <v>4170</v>
      </c>
      <c r="H364" s="492">
        <v>4170</v>
      </c>
      <c r="I364" s="505"/>
      <c r="J364" s="505"/>
      <c r="K364" s="505"/>
    </row>
    <row r="365" spans="1:12" x14ac:dyDescent="0.2">
      <c r="A365" s="471" t="s">
        <v>6</v>
      </c>
      <c r="B365" s="321">
        <v>4172.7777777777774</v>
      </c>
      <c r="C365" s="322">
        <v>4186.9230769230771</v>
      </c>
      <c r="D365" s="322">
        <v>4248</v>
      </c>
      <c r="E365" s="322">
        <v>4161.4285714285716</v>
      </c>
      <c r="F365" s="322">
        <v>4356.666666666667</v>
      </c>
      <c r="G365" s="497">
        <v>4584.666666666667</v>
      </c>
      <c r="H365" s="342">
        <v>4295.3012048192768</v>
      </c>
      <c r="I365" s="505"/>
      <c r="J365" s="505"/>
      <c r="K365" s="505"/>
    </row>
    <row r="366" spans="1:12" x14ac:dyDescent="0.2">
      <c r="A366" s="469" t="s">
        <v>7</v>
      </c>
      <c r="B366" s="323">
        <v>83.333333333333329</v>
      </c>
      <c r="C366" s="324">
        <v>76.92307692307692</v>
      </c>
      <c r="D366" s="325">
        <v>86.666666666666671</v>
      </c>
      <c r="E366" s="325">
        <v>42.857142857142854</v>
      </c>
      <c r="F366" s="325">
        <v>86.666666666666671</v>
      </c>
      <c r="G366" s="498">
        <v>66.666666666666671</v>
      </c>
      <c r="H366" s="493">
        <v>75.903614457831324</v>
      </c>
      <c r="I366" s="505"/>
      <c r="J366" s="505"/>
      <c r="K366" s="505"/>
    </row>
    <row r="367" spans="1:12" x14ac:dyDescent="0.2">
      <c r="A367" s="469" t="s">
        <v>8</v>
      </c>
      <c r="B367" s="263">
        <v>6.6948326968545704E-2</v>
      </c>
      <c r="C367" s="264">
        <v>7.313297981156372E-2</v>
      </c>
      <c r="D367" s="327">
        <v>7.5084937062158255E-2</v>
      </c>
      <c r="E367" s="327">
        <v>0.10750802604610891</v>
      </c>
      <c r="F367" s="327">
        <v>7.4808915449611255E-2</v>
      </c>
      <c r="G367" s="499">
        <v>8.4731303901136645E-2</v>
      </c>
      <c r="H367" s="494">
        <v>8.591050616071727E-2</v>
      </c>
      <c r="I367" s="505"/>
      <c r="J367" s="505"/>
      <c r="K367" s="505"/>
    </row>
    <row r="368" spans="1:12" x14ac:dyDescent="0.2">
      <c r="A368" s="471" t="s">
        <v>1</v>
      </c>
      <c r="B368" s="266">
        <f t="shared" ref="B368:H368" si="70">B365/B364*100-100</f>
        <v>6.6613375965872024E-2</v>
      </c>
      <c r="C368" s="267">
        <f t="shared" si="70"/>
        <v>0.40582918280760794</v>
      </c>
      <c r="D368" s="267">
        <f t="shared" si="70"/>
        <v>1.8705035971223083</v>
      </c>
      <c r="E368" s="267">
        <f t="shared" si="70"/>
        <v>-0.20554984583760927</v>
      </c>
      <c r="F368" s="267">
        <f t="shared" si="70"/>
        <v>4.4764188649080836</v>
      </c>
      <c r="G368" s="268">
        <f t="shared" si="70"/>
        <v>9.9440447641886607</v>
      </c>
      <c r="H368" s="345">
        <f t="shared" si="70"/>
        <v>3.0048250556181415</v>
      </c>
      <c r="I368" s="505"/>
      <c r="J368" s="505"/>
      <c r="K368" s="505"/>
      <c r="L368" s="514"/>
    </row>
    <row r="369" spans="1:12" ht="13.5" thickBot="1" x14ac:dyDescent="0.25">
      <c r="A369" s="469" t="s">
        <v>27</v>
      </c>
      <c r="B369" s="500">
        <f>B365-B352</f>
        <v>165.90277777777737</v>
      </c>
      <c r="C369" s="501">
        <f t="shared" ref="C369:G369" si="71">C365-C352</f>
        <v>279.86425339366542</v>
      </c>
      <c r="D369" s="501">
        <f t="shared" si="71"/>
        <v>172.375</v>
      </c>
      <c r="E369" s="501">
        <f t="shared" si="71"/>
        <v>293.92857142857156</v>
      </c>
      <c r="F369" s="501">
        <f t="shared" si="71"/>
        <v>162.29166666666697</v>
      </c>
      <c r="G369" s="502">
        <f t="shared" si="71"/>
        <v>187.79166666666697</v>
      </c>
      <c r="H369" s="346">
        <f>H365-H352</f>
        <v>193.30120481927679</v>
      </c>
      <c r="I369" s="505"/>
      <c r="J369" s="505"/>
      <c r="K369" s="505"/>
      <c r="L369" s="514"/>
    </row>
    <row r="370" spans="1:12" x14ac:dyDescent="0.2">
      <c r="A370" s="371" t="s">
        <v>52</v>
      </c>
      <c r="B370" s="486">
        <v>60</v>
      </c>
      <c r="C370" s="487">
        <v>60</v>
      </c>
      <c r="D370" s="487">
        <v>61</v>
      </c>
      <c r="E370" s="487">
        <v>17</v>
      </c>
      <c r="F370" s="487">
        <v>61</v>
      </c>
      <c r="G370" s="451">
        <v>60</v>
      </c>
      <c r="H370" s="482">
        <f>SUM(B370:G370)</f>
        <v>319</v>
      </c>
      <c r="I370" s="505" t="s">
        <v>56</v>
      </c>
      <c r="J370" s="331">
        <f>H357-H370</f>
        <v>0</v>
      </c>
      <c r="K370" s="332">
        <f>J370/H357</f>
        <v>0</v>
      </c>
      <c r="L370" s="514"/>
    </row>
    <row r="371" spans="1:12" x14ac:dyDescent="0.2">
      <c r="A371" s="371" t="s">
        <v>28</v>
      </c>
      <c r="B371" s="229">
        <v>141</v>
      </c>
      <c r="C371" s="281">
        <v>141</v>
      </c>
      <c r="D371" s="281">
        <v>139.5</v>
      </c>
      <c r="E371" s="281">
        <v>141</v>
      </c>
      <c r="F371" s="281">
        <v>139.5</v>
      </c>
      <c r="G371" s="230">
        <v>137.5</v>
      </c>
      <c r="H371" s="339"/>
      <c r="I371" s="505" t="s">
        <v>57</v>
      </c>
      <c r="J371" s="505">
        <v>138.33000000000001</v>
      </c>
      <c r="K371" s="505"/>
      <c r="L371" s="514"/>
    </row>
    <row r="372" spans="1:12" ht="13.5" thickBot="1" x14ac:dyDescent="0.25">
      <c r="A372" s="372" t="s">
        <v>26</v>
      </c>
      <c r="B372" s="336">
        <f>B371-B358</f>
        <v>1.5</v>
      </c>
      <c r="C372" s="337">
        <f t="shared" ref="C372:G372" si="72">C371-C358</f>
        <v>1</v>
      </c>
      <c r="D372" s="337">
        <f t="shared" si="72"/>
        <v>1.5</v>
      </c>
      <c r="E372" s="337">
        <f t="shared" si="72"/>
        <v>1.5</v>
      </c>
      <c r="F372" s="337">
        <f t="shared" si="72"/>
        <v>1.5</v>
      </c>
      <c r="G372" s="484">
        <f t="shared" si="72"/>
        <v>1.5</v>
      </c>
      <c r="H372" s="348"/>
      <c r="I372" s="505" t="s">
        <v>26</v>
      </c>
      <c r="J372" s="505">
        <f>J371-J358</f>
        <v>2.7700000000000102</v>
      </c>
      <c r="K372" s="505"/>
      <c r="L372" s="514"/>
    </row>
    <row r="373" spans="1:12" x14ac:dyDescent="0.2">
      <c r="L373" s="514"/>
    </row>
    <row r="374" spans="1:12" ht="13.5" thickBot="1" x14ac:dyDescent="0.25">
      <c r="L374" s="514"/>
    </row>
    <row r="375" spans="1:12" ht="13.5" thickBot="1" x14ac:dyDescent="0.25">
      <c r="A375" s="285" t="s">
        <v>134</v>
      </c>
      <c r="B375" s="538" t="s">
        <v>50</v>
      </c>
      <c r="C375" s="539"/>
      <c r="D375" s="539"/>
      <c r="E375" s="539"/>
      <c r="F375" s="539"/>
      <c r="G375" s="540"/>
      <c r="H375" s="314" t="s">
        <v>0</v>
      </c>
      <c r="I375" s="513"/>
      <c r="J375" s="513"/>
      <c r="K375" s="513"/>
    </row>
    <row r="376" spans="1:12" x14ac:dyDescent="0.2">
      <c r="A376" s="469" t="s">
        <v>2</v>
      </c>
      <c r="B376" s="316">
        <v>1</v>
      </c>
      <c r="C376" s="236">
        <v>2</v>
      </c>
      <c r="D376" s="236">
        <v>3</v>
      </c>
      <c r="E376" s="236">
        <v>4</v>
      </c>
      <c r="F376" s="236">
        <v>5</v>
      </c>
      <c r="G376" s="495">
        <v>6</v>
      </c>
      <c r="H376" s="491">
        <v>82</v>
      </c>
      <c r="I376" s="513"/>
      <c r="J376" s="513"/>
      <c r="K376" s="513"/>
    </row>
    <row r="377" spans="1:12" x14ac:dyDescent="0.2">
      <c r="A377" s="470" t="s">
        <v>3</v>
      </c>
      <c r="B377" s="462">
        <v>4220</v>
      </c>
      <c r="C377" s="463">
        <v>4220</v>
      </c>
      <c r="D377" s="464">
        <v>4220</v>
      </c>
      <c r="E377" s="464">
        <v>4220</v>
      </c>
      <c r="F377" s="464">
        <v>4220</v>
      </c>
      <c r="G377" s="496">
        <v>4220</v>
      </c>
      <c r="H377" s="492">
        <v>4220</v>
      </c>
      <c r="I377" s="513"/>
      <c r="J377" s="513"/>
      <c r="K377" s="513"/>
    </row>
    <row r="378" spans="1:12" x14ac:dyDescent="0.2">
      <c r="A378" s="471" t="s">
        <v>6</v>
      </c>
      <c r="B378" s="321">
        <v>4228.75</v>
      </c>
      <c r="C378" s="322">
        <v>4026.6666666666665</v>
      </c>
      <c r="D378" s="322">
        <v>4297.8571428571431</v>
      </c>
      <c r="E378" s="322">
        <v>3455.7142857142858</v>
      </c>
      <c r="F378" s="322">
        <v>4487.333333333333</v>
      </c>
      <c r="G378" s="497">
        <v>4436.666666666667</v>
      </c>
      <c r="H378" s="342">
        <v>4222.9268292682927</v>
      </c>
      <c r="I378" s="513"/>
      <c r="J378" s="513"/>
      <c r="K378" s="513"/>
    </row>
    <row r="379" spans="1:12" x14ac:dyDescent="0.2">
      <c r="A379" s="469" t="s">
        <v>7</v>
      </c>
      <c r="B379" s="323">
        <v>93.75</v>
      </c>
      <c r="C379" s="324">
        <v>73.333333333333329</v>
      </c>
      <c r="D379" s="325">
        <v>78.571428571428569</v>
      </c>
      <c r="E379" s="325">
        <v>85.714285714285708</v>
      </c>
      <c r="F379" s="325">
        <v>86.666666666666671</v>
      </c>
      <c r="G379" s="498">
        <v>73.333333333333329</v>
      </c>
      <c r="H379" s="493">
        <v>70.731707317073173</v>
      </c>
      <c r="I379" s="513"/>
      <c r="J379" s="513"/>
      <c r="K379" s="513"/>
    </row>
    <row r="380" spans="1:12" x14ac:dyDescent="0.2">
      <c r="A380" s="469" t="s">
        <v>8</v>
      </c>
      <c r="B380" s="263">
        <v>5.7384392196241508E-2</v>
      </c>
      <c r="C380" s="264">
        <v>8.3495266842533999E-2</v>
      </c>
      <c r="D380" s="327">
        <v>8.2760324834522281E-2</v>
      </c>
      <c r="E380" s="327">
        <v>7.7645467574680813E-2</v>
      </c>
      <c r="F380" s="327">
        <v>7.1109441390964936E-2</v>
      </c>
      <c r="G380" s="499">
        <v>8.0969290556460502E-2</v>
      </c>
      <c r="H380" s="494">
        <v>0.10089845927491542</v>
      </c>
      <c r="I380" s="513"/>
      <c r="J380" s="513"/>
      <c r="K380" s="513"/>
    </row>
    <row r="381" spans="1:12" x14ac:dyDescent="0.2">
      <c r="A381" s="471" t="s">
        <v>1</v>
      </c>
      <c r="B381" s="266">
        <f t="shared" ref="B381:H381" si="73">B378/B377*100-100</f>
        <v>0.20734597156398138</v>
      </c>
      <c r="C381" s="267">
        <f t="shared" si="73"/>
        <v>-4.5813586097946342</v>
      </c>
      <c r="D381" s="267">
        <f t="shared" si="73"/>
        <v>1.8449559918754233</v>
      </c>
      <c r="E381" s="267">
        <f t="shared" si="73"/>
        <v>-18.111035883547729</v>
      </c>
      <c r="F381" s="267">
        <f t="shared" si="73"/>
        <v>6.3349131121643012</v>
      </c>
      <c r="G381" s="268">
        <f t="shared" si="73"/>
        <v>5.1342812006319321</v>
      </c>
      <c r="H381" s="345">
        <f t="shared" si="73"/>
        <v>6.9356143798415815E-2</v>
      </c>
      <c r="I381" s="513"/>
      <c r="J381" s="513"/>
      <c r="K381" s="513"/>
    </row>
    <row r="382" spans="1:12" ht="13.5" thickBot="1" x14ac:dyDescent="0.25">
      <c r="A382" s="469" t="s">
        <v>27</v>
      </c>
      <c r="B382" s="500">
        <f t="shared" ref="B382:G382" si="74">B378-B365</f>
        <v>55.972222222222626</v>
      </c>
      <c r="C382" s="501">
        <f t="shared" si="74"/>
        <v>-160.25641025641062</v>
      </c>
      <c r="D382" s="501">
        <f t="shared" si="74"/>
        <v>49.857142857143117</v>
      </c>
      <c r="E382" s="501">
        <f t="shared" si="74"/>
        <v>-705.71428571428578</v>
      </c>
      <c r="F382" s="501">
        <f t="shared" si="74"/>
        <v>130.66666666666606</v>
      </c>
      <c r="G382" s="502">
        <f t="shared" si="74"/>
        <v>-148</v>
      </c>
      <c r="H382" s="346">
        <f>H378-H365</f>
        <v>-72.374375550984041</v>
      </c>
      <c r="I382" s="513"/>
      <c r="J382" s="513"/>
      <c r="K382" s="513"/>
    </row>
    <row r="383" spans="1:12" x14ac:dyDescent="0.2">
      <c r="A383" s="371" t="s">
        <v>52</v>
      </c>
      <c r="B383" s="486">
        <v>60</v>
      </c>
      <c r="C383" s="487">
        <v>60</v>
      </c>
      <c r="D383" s="487">
        <v>61</v>
      </c>
      <c r="E383" s="487">
        <v>17</v>
      </c>
      <c r="F383" s="487">
        <v>61</v>
      </c>
      <c r="G383" s="451">
        <v>60</v>
      </c>
      <c r="H383" s="482">
        <f>SUM(B383:G383)</f>
        <v>319</v>
      </c>
      <c r="I383" s="513" t="s">
        <v>56</v>
      </c>
      <c r="J383" s="331">
        <f>H370-H383</f>
        <v>0</v>
      </c>
      <c r="K383" s="332">
        <f>J383/H370</f>
        <v>0</v>
      </c>
      <c r="L383" s="506" t="s">
        <v>135</v>
      </c>
    </row>
    <row r="384" spans="1:12" x14ac:dyDescent="0.2">
      <c r="A384" s="371" t="s">
        <v>28</v>
      </c>
      <c r="B384" s="229">
        <v>142.5</v>
      </c>
      <c r="C384" s="281">
        <v>143</v>
      </c>
      <c r="D384" s="281">
        <v>141</v>
      </c>
      <c r="E384" s="281">
        <v>144</v>
      </c>
      <c r="F384" s="281">
        <v>141.5</v>
      </c>
      <c r="G384" s="230">
        <v>139.5</v>
      </c>
      <c r="H384" s="339"/>
      <c r="I384" s="513" t="s">
        <v>57</v>
      </c>
      <c r="J384" s="513">
        <v>139.77000000000001</v>
      </c>
      <c r="K384" s="513"/>
    </row>
    <row r="385" spans="1:15" ht="13.5" thickBot="1" x14ac:dyDescent="0.25">
      <c r="A385" s="372" t="s">
        <v>26</v>
      </c>
      <c r="B385" s="336">
        <f>B384-B371</f>
        <v>1.5</v>
      </c>
      <c r="C385" s="337">
        <f t="shared" ref="C385:G385" si="75">C384-C371</f>
        <v>2</v>
      </c>
      <c r="D385" s="337">
        <f t="shared" si="75"/>
        <v>1.5</v>
      </c>
      <c r="E385" s="337">
        <f t="shared" si="75"/>
        <v>3</v>
      </c>
      <c r="F385" s="337">
        <f t="shared" si="75"/>
        <v>2</v>
      </c>
      <c r="G385" s="484">
        <f t="shared" si="75"/>
        <v>2</v>
      </c>
      <c r="H385" s="348"/>
      <c r="I385" s="513" t="s">
        <v>26</v>
      </c>
      <c r="J385" s="239">
        <f>J384-J371</f>
        <v>1.4399999999999977</v>
      </c>
      <c r="K385" s="513"/>
    </row>
    <row r="387" spans="1:15" ht="13.5" thickBot="1" x14ac:dyDescent="0.25">
      <c r="B387" s="239">
        <v>141.87</v>
      </c>
      <c r="C387" s="239">
        <v>141.87</v>
      </c>
      <c r="D387" s="239">
        <v>141.87</v>
      </c>
      <c r="E387" s="239">
        <v>141.87</v>
      </c>
      <c r="F387" s="239">
        <v>141.87</v>
      </c>
      <c r="G387" s="239">
        <v>141.87</v>
      </c>
    </row>
    <row r="388" spans="1:15" ht="13.5" thickBot="1" x14ac:dyDescent="0.25">
      <c r="A388" s="285" t="s">
        <v>136</v>
      </c>
      <c r="B388" s="538" t="s">
        <v>50</v>
      </c>
      <c r="C388" s="539"/>
      <c r="D388" s="539"/>
      <c r="E388" s="539"/>
      <c r="F388" s="539"/>
      <c r="G388" s="540"/>
      <c r="H388" s="314" t="s">
        <v>0</v>
      </c>
      <c r="I388" s="515"/>
      <c r="J388" s="515"/>
      <c r="K388" s="515"/>
      <c r="L388" s="515"/>
      <c r="M388" s="515"/>
      <c r="N388" s="515"/>
      <c r="O388" s="515"/>
    </row>
    <row r="389" spans="1:15" x14ac:dyDescent="0.2">
      <c r="A389" s="469" t="s">
        <v>2</v>
      </c>
      <c r="B389" s="316">
        <v>1</v>
      </c>
      <c r="C389" s="236">
        <v>2</v>
      </c>
      <c r="D389" s="236">
        <v>3</v>
      </c>
      <c r="E389" s="236">
        <v>4</v>
      </c>
      <c r="F389" s="236">
        <v>5</v>
      </c>
      <c r="G389" s="495">
        <v>6</v>
      </c>
      <c r="H389" s="491">
        <v>82</v>
      </c>
      <c r="I389" s="515"/>
      <c r="J389" s="515"/>
      <c r="K389" s="515"/>
      <c r="L389" s="515"/>
      <c r="M389" s="515"/>
      <c r="N389" s="515"/>
      <c r="O389" s="515"/>
    </row>
    <row r="390" spans="1:15" x14ac:dyDescent="0.2">
      <c r="A390" s="470" t="s">
        <v>3</v>
      </c>
      <c r="B390" s="462">
        <v>4260</v>
      </c>
      <c r="C390" s="463">
        <v>4260</v>
      </c>
      <c r="D390" s="464">
        <v>4260</v>
      </c>
      <c r="E390" s="464">
        <v>4260</v>
      </c>
      <c r="F390" s="464">
        <v>4260</v>
      </c>
      <c r="G390" s="496">
        <v>4260</v>
      </c>
      <c r="H390" s="492">
        <v>4260</v>
      </c>
      <c r="I390" s="515"/>
      <c r="J390" s="515"/>
      <c r="K390" s="515"/>
      <c r="L390" s="515"/>
      <c r="M390" s="515"/>
      <c r="N390" s="515"/>
      <c r="O390" s="515"/>
    </row>
    <row r="391" spans="1:15" x14ac:dyDescent="0.2">
      <c r="A391" s="471" t="s">
        <v>6</v>
      </c>
      <c r="B391" s="321">
        <v>4056.875</v>
      </c>
      <c r="C391" s="322">
        <v>4375.625</v>
      </c>
      <c r="D391" s="322">
        <v>4320.7692307692305</v>
      </c>
      <c r="E391" s="322">
        <v>3953.75</v>
      </c>
      <c r="F391" s="322">
        <v>4570.625</v>
      </c>
      <c r="G391" s="497">
        <v>4802.666666666667</v>
      </c>
      <c r="H391" s="342">
        <v>4379.6428571428569</v>
      </c>
      <c r="I391" s="515"/>
      <c r="J391" s="515"/>
      <c r="K391" s="515"/>
      <c r="L391" s="515"/>
      <c r="M391" s="515"/>
      <c r="N391" s="515"/>
      <c r="O391" s="515"/>
    </row>
    <row r="392" spans="1:15" x14ac:dyDescent="0.2">
      <c r="A392" s="469" t="s">
        <v>7</v>
      </c>
      <c r="B392" s="323">
        <v>100</v>
      </c>
      <c r="C392" s="324">
        <v>100</v>
      </c>
      <c r="D392" s="325">
        <v>92.307692307692307</v>
      </c>
      <c r="E392" s="325">
        <v>100</v>
      </c>
      <c r="F392" s="325">
        <v>93.75</v>
      </c>
      <c r="G392" s="498">
        <v>100</v>
      </c>
      <c r="H392" s="493">
        <v>79.761904761904759</v>
      </c>
      <c r="I392" s="515"/>
      <c r="J392" s="515"/>
      <c r="K392" s="515"/>
      <c r="L392" s="515"/>
      <c r="M392" s="515"/>
      <c r="N392" s="515"/>
      <c r="O392" s="515"/>
    </row>
    <row r="393" spans="1:15" x14ac:dyDescent="0.2">
      <c r="A393" s="469" t="s">
        <v>8</v>
      </c>
      <c r="B393" s="263">
        <v>3.970522251205047E-2</v>
      </c>
      <c r="C393" s="264">
        <v>3.8352395514068736E-2</v>
      </c>
      <c r="D393" s="327">
        <v>5.3539690087469165E-2</v>
      </c>
      <c r="E393" s="327">
        <v>5.8909374579472013E-2</v>
      </c>
      <c r="F393" s="327">
        <v>5.165023231079232E-2</v>
      </c>
      <c r="G393" s="499">
        <v>4.7968254891370063E-2</v>
      </c>
      <c r="H393" s="494">
        <v>7.9229943379126755E-2</v>
      </c>
      <c r="I393" s="515"/>
      <c r="J393" s="515"/>
      <c r="K393" s="515"/>
      <c r="L393" s="515"/>
      <c r="M393" s="515"/>
      <c r="N393" s="515"/>
      <c r="O393" s="515"/>
    </row>
    <row r="394" spans="1:15" x14ac:dyDescent="0.2">
      <c r="A394" s="471" t="s">
        <v>1</v>
      </c>
      <c r="B394" s="266">
        <f t="shared" ref="B394:H394" si="76">B391/B390*100-100</f>
        <v>-4.7681924882629119</v>
      </c>
      <c r="C394" s="267">
        <f t="shared" si="76"/>
        <v>2.714201877934272</v>
      </c>
      <c r="D394" s="267">
        <f t="shared" si="76"/>
        <v>1.426507764535927</v>
      </c>
      <c r="E394" s="267">
        <f t="shared" si="76"/>
        <v>-7.1889671361502394</v>
      </c>
      <c r="F394" s="267">
        <f t="shared" si="76"/>
        <v>7.2916666666666714</v>
      </c>
      <c r="G394" s="268">
        <f t="shared" si="76"/>
        <v>12.738654147104867</v>
      </c>
      <c r="H394" s="345">
        <f t="shared" si="76"/>
        <v>2.8085177733065052</v>
      </c>
      <c r="I394" s="515"/>
      <c r="J394" s="515"/>
      <c r="K394" s="515"/>
      <c r="L394" s="515"/>
      <c r="M394" s="515"/>
      <c r="N394" s="515"/>
      <c r="O394" s="515"/>
    </row>
    <row r="395" spans="1:15" ht="13.5" thickBot="1" x14ac:dyDescent="0.25">
      <c r="A395" s="469" t="s">
        <v>27</v>
      </c>
      <c r="B395" s="500">
        <f t="shared" ref="B395:G395" si="77">B391-B378</f>
        <v>-171.875</v>
      </c>
      <c r="C395" s="501">
        <f t="shared" si="77"/>
        <v>348.95833333333348</v>
      </c>
      <c r="D395" s="501">
        <f t="shared" si="77"/>
        <v>22.912087912087372</v>
      </c>
      <c r="E395" s="501">
        <f t="shared" si="77"/>
        <v>498.03571428571422</v>
      </c>
      <c r="F395" s="501">
        <f t="shared" si="77"/>
        <v>83.29166666666697</v>
      </c>
      <c r="G395" s="502">
        <f t="shared" si="77"/>
        <v>366</v>
      </c>
      <c r="H395" s="346">
        <f>H391-H378</f>
        <v>156.71602787456413</v>
      </c>
      <c r="I395" s="515"/>
      <c r="J395" s="515"/>
      <c r="K395" s="515"/>
      <c r="L395" s="515"/>
      <c r="M395" s="515"/>
      <c r="N395" s="515"/>
      <c r="O395" s="515"/>
    </row>
    <row r="396" spans="1:15" x14ac:dyDescent="0.2">
      <c r="A396" s="371" t="s">
        <v>52</v>
      </c>
      <c r="B396" s="486">
        <v>58</v>
      </c>
      <c r="C396" s="487">
        <v>57</v>
      </c>
      <c r="D396" s="487">
        <v>57</v>
      </c>
      <c r="E396" s="487">
        <v>16</v>
      </c>
      <c r="F396" s="487">
        <v>57</v>
      </c>
      <c r="G396" s="451">
        <v>56</v>
      </c>
      <c r="H396" s="482">
        <f>SUM(B396:G396)</f>
        <v>301</v>
      </c>
      <c r="I396" s="515" t="s">
        <v>56</v>
      </c>
      <c r="J396" s="331">
        <f>H383-H396</f>
        <v>18</v>
      </c>
      <c r="K396" s="332">
        <f>J396/H383</f>
        <v>5.6426332288401257E-2</v>
      </c>
      <c r="L396" s="365"/>
      <c r="M396" s="364"/>
      <c r="N396" s="364"/>
      <c r="O396" s="364"/>
    </row>
    <row r="397" spans="1:15" x14ac:dyDescent="0.2">
      <c r="A397" s="371" t="s">
        <v>28</v>
      </c>
      <c r="B397" s="229">
        <v>144</v>
      </c>
      <c r="C397" s="281">
        <v>143.5</v>
      </c>
      <c r="D397" s="281">
        <v>143.5</v>
      </c>
      <c r="E397" s="281">
        <v>145</v>
      </c>
      <c r="F397" s="281">
        <v>142.5</v>
      </c>
      <c r="G397" s="230">
        <v>142</v>
      </c>
      <c r="H397" s="339"/>
      <c r="I397" s="515" t="s">
        <v>57</v>
      </c>
      <c r="J397" s="515">
        <v>141.87</v>
      </c>
      <c r="K397" s="515"/>
      <c r="L397" s="515"/>
      <c r="M397" s="515"/>
      <c r="N397" s="515"/>
      <c r="O397" s="515"/>
    </row>
    <row r="398" spans="1:15" ht="13.5" thickBot="1" x14ac:dyDescent="0.25">
      <c r="A398" s="372" t="s">
        <v>26</v>
      </c>
      <c r="B398" s="336">
        <f>B397-B387</f>
        <v>2.1299999999999955</v>
      </c>
      <c r="C398" s="337">
        <f t="shared" ref="C398:G398" si="78">C397-C387</f>
        <v>1.6299999999999955</v>
      </c>
      <c r="D398" s="337">
        <f t="shared" si="78"/>
        <v>1.6299999999999955</v>
      </c>
      <c r="E398" s="337">
        <f t="shared" si="78"/>
        <v>3.1299999999999955</v>
      </c>
      <c r="F398" s="337">
        <f t="shared" si="78"/>
        <v>0.62999999999999545</v>
      </c>
      <c r="G398" s="484">
        <f t="shared" si="78"/>
        <v>0.12999999999999545</v>
      </c>
      <c r="H398" s="348"/>
      <c r="I398" s="515" t="s">
        <v>26</v>
      </c>
      <c r="J398" s="239">
        <f>J397-J384</f>
        <v>2.0999999999999943</v>
      </c>
      <c r="K398" s="515"/>
      <c r="L398" s="515"/>
      <c r="M398" s="515"/>
      <c r="N398" s="515"/>
      <c r="O398" s="515"/>
    </row>
    <row r="400" spans="1:15" ht="13.5" thickBot="1" x14ac:dyDescent="0.25"/>
    <row r="401" spans="1:11" ht="13.5" thickBot="1" x14ac:dyDescent="0.25">
      <c r="A401" s="285" t="s">
        <v>137</v>
      </c>
      <c r="B401" s="538" t="s">
        <v>50</v>
      </c>
      <c r="C401" s="539"/>
      <c r="D401" s="539"/>
      <c r="E401" s="539"/>
      <c r="F401" s="539"/>
      <c r="G401" s="540"/>
      <c r="H401" s="314" t="s">
        <v>0</v>
      </c>
      <c r="I401" s="516"/>
      <c r="J401" s="516"/>
      <c r="K401" s="516"/>
    </row>
    <row r="402" spans="1:11" x14ac:dyDescent="0.2">
      <c r="A402" s="469" t="s">
        <v>2</v>
      </c>
      <c r="B402" s="316">
        <v>1</v>
      </c>
      <c r="C402" s="236">
        <v>2</v>
      </c>
      <c r="D402" s="236">
        <v>3</v>
      </c>
      <c r="E402" s="236">
        <v>4</v>
      </c>
      <c r="F402" s="236">
        <v>5</v>
      </c>
      <c r="G402" s="495">
        <v>6</v>
      </c>
      <c r="H402" s="491">
        <v>80</v>
      </c>
      <c r="I402" s="516"/>
      <c r="J402" s="516"/>
      <c r="K402" s="516"/>
    </row>
    <row r="403" spans="1:11" x14ac:dyDescent="0.2">
      <c r="A403" s="470" t="s">
        <v>3</v>
      </c>
      <c r="B403" s="462">
        <v>4280</v>
      </c>
      <c r="C403" s="463">
        <v>4280</v>
      </c>
      <c r="D403" s="464">
        <v>4280</v>
      </c>
      <c r="E403" s="464">
        <v>4280</v>
      </c>
      <c r="F403" s="464">
        <v>4280</v>
      </c>
      <c r="G403" s="496">
        <v>4280</v>
      </c>
      <c r="H403" s="492">
        <v>4280</v>
      </c>
      <c r="I403" s="516"/>
      <c r="J403" s="516"/>
      <c r="K403" s="516"/>
    </row>
    <row r="404" spans="1:11" x14ac:dyDescent="0.2">
      <c r="A404" s="471" t="s">
        <v>6</v>
      </c>
      <c r="B404" s="321">
        <v>4274</v>
      </c>
      <c r="C404" s="322">
        <v>4282.1428571428569</v>
      </c>
      <c r="D404" s="322">
        <v>4284.6153846153848</v>
      </c>
      <c r="E404" s="322">
        <v>4167.1428571428569</v>
      </c>
      <c r="F404" s="322">
        <v>4709.166666666667</v>
      </c>
      <c r="G404" s="497">
        <v>4841.4285714285716</v>
      </c>
      <c r="H404" s="342">
        <v>4432.375</v>
      </c>
      <c r="I404" s="516"/>
      <c r="J404" s="516"/>
      <c r="K404" s="516"/>
    </row>
    <row r="405" spans="1:11" x14ac:dyDescent="0.2">
      <c r="A405" s="469" t="s">
        <v>7</v>
      </c>
      <c r="B405" s="323">
        <v>95</v>
      </c>
      <c r="C405" s="324">
        <v>100</v>
      </c>
      <c r="D405" s="325">
        <v>84.615384615384613</v>
      </c>
      <c r="E405" s="325">
        <v>71.428571428571431</v>
      </c>
      <c r="F405" s="325">
        <v>100</v>
      </c>
      <c r="G405" s="498">
        <v>100</v>
      </c>
      <c r="H405" s="493">
        <v>81.25</v>
      </c>
      <c r="I405" s="516"/>
      <c r="J405" s="516"/>
      <c r="K405" s="516"/>
    </row>
    <row r="406" spans="1:11" x14ac:dyDescent="0.2">
      <c r="A406" s="469" t="s">
        <v>8</v>
      </c>
      <c r="B406" s="263">
        <v>6.4461115049967474E-2</v>
      </c>
      <c r="C406" s="264">
        <v>4.401931822763297E-2</v>
      </c>
      <c r="D406" s="327">
        <v>6.5437332023725509E-2</v>
      </c>
      <c r="E406" s="327">
        <v>7.4515409709969241E-2</v>
      </c>
      <c r="F406" s="327">
        <v>4.5556417136279899E-2</v>
      </c>
      <c r="G406" s="499">
        <v>4.7946296751928595E-2</v>
      </c>
      <c r="H406" s="494">
        <v>7.9265414690053063E-2</v>
      </c>
      <c r="I406" s="516"/>
      <c r="J406" s="516"/>
      <c r="K406" s="516"/>
    </row>
    <row r="407" spans="1:11" x14ac:dyDescent="0.2">
      <c r="A407" s="471" t="s">
        <v>1</v>
      </c>
      <c r="B407" s="266">
        <f t="shared" ref="B407:H407" si="79">B404/B403*100-100</f>
        <v>-0.14018691588785259</v>
      </c>
      <c r="C407" s="267">
        <f t="shared" si="79"/>
        <v>5.0066755674222918E-2</v>
      </c>
      <c r="D407" s="267">
        <f t="shared" si="79"/>
        <v>0.10783608914451293</v>
      </c>
      <c r="E407" s="267">
        <f t="shared" si="79"/>
        <v>-2.6368491321762377</v>
      </c>
      <c r="F407" s="267">
        <f t="shared" si="79"/>
        <v>10.02725856697819</v>
      </c>
      <c r="G407" s="268">
        <f t="shared" si="79"/>
        <v>13.117489986648877</v>
      </c>
      <c r="H407" s="345">
        <f t="shared" si="79"/>
        <v>3.560163551401871</v>
      </c>
      <c r="I407" s="516"/>
      <c r="J407" s="516"/>
      <c r="K407" s="516"/>
    </row>
    <row r="408" spans="1:11" ht="13.5" thickBot="1" x14ac:dyDescent="0.25">
      <c r="A408" s="469" t="s">
        <v>27</v>
      </c>
      <c r="B408" s="500">
        <f t="shared" ref="B408:G408" si="80">B404-B391</f>
        <v>217.125</v>
      </c>
      <c r="C408" s="501">
        <f t="shared" si="80"/>
        <v>-93.482142857143117</v>
      </c>
      <c r="D408" s="501">
        <f t="shared" si="80"/>
        <v>-36.153846153845734</v>
      </c>
      <c r="E408" s="501">
        <f t="shared" si="80"/>
        <v>213.39285714285688</v>
      </c>
      <c r="F408" s="501">
        <f t="shared" si="80"/>
        <v>138.54166666666697</v>
      </c>
      <c r="G408" s="502">
        <f t="shared" si="80"/>
        <v>38.761904761904589</v>
      </c>
      <c r="H408" s="346">
        <f>H404-H391</f>
        <v>52.732142857143117</v>
      </c>
      <c r="I408" s="516"/>
      <c r="J408" s="516"/>
      <c r="K408" s="516"/>
    </row>
    <row r="409" spans="1:11" x14ac:dyDescent="0.2">
      <c r="A409" s="371" t="s">
        <v>52</v>
      </c>
      <c r="B409" s="486">
        <v>58</v>
      </c>
      <c r="C409" s="487">
        <v>57</v>
      </c>
      <c r="D409" s="487">
        <v>57</v>
      </c>
      <c r="E409" s="487">
        <v>15</v>
      </c>
      <c r="F409" s="487">
        <v>57</v>
      </c>
      <c r="G409" s="451">
        <v>56</v>
      </c>
      <c r="H409" s="482">
        <f>SUM(B409:G409)</f>
        <v>300</v>
      </c>
      <c r="I409" s="516" t="s">
        <v>56</v>
      </c>
      <c r="J409" s="331">
        <f>H396-H409</f>
        <v>1</v>
      </c>
      <c r="K409" s="332">
        <f>J409/H396</f>
        <v>3.3222591362126247E-3</v>
      </c>
    </row>
    <row r="410" spans="1:11" x14ac:dyDescent="0.2">
      <c r="A410" s="371" t="s">
        <v>28</v>
      </c>
      <c r="B410" s="229">
        <v>144</v>
      </c>
      <c r="C410" s="281">
        <v>143.5</v>
      </c>
      <c r="D410" s="281">
        <v>143.5</v>
      </c>
      <c r="E410" s="281">
        <v>145</v>
      </c>
      <c r="F410" s="281">
        <v>142.5</v>
      </c>
      <c r="G410" s="230">
        <v>142</v>
      </c>
      <c r="H410" s="339"/>
      <c r="I410" s="516" t="s">
        <v>57</v>
      </c>
      <c r="J410" s="516">
        <v>143.1</v>
      </c>
      <c r="K410" s="516"/>
    </row>
    <row r="411" spans="1:11" ht="13.5" thickBot="1" x14ac:dyDescent="0.25">
      <c r="A411" s="372" t="s">
        <v>26</v>
      </c>
      <c r="B411" s="336">
        <f>B410-B397</f>
        <v>0</v>
      </c>
      <c r="C411" s="337">
        <f t="shared" ref="C411:G411" si="81">C410-C397</f>
        <v>0</v>
      </c>
      <c r="D411" s="337">
        <f t="shared" si="81"/>
        <v>0</v>
      </c>
      <c r="E411" s="337">
        <f t="shared" si="81"/>
        <v>0</v>
      </c>
      <c r="F411" s="337">
        <f t="shared" si="81"/>
        <v>0</v>
      </c>
      <c r="G411" s="484">
        <f t="shared" si="81"/>
        <v>0</v>
      </c>
      <c r="H411" s="348"/>
      <c r="I411" s="516" t="s">
        <v>26</v>
      </c>
      <c r="J411" s="239">
        <f>J410-J397</f>
        <v>1.2299999999999898</v>
      </c>
      <c r="K411" s="516"/>
    </row>
    <row r="413" spans="1:11" ht="13.5" thickBot="1" x14ac:dyDescent="0.25"/>
    <row r="414" spans="1:11" ht="13.5" thickBot="1" x14ac:dyDescent="0.25">
      <c r="A414" s="285" t="s">
        <v>138</v>
      </c>
      <c r="B414" s="538" t="s">
        <v>50</v>
      </c>
      <c r="C414" s="539"/>
      <c r="D414" s="539"/>
      <c r="E414" s="539"/>
      <c r="F414" s="539"/>
      <c r="G414" s="540"/>
      <c r="H414" s="314" t="s">
        <v>0</v>
      </c>
      <c r="I414" s="517"/>
      <c r="J414" s="517"/>
      <c r="K414" s="517"/>
    </row>
    <row r="415" spans="1:11" x14ac:dyDescent="0.2">
      <c r="A415" s="469" t="s">
        <v>2</v>
      </c>
      <c r="B415" s="316">
        <v>1</v>
      </c>
      <c r="C415" s="236">
        <v>2</v>
      </c>
      <c r="D415" s="236">
        <v>3</v>
      </c>
      <c r="E415" s="236">
        <v>4</v>
      </c>
      <c r="F415" s="236">
        <v>5</v>
      </c>
      <c r="G415" s="495">
        <v>6</v>
      </c>
      <c r="H415" s="491">
        <v>80</v>
      </c>
      <c r="I415" s="517"/>
      <c r="J415" s="517"/>
      <c r="K415" s="517"/>
    </row>
    <row r="416" spans="1:11" x14ac:dyDescent="0.2">
      <c r="A416" s="470" t="s">
        <v>3</v>
      </c>
      <c r="B416" s="462">
        <v>4300</v>
      </c>
      <c r="C416" s="463">
        <v>4300</v>
      </c>
      <c r="D416" s="464">
        <v>4300</v>
      </c>
      <c r="E416" s="464">
        <v>4300</v>
      </c>
      <c r="F416" s="464">
        <v>4300</v>
      </c>
      <c r="G416" s="496">
        <v>4300</v>
      </c>
      <c r="H416" s="492">
        <v>4300</v>
      </c>
      <c r="I416" s="517"/>
      <c r="J416" s="517"/>
      <c r="K416" s="517"/>
    </row>
    <row r="417" spans="1:11" x14ac:dyDescent="0.2">
      <c r="A417" s="471" t="s">
        <v>6</v>
      </c>
      <c r="B417" s="321">
        <v>4511.875</v>
      </c>
      <c r="C417" s="322">
        <v>4522.3529411764703</v>
      </c>
      <c r="D417" s="322">
        <v>4348.666666666667</v>
      </c>
      <c r="E417" s="322">
        <v>4321.4285714285716</v>
      </c>
      <c r="F417" s="322">
        <v>4718.8235294117649</v>
      </c>
      <c r="G417" s="497">
        <v>4797.1428571428569</v>
      </c>
      <c r="H417" s="342">
        <v>4557.3255813953492</v>
      </c>
      <c r="I417" s="517"/>
      <c r="J417" s="517"/>
      <c r="K417" s="517"/>
    </row>
    <row r="418" spans="1:11" x14ac:dyDescent="0.2">
      <c r="A418" s="469" t="s">
        <v>7</v>
      </c>
      <c r="B418" s="323">
        <v>93.75</v>
      </c>
      <c r="C418" s="324">
        <v>94.117647058823536</v>
      </c>
      <c r="D418" s="325">
        <v>93.333333333333329</v>
      </c>
      <c r="E418" s="325">
        <v>28.571428571428573</v>
      </c>
      <c r="F418" s="325">
        <v>100</v>
      </c>
      <c r="G418" s="498">
        <v>92.857142857142861</v>
      </c>
      <c r="H418" s="493">
        <v>86.04651162790698</v>
      </c>
      <c r="I418" s="517"/>
      <c r="J418" s="517"/>
      <c r="K418" s="517"/>
    </row>
    <row r="419" spans="1:11" x14ac:dyDescent="0.2">
      <c r="A419" s="469" t="s">
        <v>8</v>
      </c>
      <c r="B419" s="263">
        <v>5.237409806784997E-2</v>
      </c>
      <c r="C419" s="264">
        <v>5.1532817448895422E-2</v>
      </c>
      <c r="D419" s="327">
        <v>4.9703507189602758E-2</v>
      </c>
      <c r="E419" s="327">
        <v>0.12644012300675256</v>
      </c>
      <c r="F419" s="327">
        <v>4.3943384382441143E-2</v>
      </c>
      <c r="G419" s="499">
        <v>5.060609940401764E-2</v>
      </c>
      <c r="H419" s="494">
        <v>6.901870938170282E-2</v>
      </c>
      <c r="I419" s="517"/>
      <c r="J419" s="517"/>
      <c r="K419" s="517"/>
    </row>
    <row r="420" spans="1:11" x14ac:dyDescent="0.2">
      <c r="A420" s="471" t="s">
        <v>1</v>
      </c>
      <c r="B420" s="266">
        <f t="shared" ref="B420:H420" si="82">B417/B416*100-100</f>
        <v>4.9273255813953512</v>
      </c>
      <c r="C420" s="267">
        <f t="shared" si="82"/>
        <v>5.1709986320109351</v>
      </c>
      <c r="D420" s="267">
        <f t="shared" si="82"/>
        <v>1.1317829457364326</v>
      </c>
      <c r="E420" s="267">
        <f t="shared" si="82"/>
        <v>0.49833887043189407</v>
      </c>
      <c r="F420" s="267">
        <f t="shared" si="82"/>
        <v>9.7400820793433525</v>
      </c>
      <c r="G420" s="268">
        <f t="shared" si="82"/>
        <v>11.561461794019934</v>
      </c>
      <c r="H420" s="345">
        <f t="shared" si="82"/>
        <v>5.9843158464034616</v>
      </c>
      <c r="I420" s="517"/>
      <c r="J420" s="517"/>
      <c r="K420" s="517"/>
    </row>
    <row r="421" spans="1:11" ht="13.5" thickBot="1" x14ac:dyDescent="0.25">
      <c r="A421" s="469" t="s">
        <v>27</v>
      </c>
      <c r="B421" s="500">
        <f t="shared" ref="B421:G421" si="83">B417-B404</f>
        <v>237.875</v>
      </c>
      <c r="C421" s="501">
        <f t="shared" si="83"/>
        <v>240.21008403361338</v>
      </c>
      <c r="D421" s="501">
        <f t="shared" si="83"/>
        <v>64.051282051282215</v>
      </c>
      <c r="E421" s="501">
        <f t="shared" si="83"/>
        <v>154.28571428571468</v>
      </c>
      <c r="F421" s="501">
        <f t="shared" si="83"/>
        <v>9.6568627450978965</v>
      </c>
      <c r="G421" s="502">
        <f t="shared" si="83"/>
        <v>-44.285714285714675</v>
      </c>
      <c r="H421" s="346">
        <f>H417-H404</f>
        <v>124.95058139534922</v>
      </c>
      <c r="I421" s="517"/>
      <c r="J421" s="517"/>
      <c r="K421" s="517"/>
    </row>
    <row r="422" spans="1:11" x14ac:dyDescent="0.2">
      <c r="A422" s="371" t="s">
        <v>52</v>
      </c>
      <c r="B422" s="486">
        <v>58</v>
      </c>
      <c r="C422" s="487">
        <v>57</v>
      </c>
      <c r="D422" s="487">
        <v>57</v>
      </c>
      <c r="E422" s="487">
        <v>15</v>
      </c>
      <c r="F422" s="487">
        <v>57</v>
      </c>
      <c r="G422" s="451">
        <v>56</v>
      </c>
      <c r="H422" s="482">
        <f>SUM(B422:G422)</f>
        <v>300</v>
      </c>
      <c r="I422" s="517" t="s">
        <v>56</v>
      </c>
      <c r="J422" s="331">
        <f>H409-H422</f>
        <v>0</v>
      </c>
      <c r="K422" s="332">
        <f>J422/H409</f>
        <v>0</v>
      </c>
    </row>
    <row r="423" spans="1:11" x14ac:dyDescent="0.2">
      <c r="A423" s="371" t="s">
        <v>28</v>
      </c>
      <c r="B423" s="229">
        <v>145</v>
      </c>
      <c r="C423" s="281">
        <v>144.5</v>
      </c>
      <c r="D423" s="281">
        <v>144.5</v>
      </c>
      <c r="E423" s="281">
        <v>146</v>
      </c>
      <c r="F423" s="281">
        <v>143.5</v>
      </c>
      <c r="G423" s="230">
        <v>143</v>
      </c>
      <c r="H423" s="339"/>
      <c r="I423" s="517" t="s">
        <v>57</v>
      </c>
      <c r="J423" s="517">
        <v>143.1</v>
      </c>
      <c r="K423" s="517"/>
    </row>
    <row r="424" spans="1:11" ht="13.5" thickBot="1" x14ac:dyDescent="0.25">
      <c r="A424" s="372" t="s">
        <v>26</v>
      </c>
      <c r="B424" s="336">
        <f>B423-B410</f>
        <v>1</v>
      </c>
      <c r="C424" s="337">
        <f t="shared" ref="C424:G424" si="84">C423-C410</f>
        <v>1</v>
      </c>
      <c r="D424" s="337">
        <f t="shared" si="84"/>
        <v>1</v>
      </c>
      <c r="E424" s="337">
        <f t="shared" si="84"/>
        <v>1</v>
      </c>
      <c r="F424" s="337">
        <f t="shared" si="84"/>
        <v>1</v>
      </c>
      <c r="G424" s="484">
        <f t="shared" si="84"/>
        <v>1</v>
      </c>
      <c r="H424" s="348"/>
      <c r="I424" s="517" t="s">
        <v>26</v>
      </c>
      <c r="J424" s="239">
        <f>J423-J410</f>
        <v>0</v>
      </c>
      <c r="K424" s="517"/>
    </row>
    <row r="426" spans="1:11" ht="13.5" thickBot="1" x14ac:dyDescent="0.25"/>
    <row r="427" spans="1:11" ht="13.5" thickBot="1" x14ac:dyDescent="0.25">
      <c r="A427" s="285" t="s">
        <v>139</v>
      </c>
      <c r="B427" s="538" t="s">
        <v>50</v>
      </c>
      <c r="C427" s="539"/>
      <c r="D427" s="539"/>
      <c r="E427" s="539"/>
      <c r="F427" s="539"/>
      <c r="G427" s="540"/>
      <c r="H427" s="314" t="s">
        <v>0</v>
      </c>
      <c r="I427" s="518"/>
      <c r="J427" s="518"/>
      <c r="K427" s="518"/>
    </row>
    <row r="428" spans="1:11" x14ac:dyDescent="0.2">
      <c r="A428" s="469" t="s">
        <v>2</v>
      </c>
      <c r="B428" s="316">
        <v>1</v>
      </c>
      <c r="C428" s="236">
        <v>2</v>
      </c>
      <c r="D428" s="236">
        <v>3</v>
      </c>
      <c r="E428" s="236">
        <v>4</v>
      </c>
      <c r="F428" s="236">
        <v>5</v>
      </c>
      <c r="G428" s="495">
        <v>6</v>
      </c>
      <c r="H428" s="491">
        <v>81</v>
      </c>
      <c r="I428" s="518"/>
      <c r="J428" s="518"/>
      <c r="K428" s="518"/>
    </row>
    <row r="429" spans="1:11" x14ac:dyDescent="0.2">
      <c r="A429" s="470" t="s">
        <v>3</v>
      </c>
      <c r="B429" s="462">
        <v>4320</v>
      </c>
      <c r="C429" s="463">
        <v>4320</v>
      </c>
      <c r="D429" s="464">
        <v>4320</v>
      </c>
      <c r="E429" s="464">
        <v>4320</v>
      </c>
      <c r="F429" s="464">
        <v>4320</v>
      </c>
      <c r="G429" s="496">
        <v>4320</v>
      </c>
      <c r="H429" s="492">
        <v>4320</v>
      </c>
      <c r="I429" s="518"/>
      <c r="J429" s="518"/>
      <c r="K429" s="518"/>
    </row>
    <row r="430" spans="1:11" x14ac:dyDescent="0.2">
      <c r="A430" s="471" t="s">
        <v>6</v>
      </c>
      <c r="B430" s="321">
        <v>4324.7058823529414</v>
      </c>
      <c r="C430" s="322">
        <v>4445.8823529411766</v>
      </c>
      <c r="D430" s="322">
        <v>4370</v>
      </c>
      <c r="E430" s="322">
        <v>4270</v>
      </c>
      <c r="F430" s="322">
        <v>4754.666666666667</v>
      </c>
      <c r="G430" s="497">
        <v>4859.2307692307695</v>
      </c>
      <c r="H430" s="342">
        <v>4520</v>
      </c>
      <c r="I430" s="518"/>
      <c r="J430" s="518"/>
      <c r="K430" s="518"/>
    </row>
    <row r="431" spans="1:11" x14ac:dyDescent="0.2">
      <c r="A431" s="469" t="s">
        <v>7</v>
      </c>
      <c r="B431" s="323">
        <v>100</v>
      </c>
      <c r="C431" s="324">
        <v>94.117647058823536</v>
      </c>
      <c r="D431" s="325">
        <v>78.571428571428569</v>
      </c>
      <c r="E431" s="325">
        <v>60</v>
      </c>
      <c r="F431" s="325">
        <v>100</v>
      </c>
      <c r="G431" s="498">
        <v>84.615384615384613</v>
      </c>
      <c r="H431" s="493">
        <v>75.308641975308646</v>
      </c>
      <c r="I431" s="518"/>
      <c r="J431" s="518"/>
      <c r="K431" s="518"/>
    </row>
    <row r="432" spans="1:11" x14ac:dyDescent="0.2">
      <c r="A432" s="469" t="s">
        <v>8</v>
      </c>
      <c r="B432" s="263">
        <v>5.7362913830126698E-2</v>
      </c>
      <c r="C432" s="264">
        <v>5.453681885558373E-2</v>
      </c>
      <c r="D432" s="327">
        <v>8.5380848169124723E-2</v>
      </c>
      <c r="E432" s="327">
        <v>8.917767102885138E-2</v>
      </c>
      <c r="F432" s="327">
        <v>4.5846904335383569E-2</v>
      </c>
      <c r="G432" s="499">
        <v>7.2375116867773634E-2</v>
      </c>
      <c r="H432" s="494">
        <v>8.0528812358222401E-2</v>
      </c>
      <c r="I432" s="518"/>
      <c r="J432" s="518"/>
      <c r="K432" s="518"/>
    </row>
    <row r="433" spans="1:11" x14ac:dyDescent="0.2">
      <c r="A433" s="471" t="s">
        <v>1</v>
      </c>
      <c r="B433" s="266">
        <f t="shared" ref="B433:H433" si="85">B430/B429*100-100</f>
        <v>0.1089324618736498</v>
      </c>
      <c r="C433" s="267">
        <f t="shared" si="85"/>
        <v>2.9139433551198266</v>
      </c>
      <c r="D433" s="267">
        <f t="shared" si="85"/>
        <v>1.157407407407419</v>
      </c>
      <c r="E433" s="267">
        <f t="shared" si="85"/>
        <v>-1.1574074074074048</v>
      </c>
      <c r="F433" s="267">
        <f t="shared" si="85"/>
        <v>10.061728395061749</v>
      </c>
      <c r="G433" s="268">
        <f t="shared" si="85"/>
        <v>12.48219373219375</v>
      </c>
      <c r="H433" s="345">
        <f t="shared" si="85"/>
        <v>4.6296296296296333</v>
      </c>
      <c r="I433" s="518"/>
      <c r="J433" s="518"/>
      <c r="K433" s="518"/>
    </row>
    <row r="434" spans="1:11" ht="13.5" thickBot="1" x14ac:dyDescent="0.25">
      <c r="A434" s="469" t="s">
        <v>27</v>
      </c>
      <c r="B434" s="500">
        <f t="shared" ref="B434:G434" si="86">B430-B417</f>
        <v>-187.16911764705856</v>
      </c>
      <c r="C434" s="501">
        <f t="shared" si="86"/>
        <v>-76.47058823529369</v>
      </c>
      <c r="D434" s="501">
        <f t="shared" si="86"/>
        <v>21.33333333333303</v>
      </c>
      <c r="E434" s="501">
        <f t="shared" si="86"/>
        <v>-51.428571428571558</v>
      </c>
      <c r="F434" s="501">
        <f t="shared" si="86"/>
        <v>35.843137254902103</v>
      </c>
      <c r="G434" s="502">
        <f t="shared" si="86"/>
        <v>62.087912087912628</v>
      </c>
      <c r="H434" s="346">
        <f>H430-H417</f>
        <v>-37.325581395349218</v>
      </c>
      <c r="I434" s="518"/>
      <c r="J434" s="518"/>
      <c r="K434" s="518"/>
    </row>
    <row r="435" spans="1:11" x14ac:dyDescent="0.2">
      <c r="A435" s="371" t="s">
        <v>52</v>
      </c>
      <c r="B435" s="486">
        <v>58</v>
      </c>
      <c r="C435" s="487">
        <v>57</v>
      </c>
      <c r="D435" s="487">
        <v>57</v>
      </c>
      <c r="E435" s="487">
        <v>15</v>
      </c>
      <c r="F435" s="487">
        <v>57</v>
      </c>
      <c r="G435" s="451">
        <v>56</v>
      </c>
      <c r="H435" s="482">
        <f>SUM(B435:G435)</f>
        <v>300</v>
      </c>
      <c r="I435" s="518" t="s">
        <v>56</v>
      </c>
      <c r="J435" s="331">
        <f>H422-H435</f>
        <v>0</v>
      </c>
      <c r="K435" s="332">
        <f>J435/H422</f>
        <v>0</v>
      </c>
    </row>
    <row r="436" spans="1:11" x14ac:dyDescent="0.2">
      <c r="A436" s="371" t="s">
        <v>28</v>
      </c>
      <c r="B436" s="229">
        <v>146.5</v>
      </c>
      <c r="C436" s="281">
        <v>146</v>
      </c>
      <c r="D436" s="281">
        <v>146</v>
      </c>
      <c r="E436" s="281">
        <v>147.5</v>
      </c>
      <c r="F436" s="281">
        <v>144</v>
      </c>
      <c r="G436" s="230">
        <v>143.5</v>
      </c>
      <c r="H436" s="339"/>
      <c r="I436" s="518" t="s">
        <v>57</v>
      </c>
      <c r="J436" s="518">
        <v>144.13999999999999</v>
      </c>
      <c r="K436" s="518"/>
    </row>
    <row r="437" spans="1:11" ht="13.5" thickBot="1" x14ac:dyDescent="0.25">
      <c r="A437" s="372" t="s">
        <v>26</v>
      </c>
      <c r="B437" s="336">
        <f>B436-B423</f>
        <v>1.5</v>
      </c>
      <c r="C437" s="337">
        <f t="shared" ref="C437:G437" si="87">C436-C423</f>
        <v>1.5</v>
      </c>
      <c r="D437" s="337">
        <f t="shared" si="87"/>
        <v>1.5</v>
      </c>
      <c r="E437" s="337">
        <f t="shared" si="87"/>
        <v>1.5</v>
      </c>
      <c r="F437" s="337">
        <f t="shared" si="87"/>
        <v>0.5</v>
      </c>
      <c r="G437" s="484">
        <f t="shared" si="87"/>
        <v>0.5</v>
      </c>
      <c r="H437" s="348"/>
      <c r="I437" s="518" t="s">
        <v>26</v>
      </c>
      <c r="J437" s="239">
        <f>J436-J423</f>
        <v>1.039999999999992</v>
      </c>
      <c r="K437" s="518"/>
    </row>
    <row r="439" spans="1:11" ht="13.5" thickBot="1" x14ac:dyDescent="0.25"/>
    <row r="440" spans="1:11" ht="13.5" thickBot="1" x14ac:dyDescent="0.25">
      <c r="A440" s="285" t="s">
        <v>140</v>
      </c>
      <c r="B440" s="538" t="s">
        <v>50</v>
      </c>
      <c r="C440" s="539"/>
      <c r="D440" s="539"/>
      <c r="E440" s="539"/>
      <c r="F440" s="539"/>
      <c r="G440" s="540"/>
      <c r="H440" s="314" t="s">
        <v>0</v>
      </c>
      <c r="I440" s="519"/>
      <c r="J440" s="519"/>
      <c r="K440" s="519"/>
    </row>
    <row r="441" spans="1:11" x14ac:dyDescent="0.2">
      <c r="A441" s="469" t="s">
        <v>2</v>
      </c>
      <c r="B441" s="316">
        <v>1</v>
      </c>
      <c r="C441" s="236">
        <v>2</v>
      </c>
      <c r="D441" s="236">
        <v>3</v>
      </c>
      <c r="E441" s="236">
        <v>4</v>
      </c>
      <c r="F441" s="236">
        <v>5</v>
      </c>
      <c r="G441" s="495">
        <v>6</v>
      </c>
      <c r="H441" s="491">
        <v>81</v>
      </c>
      <c r="I441" s="519"/>
      <c r="J441" s="519"/>
      <c r="K441" s="519"/>
    </row>
    <row r="442" spans="1:11" x14ac:dyDescent="0.2">
      <c r="A442" s="470" t="s">
        <v>3</v>
      </c>
      <c r="B442" s="462">
        <v>4340</v>
      </c>
      <c r="C442" s="463">
        <v>4340</v>
      </c>
      <c r="D442" s="464">
        <v>4340</v>
      </c>
      <c r="E442" s="464">
        <v>4340</v>
      </c>
      <c r="F442" s="464">
        <v>4340</v>
      </c>
      <c r="G442" s="496">
        <v>4340</v>
      </c>
      <c r="H442" s="492">
        <v>4340</v>
      </c>
      <c r="I442" s="519"/>
      <c r="J442" s="519"/>
      <c r="K442" s="519"/>
    </row>
    <row r="443" spans="1:11" x14ac:dyDescent="0.2">
      <c r="A443" s="471" t="s">
        <v>6</v>
      </c>
      <c r="B443" s="321">
        <v>4417.33</v>
      </c>
      <c r="C443" s="322">
        <v>4520.63</v>
      </c>
      <c r="D443" s="322">
        <v>4532.1400000000003</v>
      </c>
      <c r="E443" s="322">
        <v>4557.1400000000003</v>
      </c>
      <c r="F443" s="322">
        <v>4803.08</v>
      </c>
      <c r="G443" s="497">
        <v>4863.33</v>
      </c>
      <c r="H443" s="342">
        <v>4616.63</v>
      </c>
      <c r="I443" s="519"/>
      <c r="J443" s="519"/>
      <c r="K443" s="519"/>
    </row>
    <row r="444" spans="1:11" x14ac:dyDescent="0.2">
      <c r="A444" s="469" t="s">
        <v>7</v>
      </c>
      <c r="B444" s="323">
        <v>100</v>
      </c>
      <c r="C444" s="324">
        <v>100</v>
      </c>
      <c r="D444" s="325">
        <v>100</v>
      </c>
      <c r="E444" s="325">
        <v>100</v>
      </c>
      <c r="F444" s="325">
        <v>100</v>
      </c>
      <c r="G444" s="498">
        <v>100</v>
      </c>
      <c r="H444" s="493">
        <v>95</v>
      </c>
      <c r="I444" s="519"/>
      <c r="J444" s="519"/>
      <c r="K444" s="519"/>
    </row>
    <row r="445" spans="1:11" x14ac:dyDescent="0.2">
      <c r="A445" s="469" t="s">
        <v>8</v>
      </c>
      <c r="B445" s="263">
        <v>2.0799999999999999E-2</v>
      </c>
      <c r="C445" s="264">
        <v>5.0599999999999999E-2</v>
      </c>
      <c r="D445" s="327">
        <v>3.95E-2</v>
      </c>
      <c r="E445" s="327">
        <v>4.7300000000000002E-2</v>
      </c>
      <c r="F445" s="327">
        <v>4.1700000000000001E-2</v>
      </c>
      <c r="G445" s="499">
        <v>6.4000000000000001E-2</v>
      </c>
      <c r="H445" s="494">
        <v>5.8999999999999997E-2</v>
      </c>
      <c r="I445" s="519"/>
      <c r="J445" s="519"/>
      <c r="K445" s="519"/>
    </row>
    <row r="446" spans="1:11" x14ac:dyDescent="0.2">
      <c r="A446" s="471" t="s">
        <v>1</v>
      </c>
      <c r="B446" s="266">
        <f t="shared" ref="B446:H446" si="88">B443/B442*100-100</f>
        <v>1.7817972350230349</v>
      </c>
      <c r="C446" s="267">
        <f t="shared" si="88"/>
        <v>4.1619815668202875</v>
      </c>
      <c r="D446" s="267">
        <f t="shared" si="88"/>
        <v>4.4271889400921793</v>
      </c>
      <c r="E446" s="267">
        <f t="shared" si="88"/>
        <v>5.0032258064516242</v>
      </c>
      <c r="F446" s="267">
        <f t="shared" si="88"/>
        <v>10.670046082949298</v>
      </c>
      <c r="G446" s="268">
        <f t="shared" si="88"/>
        <v>12.058294930875576</v>
      </c>
      <c r="H446" s="345">
        <f t="shared" si="88"/>
        <v>6.373963133640558</v>
      </c>
      <c r="I446" s="519"/>
      <c r="J446" s="519"/>
      <c r="K446" s="519"/>
    </row>
    <row r="447" spans="1:11" ht="13.5" thickBot="1" x14ac:dyDescent="0.25">
      <c r="A447" s="469" t="s">
        <v>27</v>
      </c>
      <c r="B447" s="500">
        <f t="shared" ref="B447:G447" si="89">B443-B430</f>
        <v>92.624117647058483</v>
      </c>
      <c r="C447" s="501">
        <f t="shared" si="89"/>
        <v>74.747647058823532</v>
      </c>
      <c r="D447" s="501">
        <f t="shared" si="89"/>
        <v>162.14000000000033</v>
      </c>
      <c r="E447" s="501">
        <f t="shared" si="89"/>
        <v>287.14000000000033</v>
      </c>
      <c r="F447" s="501">
        <f t="shared" si="89"/>
        <v>48.413333333332957</v>
      </c>
      <c r="G447" s="502">
        <f t="shared" si="89"/>
        <v>4.0992307692304166</v>
      </c>
      <c r="H447" s="346">
        <f>H443-H430</f>
        <v>96.630000000000109</v>
      </c>
      <c r="I447" s="519"/>
      <c r="J447" s="519"/>
      <c r="K447" s="519"/>
    </row>
    <row r="448" spans="1:11" x14ac:dyDescent="0.2">
      <c r="A448" s="371" t="s">
        <v>52</v>
      </c>
      <c r="B448" s="486">
        <v>58</v>
      </c>
      <c r="C448" s="487">
        <v>57</v>
      </c>
      <c r="D448" s="487">
        <v>57</v>
      </c>
      <c r="E448" s="487">
        <v>15</v>
      </c>
      <c r="F448" s="487">
        <v>57</v>
      </c>
      <c r="G448" s="451">
        <v>56</v>
      </c>
      <c r="H448" s="482">
        <f>SUM(B448:G448)</f>
        <v>300</v>
      </c>
      <c r="I448" s="519" t="s">
        <v>56</v>
      </c>
      <c r="J448" s="331">
        <f>H435-H448</f>
        <v>0</v>
      </c>
      <c r="K448" s="332">
        <f>J448/H435</f>
        <v>0</v>
      </c>
    </row>
    <row r="449" spans="1:11" x14ac:dyDescent="0.2">
      <c r="A449" s="371" t="s">
        <v>28</v>
      </c>
      <c r="B449" s="229">
        <v>146.5</v>
      </c>
      <c r="C449" s="281">
        <v>146</v>
      </c>
      <c r="D449" s="281">
        <v>146</v>
      </c>
      <c r="E449" s="281">
        <v>147.5</v>
      </c>
      <c r="F449" s="281">
        <v>144</v>
      </c>
      <c r="G449" s="230">
        <v>143.5</v>
      </c>
      <c r="H449" s="339"/>
      <c r="I449" s="519" t="s">
        <v>57</v>
      </c>
      <c r="J449" s="519">
        <v>145.29</v>
      </c>
      <c r="K449" s="519"/>
    </row>
    <row r="450" spans="1:11" ht="13.5" thickBot="1" x14ac:dyDescent="0.25">
      <c r="A450" s="372" t="s">
        <v>26</v>
      </c>
      <c r="B450" s="336">
        <f>B449-B436</f>
        <v>0</v>
      </c>
      <c r="C450" s="337">
        <f t="shared" ref="C450:G450" si="90">C449-C436</f>
        <v>0</v>
      </c>
      <c r="D450" s="337">
        <f t="shared" si="90"/>
        <v>0</v>
      </c>
      <c r="E450" s="337">
        <f t="shared" si="90"/>
        <v>0</v>
      </c>
      <c r="F450" s="337">
        <f t="shared" si="90"/>
        <v>0</v>
      </c>
      <c r="G450" s="484">
        <f t="shared" si="90"/>
        <v>0</v>
      </c>
      <c r="H450" s="348"/>
      <c r="I450" s="519" t="s">
        <v>26</v>
      </c>
      <c r="J450" s="239">
        <f>J449-J436</f>
        <v>1.1500000000000057</v>
      </c>
      <c r="K450" s="519"/>
    </row>
    <row r="452" spans="1:11" ht="13.5" thickBot="1" x14ac:dyDescent="0.25"/>
    <row r="453" spans="1:11" ht="13.5" thickBot="1" x14ac:dyDescent="0.25">
      <c r="A453" s="285" t="s">
        <v>141</v>
      </c>
      <c r="B453" s="538" t="s">
        <v>50</v>
      </c>
      <c r="C453" s="539"/>
      <c r="D453" s="539"/>
      <c r="E453" s="539"/>
      <c r="F453" s="539"/>
      <c r="G453" s="540"/>
      <c r="H453" s="314" t="s">
        <v>0</v>
      </c>
      <c r="I453" s="520"/>
      <c r="J453" s="520"/>
      <c r="K453" s="520"/>
    </row>
    <row r="454" spans="1:11" x14ac:dyDescent="0.2">
      <c r="A454" s="469" t="s">
        <v>2</v>
      </c>
      <c r="B454" s="316">
        <v>1</v>
      </c>
      <c r="C454" s="236">
        <v>2</v>
      </c>
      <c r="D454" s="236">
        <v>3</v>
      </c>
      <c r="E454" s="236">
        <v>4</v>
      </c>
      <c r="F454" s="236">
        <v>5</v>
      </c>
      <c r="G454" s="495">
        <v>6</v>
      </c>
      <c r="H454" s="491">
        <v>86</v>
      </c>
      <c r="I454" s="520"/>
      <c r="J454" s="520"/>
      <c r="K454" s="520"/>
    </row>
    <row r="455" spans="1:11" x14ac:dyDescent="0.2">
      <c r="A455" s="470" t="s">
        <v>3</v>
      </c>
      <c r="B455" s="462">
        <v>4360</v>
      </c>
      <c r="C455" s="463">
        <v>4360</v>
      </c>
      <c r="D455" s="464">
        <v>4360</v>
      </c>
      <c r="E455" s="464">
        <v>4360</v>
      </c>
      <c r="F455" s="464">
        <v>4360</v>
      </c>
      <c r="G455" s="496">
        <v>4360</v>
      </c>
      <c r="H455" s="492">
        <v>4360</v>
      </c>
      <c r="I455" s="520"/>
      <c r="J455" s="520"/>
      <c r="K455" s="520"/>
    </row>
    <row r="456" spans="1:11" x14ac:dyDescent="0.2">
      <c r="A456" s="471" t="s">
        <v>6</v>
      </c>
      <c r="B456" s="321">
        <v>4445.333333333333</v>
      </c>
      <c r="C456" s="322">
        <v>4374.7058823529414</v>
      </c>
      <c r="D456" s="322">
        <v>4617.0588235294117</v>
      </c>
      <c r="E456" s="322">
        <v>4168.5714285714284</v>
      </c>
      <c r="F456" s="322">
        <v>4808.75</v>
      </c>
      <c r="G456" s="497">
        <v>4933.75</v>
      </c>
      <c r="H456" s="342">
        <v>4597.727272727273</v>
      </c>
      <c r="I456" s="520"/>
      <c r="J456" s="520"/>
      <c r="K456" s="520"/>
    </row>
    <row r="457" spans="1:11" x14ac:dyDescent="0.2">
      <c r="A457" s="469" t="s">
        <v>7</v>
      </c>
      <c r="B457" s="323">
        <v>100</v>
      </c>
      <c r="C457" s="324">
        <v>100</v>
      </c>
      <c r="D457" s="325">
        <v>100</v>
      </c>
      <c r="E457" s="325">
        <v>100</v>
      </c>
      <c r="F457" s="325">
        <v>100</v>
      </c>
      <c r="G457" s="498">
        <v>100</v>
      </c>
      <c r="H457" s="493">
        <v>88.63636363636364</v>
      </c>
      <c r="I457" s="520"/>
      <c r="J457" s="520"/>
      <c r="K457" s="520"/>
    </row>
    <row r="458" spans="1:11" x14ac:dyDescent="0.2">
      <c r="A458" s="469" t="s">
        <v>8</v>
      </c>
      <c r="B458" s="263">
        <v>3.9100491038939686E-2</v>
      </c>
      <c r="C458" s="264">
        <v>3.999494842070854E-2</v>
      </c>
      <c r="D458" s="327">
        <v>2.1566431941590049E-2</v>
      </c>
      <c r="E458" s="327">
        <v>4.3016760204285895E-2</v>
      </c>
      <c r="F458" s="327">
        <v>1.4159130575925471E-2</v>
      </c>
      <c r="G458" s="499">
        <v>4.0548991166849721E-2</v>
      </c>
      <c r="H458" s="494">
        <v>6.1737516508429756E-2</v>
      </c>
      <c r="I458" s="520"/>
      <c r="J458" s="520"/>
      <c r="K458" s="520"/>
    </row>
    <row r="459" spans="1:11" x14ac:dyDescent="0.2">
      <c r="A459" s="471" t="s">
        <v>1</v>
      </c>
      <c r="B459" s="266">
        <f t="shared" ref="B459:H459" si="91">B456/B455*100-100</f>
        <v>1.9571865443424912</v>
      </c>
      <c r="C459" s="267">
        <f t="shared" si="91"/>
        <v>0.33729087965461702</v>
      </c>
      <c r="D459" s="267">
        <f t="shared" si="91"/>
        <v>5.8958445763626486</v>
      </c>
      <c r="E459" s="267">
        <f t="shared" si="91"/>
        <v>-4.3905635648754924</v>
      </c>
      <c r="F459" s="267">
        <f t="shared" si="91"/>
        <v>10.292431192660544</v>
      </c>
      <c r="G459" s="268">
        <f t="shared" si="91"/>
        <v>13.159403669724767</v>
      </c>
      <c r="H459" s="345">
        <f t="shared" si="91"/>
        <v>5.4524603836530616</v>
      </c>
      <c r="I459" s="520"/>
      <c r="J459" s="520"/>
      <c r="K459" s="520"/>
    </row>
    <row r="460" spans="1:11" ht="13.5" thickBot="1" x14ac:dyDescent="0.25">
      <c r="A460" s="469" t="s">
        <v>27</v>
      </c>
      <c r="B460" s="500">
        <f t="shared" ref="B460:G460" si="92">B456-B443</f>
        <v>28.003333333333103</v>
      </c>
      <c r="C460" s="501">
        <f t="shared" si="92"/>
        <v>-145.92411764705867</v>
      </c>
      <c r="D460" s="501">
        <f t="shared" si="92"/>
        <v>84.918823529411384</v>
      </c>
      <c r="E460" s="501">
        <f t="shared" si="92"/>
        <v>-388.56857142857189</v>
      </c>
      <c r="F460" s="501">
        <f t="shared" si="92"/>
        <v>5.6700000000000728</v>
      </c>
      <c r="G460" s="502">
        <f t="shared" si="92"/>
        <v>70.420000000000073</v>
      </c>
      <c r="H460" s="346">
        <f>H456-H443</f>
        <v>-18.902727272727134</v>
      </c>
      <c r="I460" s="520"/>
      <c r="J460" s="520"/>
      <c r="K460" s="520"/>
    </row>
    <row r="461" spans="1:11" x14ac:dyDescent="0.2">
      <c r="A461" s="371" t="s">
        <v>52</v>
      </c>
      <c r="B461" s="486">
        <v>53</v>
      </c>
      <c r="C461" s="487">
        <v>53</v>
      </c>
      <c r="D461" s="487">
        <v>53</v>
      </c>
      <c r="E461" s="487">
        <v>13</v>
      </c>
      <c r="F461" s="487">
        <v>53</v>
      </c>
      <c r="G461" s="451">
        <v>52</v>
      </c>
      <c r="H461" s="482">
        <f>SUM(B461:G461)</f>
        <v>277</v>
      </c>
      <c r="I461" s="520" t="s">
        <v>56</v>
      </c>
      <c r="J461" s="331">
        <f>H448-H461</f>
        <v>23</v>
      </c>
      <c r="K461" s="332">
        <f>J461/H448</f>
        <v>7.6666666666666661E-2</v>
      </c>
    </row>
    <row r="462" spans="1:11" x14ac:dyDescent="0.2">
      <c r="A462" s="371" t="s">
        <v>28</v>
      </c>
      <c r="B462" s="229">
        <v>148.5</v>
      </c>
      <c r="C462" s="281">
        <v>148.5</v>
      </c>
      <c r="D462" s="281">
        <v>147.5</v>
      </c>
      <c r="E462" s="281">
        <v>149.5</v>
      </c>
      <c r="F462" s="281">
        <v>145</v>
      </c>
      <c r="G462" s="230">
        <v>144.5</v>
      </c>
      <c r="H462" s="339"/>
      <c r="I462" s="520" t="s">
        <v>57</v>
      </c>
      <c r="J462" s="520">
        <v>145.81</v>
      </c>
      <c r="K462" s="520"/>
    </row>
    <row r="463" spans="1:11" ht="13.5" thickBot="1" x14ac:dyDescent="0.25">
      <c r="A463" s="372" t="s">
        <v>26</v>
      </c>
      <c r="B463" s="336">
        <f>B462-B449</f>
        <v>2</v>
      </c>
      <c r="C463" s="337">
        <f t="shared" ref="C463:G463" si="93">C462-C449</f>
        <v>2.5</v>
      </c>
      <c r="D463" s="337">
        <f t="shared" si="93"/>
        <v>1.5</v>
      </c>
      <c r="E463" s="337">
        <f t="shared" si="93"/>
        <v>2</v>
      </c>
      <c r="F463" s="337">
        <f t="shared" si="93"/>
        <v>1</v>
      </c>
      <c r="G463" s="484">
        <f t="shared" si="93"/>
        <v>1</v>
      </c>
      <c r="H463" s="348"/>
      <c r="I463" s="520" t="s">
        <v>26</v>
      </c>
      <c r="J463" s="239">
        <f>J462-J449</f>
        <v>0.52000000000001023</v>
      </c>
      <c r="K463" s="520"/>
    </row>
    <row r="465" spans="1:11" ht="13.5" thickBot="1" x14ac:dyDescent="0.25"/>
    <row r="466" spans="1:11" s="521" customFormat="1" ht="13.5" thickBot="1" x14ac:dyDescent="0.25">
      <c r="A466" s="285" t="s">
        <v>142</v>
      </c>
      <c r="B466" s="538" t="s">
        <v>50</v>
      </c>
      <c r="C466" s="539"/>
      <c r="D466" s="539"/>
      <c r="E466" s="539"/>
      <c r="F466" s="539"/>
      <c r="G466" s="540"/>
      <c r="H466" s="314" t="s">
        <v>0</v>
      </c>
    </row>
    <row r="467" spans="1:11" s="521" customFormat="1" x14ac:dyDescent="0.2">
      <c r="A467" s="469" t="s">
        <v>2</v>
      </c>
      <c r="B467" s="316">
        <v>1</v>
      </c>
      <c r="C467" s="236">
        <v>2</v>
      </c>
      <c r="D467" s="236">
        <v>3</v>
      </c>
      <c r="E467" s="236">
        <v>4</v>
      </c>
      <c r="F467" s="236">
        <v>5</v>
      </c>
      <c r="G467" s="495">
        <v>6</v>
      </c>
      <c r="H467" s="491">
        <v>86</v>
      </c>
    </row>
    <row r="468" spans="1:11" s="521" customFormat="1" x14ac:dyDescent="0.2">
      <c r="A468" s="470" t="s">
        <v>3</v>
      </c>
      <c r="B468" s="462">
        <v>4380</v>
      </c>
      <c r="C468" s="463">
        <v>4380</v>
      </c>
      <c r="D468" s="464">
        <v>4380</v>
      </c>
      <c r="E468" s="464">
        <v>4380</v>
      </c>
      <c r="F468" s="464">
        <v>4380</v>
      </c>
      <c r="G468" s="496">
        <v>4380</v>
      </c>
      <c r="H468" s="492">
        <v>4380</v>
      </c>
    </row>
    <row r="469" spans="1:11" s="521" customFormat="1" x14ac:dyDescent="0.2">
      <c r="A469" s="471" t="s">
        <v>6</v>
      </c>
      <c r="B469" s="321">
        <v>4507.1400000000003</v>
      </c>
      <c r="C469" s="322">
        <v>4570</v>
      </c>
      <c r="D469" s="322">
        <v>4611.25</v>
      </c>
      <c r="E469" s="322">
        <v>4230</v>
      </c>
      <c r="F469" s="322">
        <v>4820</v>
      </c>
      <c r="G469" s="497">
        <v>4983.75</v>
      </c>
      <c r="H469" s="342">
        <v>4652.41</v>
      </c>
    </row>
    <row r="470" spans="1:11" s="521" customFormat="1" x14ac:dyDescent="0.2">
      <c r="A470" s="469" t="s">
        <v>7</v>
      </c>
      <c r="B470" s="323">
        <v>92.9</v>
      </c>
      <c r="C470" s="324">
        <v>100</v>
      </c>
      <c r="D470" s="325">
        <v>81.25</v>
      </c>
      <c r="E470" s="325">
        <v>88.89</v>
      </c>
      <c r="F470" s="325">
        <v>100</v>
      </c>
      <c r="G470" s="498">
        <v>100</v>
      </c>
      <c r="H470" s="493">
        <v>85.54</v>
      </c>
    </row>
    <row r="471" spans="1:11" s="521" customFormat="1" x14ac:dyDescent="0.2">
      <c r="A471" s="469" t="s">
        <v>8</v>
      </c>
      <c r="B471" s="263">
        <v>4.9399999999999999E-2</v>
      </c>
      <c r="C471" s="264">
        <v>4.0300000000000002E-2</v>
      </c>
      <c r="D471" s="327">
        <v>6.6299999999999998E-2</v>
      </c>
      <c r="E471" s="327">
        <v>6.2399999999999997E-2</v>
      </c>
      <c r="F471" s="327">
        <v>3.04E-2</v>
      </c>
      <c r="G471" s="499">
        <v>3.4000000000000002E-2</v>
      </c>
      <c r="H471" s="494">
        <v>6.7699999999999996E-2</v>
      </c>
    </row>
    <row r="472" spans="1:11" s="521" customFormat="1" x14ac:dyDescent="0.2">
      <c r="A472" s="471" t="s">
        <v>1</v>
      </c>
      <c r="B472" s="266">
        <f t="shared" ref="B472:H472" si="94">B469/B468*100-100</f>
        <v>2.9027397260274199</v>
      </c>
      <c r="C472" s="267">
        <f t="shared" si="94"/>
        <v>4.3378995433789953</v>
      </c>
      <c r="D472" s="267">
        <f t="shared" si="94"/>
        <v>5.2796803652967981</v>
      </c>
      <c r="E472" s="267">
        <f t="shared" si="94"/>
        <v>-3.4246575342465775</v>
      </c>
      <c r="F472" s="267">
        <f t="shared" si="94"/>
        <v>10.045662100456639</v>
      </c>
      <c r="G472" s="268">
        <f t="shared" si="94"/>
        <v>13.784246575342479</v>
      </c>
      <c r="H472" s="345">
        <f t="shared" si="94"/>
        <v>6.2194063926940686</v>
      </c>
    </row>
    <row r="473" spans="1:11" s="521" customFormat="1" ht="13.5" thickBot="1" x14ac:dyDescent="0.25">
      <c r="A473" s="469" t="s">
        <v>27</v>
      </c>
      <c r="B473" s="500">
        <f t="shared" ref="B473:G473" si="95">B469-B456</f>
        <v>61.806666666667297</v>
      </c>
      <c r="C473" s="501">
        <f t="shared" si="95"/>
        <v>195.29411764705856</v>
      </c>
      <c r="D473" s="501">
        <f t="shared" si="95"/>
        <v>-5.8088235294117112</v>
      </c>
      <c r="E473" s="501">
        <f t="shared" si="95"/>
        <v>61.428571428571558</v>
      </c>
      <c r="F473" s="501">
        <f t="shared" si="95"/>
        <v>11.25</v>
      </c>
      <c r="G473" s="502">
        <f t="shared" si="95"/>
        <v>50</v>
      </c>
      <c r="H473" s="346">
        <f>H469-H456</f>
        <v>54.682727272726879</v>
      </c>
    </row>
    <row r="474" spans="1:11" s="521" customFormat="1" x14ac:dyDescent="0.2">
      <c r="A474" s="371" t="s">
        <v>52</v>
      </c>
      <c r="B474" s="486">
        <v>53</v>
      </c>
      <c r="C474" s="487">
        <v>53</v>
      </c>
      <c r="D474" s="487">
        <v>53</v>
      </c>
      <c r="E474" s="487">
        <v>13</v>
      </c>
      <c r="F474" s="487">
        <v>53</v>
      </c>
      <c r="G474" s="451">
        <v>52</v>
      </c>
      <c r="H474" s="482">
        <f>SUM(B474:G474)</f>
        <v>277</v>
      </c>
      <c r="I474" s="521" t="s">
        <v>56</v>
      </c>
      <c r="J474" s="331">
        <f>H461-H474</f>
        <v>0</v>
      </c>
      <c r="K474" s="332">
        <f>J474/H461</f>
        <v>0</v>
      </c>
    </row>
    <row r="475" spans="1:11" s="521" customFormat="1" x14ac:dyDescent="0.2">
      <c r="A475" s="371" t="s">
        <v>28</v>
      </c>
      <c r="B475" s="229">
        <v>148.5</v>
      </c>
      <c r="C475" s="281">
        <v>148.5</v>
      </c>
      <c r="D475" s="281">
        <v>147.5</v>
      </c>
      <c r="E475" s="281">
        <v>149.5</v>
      </c>
      <c r="F475" s="281">
        <v>145</v>
      </c>
      <c r="G475" s="230">
        <v>144.5</v>
      </c>
      <c r="H475" s="339"/>
      <c r="I475" s="521" t="s">
        <v>57</v>
      </c>
      <c r="J475" s="521">
        <v>146.93</v>
      </c>
    </row>
    <row r="476" spans="1:11" s="521" customFormat="1" ht="13.5" thickBot="1" x14ac:dyDescent="0.25">
      <c r="A476" s="372" t="s">
        <v>26</v>
      </c>
      <c r="B476" s="336">
        <f>B475-B462</f>
        <v>0</v>
      </c>
      <c r="C476" s="337">
        <f t="shared" ref="C476:G476" si="96">C475-C462</f>
        <v>0</v>
      </c>
      <c r="D476" s="337">
        <f t="shared" si="96"/>
        <v>0</v>
      </c>
      <c r="E476" s="337">
        <f t="shared" si="96"/>
        <v>0</v>
      </c>
      <c r="F476" s="337">
        <f t="shared" si="96"/>
        <v>0</v>
      </c>
      <c r="G476" s="484">
        <f t="shared" si="96"/>
        <v>0</v>
      </c>
      <c r="H476" s="348"/>
      <c r="I476" s="521" t="s">
        <v>26</v>
      </c>
      <c r="J476" s="239">
        <f>J475-J462</f>
        <v>1.1200000000000045</v>
      </c>
    </row>
    <row r="478" spans="1:11" ht="13.5" thickBot="1" x14ac:dyDescent="0.25"/>
    <row r="479" spans="1:11" ht="13.5" thickBot="1" x14ac:dyDescent="0.25">
      <c r="A479" s="285" t="s">
        <v>143</v>
      </c>
      <c r="B479" s="538" t="s">
        <v>50</v>
      </c>
      <c r="C479" s="539"/>
      <c r="D479" s="539"/>
      <c r="E479" s="539"/>
      <c r="F479" s="539"/>
      <c r="G479" s="540"/>
      <c r="H479" s="314" t="s">
        <v>0</v>
      </c>
      <c r="I479" s="522"/>
      <c r="J479" s="522"/>
      <c r="K479" s="522"/>
    </row>
    <row r="480" spans="1:11" x14ac:dyDescent="0.2">
      <c r="A480" s="469" t="s">
        <v>2</v>
      </c>
      <c r="B480" s="316">
        <v>1</v>
      </c>
      <c r="C480" s="236">
        <v>2</v>
      </c>
      <c r="D480" s="236">
        <v>3</v>
      </c>
      <c r="E480" s="236">
        <v>4</v>
      </c>
      <c r="F480" s="236">
        <v>5</v>
      </c>
      <c r="G480" s="495">
        <v>6</v>
      </c>
      <c r="H480" s="491">
        <v>84</v>
      </c>
      <c r="I480" s="522"/>
      <c r="J480" s="522"/>
      <c r="K480" s="522"/>
    </row>
    <row r="481" spans="1:11" x14ac:dyDescent="0.2">
      <c r="A481" s="470" t="s">
        <v>3</v>
      </c>
      <c r="B481" s="462">
        <v>4400</v>
      </c>
      <c r="C481" s="463">
        <v>4400</v>
      </c>
      <c r="D481" s="464">
        <v>4400</v>
      </c>
      <c r="E481" s="464">
        <v>4400</v>
      </c>
      <c r="F481" s="464">
        <v>4400</v>
      </c>
      <c r="G481" s="496">
        <v>4400</v>
      </c>
      <c r="H481" s="492">
        <v>4400</v>
      </c>
      <c r="I481" s="522"/>
      <c r="J481" s="522"/>
      <c r="K481" s="522"/>
    </row>
    <row r="482" spans="1:11" x14ac:dyDescent="0.2">
      <c r="A482" s="471" t="s">
        <v>6</v>
      </c>
      <c r="B482" s="321">
        <v>4729.375</v>
      </c>
      <c r="C482" s="322">
        <v>4840</v>
      </c>
      <c r="D482" s="322">
        <v>4957.5</v>
      </c>
      <c r="E482" s="322">
        <v>5221.4285714285716</v>
      </c>
      <c r="F482" s="322">
        <v>4967.1428571428569</v>
      </c>
      <c r="G482" s="497">
        <v>5010</v>
      </c>
      <c r="H482" s="342">
        <v>4924.6428571428569</v>
      </c>
      <c r="I482" s="522"/>
      <c r="J482" s="522"/>
      <c r="K482" s="522"/>
    </row>
    <row r="483" spans="1:11" x14ac:dyDescent="0.2">
      <c r="A483" s="469" t="s">
        <v>7</v>
      </c>
      <c r="B483" s="323">
        <v>93.75</v>
      </c>
      <c r="C483" s="324">
        <v>93.75</v>
      </c>
      <c r="D483" s="325">
        <v>100</v>
      </c>
      <c r="E483" s="325">
        <v>100</v>
      </c>
      <c r="F483" s="325">
        <v>100</v>
      </c>
      <c r="G483" s="498">
        <v>100</v>
      </c>
      <c r="H483" s="493">
        <v>95.238095238095241</v>
      </c>
      <c r="I483" s="522"/>
      <c r="J483" s="522"/>
      <c r="K483" s="522"/>
    </row>
    <row r="484" spans="1:11" x14ac:dyDescent="0.2">
      <c r="A484" s="469" t="s">
        <v>8</v>
      </c>
      <c r="B484" s="263">
        <v>4.4399986973509324E-2</v>
      </c>
      <c r="C484" s="264">
        <v>5.5789906437178287E-2</v>
      </c>
      <c r="D484" s="327">
        <v>4.2994670029336851E-2</v>
      </c>
      <c r="E484" s="327">
        <v>2.9712772684515006E-2</v>
      </c>
      <c r="F484" s="327">
        <v>3.6281479299852516E-2</v>
      </c>
      <c r="G484" s="499">
        <v>5.3583304302597168E-2</v>
      </c>
      <c r="H484" s="494">
        <v>5.3340937318400963E-2</v>
      </c>
      <c r="I484" s="522"/>
      <c r="J484" s="522"/>
      <c r="K484" s="522"/>
    </row>
    <row r="485" spans="1:11" x14ac:dyDescent="0.2">
      <c r="A485" s="471" t="s">
        <v>1</v>
      </c>
      <c r="B485" s="266">
        <f t="shared" ref="B485:H485" si="97">B482/B481*100-100</f>
        <v>7.4857954545454675</v>
      </c>
      <c r="C485" s="267">
        <f t="shared" si="97"/>
        <v>10.000000000000014</v>
      </c>
      <c r="D485" s="267">
        <f t="shared" si="97"/>
        <v>12.670454545454547</v>
      </c>
      <c r="E485" s="267">
        <f t="shared" si="97"/>
        <v>18.668831168831176</v>
      </c>
      <c r="F485" s="267">
        <f t="shared" si="97"/>
        <v>12.889610389610382</v>
      </c>
      <c r="G485" s="268">
        <f t="shared" si="97"/>
        <v>13.863636363636374</v>
      </c>
      <c r="H485" s="345">
        <f t="shared" si="97"/>
        <v>11.923701298701289</v>
      </c>
      <c r="I485" s="522"/>
      <c r="J485" s="522"/>
      <c r="K485" s="522"/>
    </row>
    <row r="486" spans="1:11" ht="13.5" thickBot="1" x14ac:dyDescent="0.25">
      <c r="A486" s="469" t="s">
        <v>27</v>
      </c>
      <c r="B486" s="500">
        <f t="shared" ref="B486:G486" si="98">B482-B469</f>
        <v>222.23499999999967</v>
      </c>
      <c r="C486" s="501">
        <f t="shared" si="98"/>
        <v>270</v>
      </c>
      <c r="D486" s="501">
        <f t="shared" si="98"/>
        <v>346.25</v>
      </c>
      <c r="E486" s="501">
        <f t="shared" si="98"/>
        <v>991.42857142857156</v>
      </c>
      <c r="F486" s="501">
        <f t="shared" si="98"/>
        <v>147.14285714285688</v>
      </c>
      <c r="G486" s="502">
        <f t="shared" si="98"/>
        <v>26.25</v>
      </c>
      <c r="H486" s="346">
        <f>H482-H469</f>
        <v>272.23285714285703</v>
      </c>
      <c r="I486" s="522"/>
      <c r="J486" s="522"/>
      <c r="K486" s="522"/>
    </row>
    <row r="487" spans="1:11" x14ac:dyDescent="0.2">
      <c r="A487" s="371" t="s">
        <v>52</v>
      </c>
      <c r="B487" s="486">
        <v>53</v>
      </c>
      <c r="C487" s="487">
        <v>53</v>
      </c>
      <c r="D487" s="487">
        <v>53</v>
      </c>
      <c r="E487" s="487">
        <v>11</v>
      </c>
      <c r="F487" s="487">
        <v>53</v>
      </c>
      <c r="G487" s="451">
        <v>52</v>
      </c>
      <c r="H487" s="482">
        <f>SUM(B487:G487)</f>
        <v>275</v>
      </c>
      <c r="I487" s="522" t="s">
        <v>56</v>
      </c>
      <c r="J487" s="331">
        <f>H474-H487</f>
        <v>2</v>
      </c>
      <c r="K487" s="332">
        <f>J487/H474</f>
        <v>7.2202166064981952E-3</v>
      </c>
    </row>
    <row r="488" spans="1:11" x14ac:dyDescent="0.2">
      <c r="A488" s="371" t="s">
        <v>28</v>
      </c>
      <c r="B488" s="229"/>
      <c r="C488" s="281"/>
      <c r="D488" s="281"/>
      <c r="E488" s="281"/>
      <c r="F488" s="281"/>
      <c r="G488" s="230"/>
      <c r="H488" s="339"/>
      <c r="I488" s="522" t="s">
        <v>57</v>
      </c>
      <c r="J488" s="522">
        <v>147.58000000000001</v>
      </c>
      <c r="K488" s="522"/>
    </row>
    <row r="489" spans="1:11" ht="13.5" thickBot="1" x14ac:dyDescent="0.25">
      <c r="A489" s="372" t="s">
        <v>26</v>
      </c>
      <c r="B489" s="336">
        <f>B488-B475</f>
        <v>-148.5</v>
      </c>
      <c r="C489" s="337">
        <f t="shared" ref="C489:G489" si="99">C488-C475</f>
        <v>-148.5</v>
      </c>
      <c r="D489" s="337">
        <f t="shared" si="99"/>
        <v>-147.5</v>
      </c>
      <c r="E489" s="337">
        <f t="shared" si="99"/>
        <v>-149.5</v>
      </c>
      <c r="F489" s="337">
        <f t="shared" si="99"/>
        <v>-145</v>
      </c>
      <c r="G489" s="484">
        <f t="shared" si="99"/>
        <v>-144.5</v>
      </c>
      <c r="H489" s="348"/>
      <c r="I489" s="522" t="s">
        <v>26</v>
      </c>
      <c r="J489" s="239">
        <f>J488-J475</f>
        <v>0.65000000000000568</v>
      </c>
      <c r="K489" s="522"/>
    </row>
  </sheetData>
  <mergeCells count="37">
    <mergeCell ref="B466:G466"/>
    <mergeCell ref="B453:G453"/>
    <mergeCell ref="B74:F74"/>
    <mergeCell ref="B152:F152"/>
    <mergeCell ref="B139:F139"/>
    <mergeCell ref="B126:F126"/>
    <mergeCell ref="B113:F113"/>
    <mergeCell ref="B100:F100"/>
    <mergeCell ref="B87:F87"/>
    <mergeCell ref="B427:G427"/>
    <mergeCell ref="B414:G414"/>
    <mergeCell ref="B295:F295"/>
    <mergeCell ref="B349:G349"/>
    <mergeCell ref="B440:G440"/>
    <mergeCell ref="B230:F230"/>
    <mergeCell ref="B217:F217"/>
    <mergeCell ref="B336:G336"/>
    <mergeCell ref="B323:G323"/>
    <mergeCell ref="B282:F282"/>
    <mergeCell ref="B269:F269"/>
    <mergeCell ref="B310:G310"/>
    <mergeCell ref="B479:G479"/>
    <mergeCell ref="B9:F9"/>
    <mergeCell ref="B22:F22"/>
    <mergeCell ref="B35:F35"/>
    <mergeCell ref="B48:F48"/>
    <mergeCell ref="B61:F61"/>
    <mergeCell ref="B204:F204"/>
    <mergeCell ref="B165:F165"/>
    <mergeCell ref="B243:F243"/>
    <mergeCell ref="B401:G401"/>
    <mergeCell ref="B388:G388"/>
    <mergeCell ref="B375:G375"/>
    <mergeCell ref="B362:G362"/>
    <mergeCell ref="B191:F191"/>
    <mergeCell ref="B178:F178"/>
    <mergeCell ref="B256:F25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Alabama</cp:lastModifiedBy>
  <cp:lastPrinted>2018-07-16T23:48:49Z</cp:lastPrinted>
  <dcterms:created xsi:type="dcterms:W3CDTF">1996-11-27T10:00:04Z</dcterms:created>
  <dcterms:modified xsi:type="dcterms:W3CDTF">2023-08-12T15:27:02Z</dcterms:modified>
</cp:coreProperties>
</file>