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45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G593" i="251" l="1"/>
  <c r="F593" i="251"/>
  <c r="E593" i="251"/>
  <c r="D593" i="251"/>
  <c r="C593" i="251"/>
  <c r="B593" i="251"/>
  <c r="J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S594" i="249" l="1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V594" i="249"/>
  <c r="T592" i="249"/>
  <c r="V592" i="249" s="1"/>
  <c r="W592" i="249" s="1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D591" i="249"/>
  <c r="C591" i="249"/>
  <c r="B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G580" i="251" l="1"/>
  <c r="F580" i="251"/>
  <c r="E580" i="251"/>
  <c r="D580" i="251"/>
  <c r="C580" i="251"/>
  <c r="B580" i="251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J580" i="251" l="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3" i="250"/>
  <c r="G583" i="250"/>
  <c r="F583" i="250"/>
  <c r="E583" i="250"/>
  <c r="D583" i="250"/>
  <c r="C583" i="250"/>
  <c r="B583" i="250"/>
  <c r="H581" i="250"/>
  <c r="H580" i="250"/>
  <c r="G580" i="250"/>
  <c r="F580" i="250"/>
  <c r="E580" i="250"/>
  <c r="D580" i="250"/>
  <c r="C580" i="250"/>
  <c r="B580" i="250"/>
  <c r="H579" i="250"/>
  <c r="G579" i="250"/>
  <c r="F579" i="250"/>
  <c r="E579" i="250"/>
  <c r="D579" i="250"/>
  <c r="C579" i="250"/>
  <c r="B579" i="250"/>
  <c r="V581" i="249"/>
  <c r="T579" i="249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J567" i="251" l="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V579" i="249" l="1"/>
  <c r="W579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70" i="250"/>
  <c r="G570" i="250"/>
  <c r="F570" i="250"/>
  <c r="E570" i="250"/>
  <c r="D570" i="250"/>
  <c r="C570" i="250"/>
  <c r="B570" i="250"/>
  <c r="H568" i="250"/>
  <c r="H567" i="250"/>
  <c r="G567" i="250"/>
  <c r="F567" i="250"/>
  <c r="E567" i="250"/>
  <c r="D567" i="250"/>
  <c r="C567" i="250"/>
  <c r="B567" i="250"/>
  <c r="H566" i="250"/>
  <c r="G566" i="250"/>
  <c r="F566" i="250"/>
  <c r="E566" i="250"/>
  <c r="D566" i="250"/>
  <c r="C566" i="250"/>
  <c r="B566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81" i="248" l="1"/>
  <c r="W581" i="248" s="1"/>
  <c r="V553" i="249"/>
  <c r="W553" i="249" s="1"/>
  <c r="J581" i="250"/>
  <c r="K581" i="250" s="1"/>
  <c r="V566" i="249"/>
  <c r="W566" i="249" s="1"/>
  <c r="J565" i="251"/>
  <c r="K565" i="251" s="1"/>
  <c r="V516" i="249"/>
  <c r="V529" i="249"/>
  <c r="V542" i="249"/>
  <c r="J541" i="25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26" i="249" l="1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7" i="250"/>
  <c r="G557" i="250"/>
  <c r="F557" i="250"/>
  <c r="E557" i="250"/>
  <c r="D557" i="250"/>
  <c r="C557" i="250"/>
  <c r="B557" i="250"/>
  <c r="H555" i="250"/>
  <c r="J568" i="250" s="1"/>
  <c r="K568" i="250" s="1"/>
  <c r="H554" i="250"/>
  <c r="G554" i="250"/>
  <c r="F554" i="250"/>
  <c r="E554" i="250"/>
  <c r="D554" i="250"/>
  <c r="C554" i="250"/>
  <c r="B554" i="250"/>
  <c r="H553" i="250"/>
  <c r="G553" i="250"/>
  <c r="F553" i="250"/>
  <c r="E553" i="250"/>
  <c r="D553" i="250"/>
  <c r="C553" i="250"/>
  <c r="B553" i="250"/>
  <c r="T527" i="249"/>
  <c r="V540" i="249" s="1"/>
  <c r="W540" i="249" s="1"/>
  <c r="T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B553" i="248"/>
  <c r="C553" i="248"/>
  <c r="D553" i="248"/>
  <c r="E553" i="248"/>
  <c r="F553" i="248"/>
  <c r="G553" i="248"/>
  <c r="H553" i="248"/>
  <c r="I553" i="248"/>
  <c r="J553" i="248"/>
  <c r="K553" i="248"/>
  <c r="L553" i="248"/>
  <c r="M553" i="248"/>
  <c r="N553" i="248"/>
  <c r="O553" i="248"/>
  <c r="P553" i="248"/>
  <c r="Q553" i="248"/>
  <c r="R553" i="248"/>
  <c r="S553" i="248"/>
  <c r="T553" i="248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68" i="248" s="1"/>
  <c r="W568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357" i="249" l="1"/>
  <c r="T370" i="249"/>
  <c r="T383" i="249"/>
  <c r="T396" i="249"/>
  <c r="T409" i="249"/>
  <c r="T422" i="249"/>
  <c r="T435" i="249"/>
  <c r="T448" i="249"/>
  <c r="T461" i="249"/>
  <c r="T474" i="249"/>
  <c r="T487" i="249"/>
  <c r="T500" i="249"/>
  <c r="T513" i="249"/>
  <c r="J515" i="251" l="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4" i="250"/>
  <c r="G544" i="250"/>
  <c r="F544" i="250"/>
  <c r="E544" i="250"/>
  <c r="D544" i="250"/>
  <c r="C544" i="250"/>
  <c r="B544" i="250"/>
  <c r="H542" i="250"/>
  <c r="J555" i="250" s="1"/>
  <c r="K555" i="250" s="1"/>
  <c r="H541" i="250"/>
  <c r="G541" i="250"/>
  <c r="F541" i="250"/>
  <c r="E541" i="250"/>
  <c r="D541" i="250"/>
  <c r="C541" i="250"/>
  <c r="B541" i="250"/>
  <c r="H540" i="250"/>
  <c r="G540" i="250"/>
  <c r="F540" i="250"/>
  <c r="E540" i="250"/>
  <c r="D540" i="250"/>
  <c r="C540" i="250"/>
  <c r="B540" i="250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27" i="249" s="1"/>
  <c r="W527" i="249" s="1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55" i="248" s="1"/>
  <c r="W555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F502" i="251" l="1"/>
  <c r="E502" i="251"/>
  <c r="O503" i="249"/>
  <c r="N503" i="249"/>
  <c r="M503" i="249"/>
  <c r="L503" i="249"/>
  <c r="G503" i="249"/>
  <c r="F503" i="249"/>
  <c r="E503" i="249"/>
  <c r="D503" i="249"/>
  <c r="J502" i="251"/>
  <c r="G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31" i="250"/>
  <c r="G531" i="250"/>
  <c r="F531" i="250"/>
  <c r="E531" i="250"/>
  <c r="D531" i="250"/>
  <c r="C531" i="250"/>
  <c r="B531" i="250"/>
  <c r="H529" i="250"/>
  <c r="H528" i="250"/>
  <c r="G528" i="250"/>
  <c r="F528" i="250"/>
  <c r="E528" i="250"/>
  <c r="D528" i="250"/>
  <c r="C528" i="250"/>
  <c r="B528" i="250"/>
  <c r="H527" i="250"/>
  <c r="G527" i="250"/>
  <c r="F527" i="250"/>
  <c r="E527" i="250"/>
  <c r="D527" i="250"/>
  <c r="C527" i="250"/>
  <c r="B527" i="250"/>
  <c r="V503" i="249"/>
  <c r="S503" i="249"/>
  <c r="R503" i="249"/>
  <c r="Q503" i="249"/>
  <c r="P503" i="249"/>
  <c r="K503" i="249"/>
  <c r="J503" i="249"/>
  <c r="I503" i="249"/>
  <c r="H503" i="249"/>
  <c r="C503" i="249"/>
  <c r="B503" i="249"/>
  <c r="T501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42" i="248" l="1"/>
  <c r="W542" i="248" s="1"/>
  <c r="V514" i="249"/>
  <c r="W514" i="249" s="1"/>
  <c r="J542" i="250"/>
  <c r="K542" i="250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29" i="250" s="1"/>
  <c r="K529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501" i="249" s="1"/>
  <c r="W501" i="249" s="1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29" i="248" l="1"/>
  <c r="W529" i="248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87" i="251" l="1"/>
  <c r="K487" i="251" s="1"/>
  <c r="V488" i="249"/>
  <c r="W488" i="249" s="1"/>
  <c r="V516" i="248"/>
  <c r="W516" i="248" s="1"/>
  <c r="J516" i="250"/>
  <c r="K516" i="250" s="1"/>
  <c r="J463" i="251"/>
  <c r="G463" i="251"/>
  <c r="F463" i="251"/>
  <c r="E463" i="251"/>
  <c r="D463" i="251"/>
  <c r="C463" i="251"/>
  <c r="B463" i="251"/>
  <c r="H461" i="251"/>
  <c r="J474" i="251" s="1"/>
  <c r="K474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J503" i="250" s="1"/>
  <c r="K503" i="250" s="1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75" i="249" s="1"/>
  <c r="W475" i="249" s="1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V503" i="248" s="1"/>
  <c r="W503" i="248" s="1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18" i="249" l="1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20" i="250" l="1"/>
  <c r="K120" i="250" s="1"/>
  <c r="V386" i="248"/>
  <c r="W386" i="248" s="1"/>
  <c r="I121" i="251"/>
  <c r="J121" i="251" s="1"/>
  <c r="C308" i="249"/>
  <c r="I225" i="251"/>
  <c r="J225" i="251" s="1"/>
  <c r="J304" i="250"/>
  <c r="K304" i="250" s="1"/>
  <c r="I290" i="249"/>
  <c r="J290" i="249" s="1"/>
  <c r="J360" i="250"/>
  <c r="K360" i="250" s="1"/>
  <c r="J332" i="250"/>
  <c r="K332" i="250" s="1"/>
  <c r="E334" i="249"/>
  <c r="J76" i="250"/>
  <c r="K76" i="250" s="1"/>
  <c r="C164" i="250"/>
  <c r="Z174" i="248"/>
  <c r="AA174" i="248" s="1"/>
  <c r="D149" i="251"/>
  <c r="T34" i="248"/>
  <c r="F123" i="249"/>
  <c r="I147" i="251"/>
  <c r="J147" i="251" s="1"/>
  <c r="AA260" i="248"/>
  <c r="AB260" i="248" s="1"/>
  <c r="V346" i="248"/>
  <c r="W346" i="248" s="1"/>
  <c r="Z76" i="248"/>
  <c r="AA76" i="248" s="1"/>
  <c r="I199" i="251"/>
  <c r="J199" i="251" s="1"/>
  <c r="I225" i="249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G6" i="237" l="1"/>
  <c r="H5" i="239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<sst xmlns="http://schemas.openxmlformats.org/spreadsheetml/2006/main" count="3416" uniqueCount="154">
  <si>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</si>
  <si>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</si>
  <si>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</si>
  <si>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</si>
  <si>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</si>
  <si>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</si>
  <si>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</si>
  <si>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</si>
  <si>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</si>
  <si>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</si>
  <si>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</si>
  <si>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</si>
  <si>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</si>
  <si>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</si>
  <si>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</si>
  <si>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</si>
  <si>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</si>
  <si>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</si>
  <si>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</si>
  <si>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</si>
  <si>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</si>
  <si>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</si>
  <si>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</si>
  <si>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</si>
  <si>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</si>
  <si>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</si>
  <si>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</si>
  <si>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</si>
  <si>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</si>
  <si>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</si>
  <si>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</si>
  <si>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</si>
  <si>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</si>
  <si>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</si>
  <si>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</si>
  <si>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</si>
  <si>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</si>
  <si>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</si>
  <si>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</si>
  <si>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</si>
  <si>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</si>
  <si>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</si>
  <si>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</si>
  <si>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</si>
  <si>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</si>
  <si>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</si>
  <si>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</si>
  <si>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</si>
  <si>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</si>
  <si>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</si>
  <si>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</si>
  <si>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</si>
  <si>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</si>
  <si>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</si>
  <si>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</si>
  <si>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</si>
  <si>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</si>
  <si>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</si>
  <si>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</si>
  <si>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</si>
  <si>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</si>
  <si>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</si>
  <si>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</si>
  <si>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</si>
  <si>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</si>
  <si>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</si>
  <si>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</si>
  <si>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</si>
  <si>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</si>
  <si>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</si>
  <si>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</si>
  <si>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</si>
  <si>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</si>
  <si>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</si>
  <si>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</si>
  <si>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</si>
  <si>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</si>
  <si>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</si>
  <si>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</si>
  <si>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</si>
  <si>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</si>
  <si>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</si>
  <si>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</si>
  <si>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</si>
  <si>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</si>
  <si>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</si>
  <si>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</si>
  <si>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</si>
  <si>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</si>
  <si>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</si>
  <si>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</si>
  <si>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</si>
  <si>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</si>
  <si>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</si>
  <si>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</si>
  <si>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</si>
  <si>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</si>
  <si>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</si>
  <si>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</si>
  <si>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</si>
  <si>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</si>
  <si>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</si>
  <si>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</si>
  <si>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</si>
  <si>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</si>
  <si>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</si>
  <si>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</si>
  <si>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</si>
  <si>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</si>
  <si>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</si>
  <si>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</si>
  <si>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</si>
  <si>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</si>
  <si>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</si>
  <si>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</si>
  <si>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</si>
  <si>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</si>
  <si>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</si>
  <si>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</si>
  <si>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</si>
  <si>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</si>
  <si>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</si>
  <si>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</si>
  <si>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</si>
  <si>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</si>
  <si>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</si>
  <si>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</si>
  <si>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</si>
  <si>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</si>
  <si>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</si>
  <si>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</si>
  <si>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</si>
  <si>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</si>
  <si>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</si>
  <si>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</si>
  <si>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</si>
  <si>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</si>
  <si>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</si>
  <si>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</si>
  <si>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</si>
  <si>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</si>
  <si>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</si>
  <si>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</si>
  <si>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</si>
  <si>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</si>
  <si>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</si>
  <si>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</si>
  <si>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</si>
  <si>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</si>
  <si>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</si>
  <si>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</si>
  <si>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 realizo manejo esta semana</t>
  </si>
  <si>
    <t>Semana 45</t>
  </si>
  <si>
    <t>Venta de descartes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</si>
</sst>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2" t="s">
        <v>18</v>
      </c>
      <c r="C4" s="533"/>
      <c r="D4" s="533"/>
      <c r="E4" s="533"/>
      <c r="F4" s="533"/>
      <c r="G4" s="533"/>
      <c r="H4" s="533"/>
      <c r="I4" s="533"/>
      <c r="J4" s="534"/>
      <c r="K4" s="532" t="s">
        <v>21</v>
      </c>
      <c r="L4" s="533"/>
      <c r="M4" s="533"/>
      <c r="N4" s="533"/>
      <c r="O4" s="533"/>
      <c r="P4" s="533"/>
      <c r="Q4" s="533"/>
      <c r="R4" s="533"/>
      <c r="S4" s="533"/>
      <c r="T4" s="53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2" t="s">
        <v>23</v>
      </c>
      <c r="C17" s="533"/>
      <c r="D17" s="533"/>
      <c r="E17" s="533"/>
      <c r="F17" s="53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94"/>
  <sheetViews>
    <sheetView showGridLines="0" topLeftCell="A561" zoomScale="73" zoomScaleNormal="73" workbookViewId="0">
      <selection activeCell="K586" sqref="K586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7" t="s">
        <v>53</v>
      </c>
      <c r="C9" s="538"/>
      <c r="D9" s="538"/>
      <c r="E9" s="538"/>
      <c r="F9" s="53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7" t="s">
        <v>72</v>
      </c>
      <c r="C22" s="538"/>
      <c r="D22" s="538"/>
      <c r="E22" s="538"/>
      <c r="F22" s="53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7" t="s">
        <v>72</v>
      </c>
      <c r="C35" s="538"/>
      <c r="D35" s="538"/>
      <c r="E35" s="538"/>
      <c r="F35" s="53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7" t="s">
        <v>72</v>
      </c>
      <c r="C48" s="538"/>
      <c r="D48" s="538"/>
      <c r="E48" s="538"/>
      <c r="F48" s="53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7" t="s">
        <v>72</v>
      </c>
      <c r="C61" s="538"/>
      <c r="D61" s="538"/>
      <c r="E61" s="538"/>
      <c r="F61" s="53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7" t="s">
        <v>72</v>
      </c>
      <c r="C74" s="538"/>
      <c r="D74" s="538"/>
      <c r="E74" s="538"/>
      <c r="F74" s="53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37" t="s">
        <v>72</v>
      </c>
      <c r="C87" s="538"/>
      <c r="D87" s="538"/>
      <c r="E87" s="538"/>
      <c r="F87" s="53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37" t="s">
        <v>72</v>
      </c>
      <c r="C100" s="538"/>
      <c r="D100" s="538"/>
      <c r="E100" s="538"/>
      <c r="F100" s="53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37" t="s">
        <v>72</v>
      </c>
      <c r="C113" s="538"/>
      <c r="D113" s="538"/>
      <c r="E113" s="538"/>
      <c r="F113" s="539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37" t="s">
        <v>72</v>
      </c>
      <c r="C126" s="538"/>
      <c r="D126" s="538"/>
      <c r="E126" s="538"/>
      <c r="F126" s="539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7" t="s">
        <v>72</v>
      </c>
      <c r="C139" s="538"/>
      <c r="D139" s="538"/>
      <c r="E139" s="538"/>
      <c r="F139" s="539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7" t="s">
        <v>72</v>
      </c>
      <c r="C152" s="538"/>
      <c r="D152" s="538"/>
      <c r="E152" s="538"/>
      <c r="F152" s="539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37" t="s">
        <v>72</v>
      </c>
      <c r="C165" s="538"/>
      <c r="D165" s="538"/>
      <c r="E165" s="538"/>
      <c r="F165" s="539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7" t="s">
        <v>72</v>
      </c>
      <c r="C178" s="538"/>
      <c r="D178" s="538"/>
      <c r="E178" s="538"/>
      <c r="F178" s="539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7" t="s">
        <v>72</v>
      </c>
      <c r="C191" s="538"/>
      <c r="D191" s="538"/>
      <c r="E191" s="538"/>
      <c r="F191" s="539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7" t="s">
        <v>72</v>
      </c>
      <c r="C204" s="538"/>
      <c r="D204" s="538"/>
      <c r="E204" s="538"/>
      <c r="F204" s="539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37" t="s">
        <v>72</v>
      </c>
      <c r="C217" s="538"/>
      <c r="D217" s="538"/>
      <c r="E217" s="538"/>
      <c r="F217" s="539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37" t="s">
        <v>72</v>
      </c>
      <c r="C230" s="538"/>
      <c r="D230" s="538"/>
      <c r="E230" s="538"/>
      <c r="F230" s="539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7" t="s">
        <v>72</v>
      </c>
      <c r="C243" s="538"/>
      <c r="D243" s="538"/>
      <c r="E243" s="538"/>
      <c r="F243" s="539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37" t="s">
        <v>72</v>
      </c>
      <c r="C256" s="538"/>
      <c r="D256" s="538"/>
      <c r="E256" s="538"/>
      <c r="F256" s="539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7" t="s">
        <v>72</v>
      </c>
      <c r="C269" s="538"/>
      <c r="D269" s="538"/>
      <c r="E269" s="538"/>
      <c r="F269" s="539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37" t="s">
        <v>72</v>
      </c>
      <c r="C282" s="538"/>
      <c r="D282" s="538"/>
      <c r="E282" s="538"/>
      <c r="F282" s="539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37" t="s">
        <v>53</v>
      </c>
      <c r="C298" s="538"/>
      <c r="D298" s="538"/>
      <c r="E298" s="538"/>
      <c r="F298" s="538"/>
      <c r="G298" s="539"/>
      <c r="H298" s="537" t="s">
        <v>72</v>
      </c>
      <c r="I298" s="538"/>
      <c r="J298" s="538"/>
      <c r="K298" s="538"/>
      <c r="L298" s="538"/>
      <c r="M298" s="539"/>
      <c r="N298" s="537" t="s">
        <v>63</v>
      </c>
      <c r="O298" s="538"/>
      <c r="P298" s="538"/>
      <c r="Q298" s="538"/>
      <c r="R298" s="538"/>
      <c r="S298" s="539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37" t="s">
        <v>53</v>
      </c>
      <c r="C311" s="538"/>
      <c r="D311" s="538"/>
      <c r="E311" s="538"/>
      <c r="F311" s="538"/>
      <c r="G311" s="539"/>
      <c r="H311" s="537" t="s">
        <v>72</v>
      </c>
      <c r="I311" s="538"/>
      <c r="J311" s="538"/>
      <c r="K311" s="538"/>
      <c r="L311" s="538"/>
      <c r="M311" s="539"/>
      <c r="N311" s="537" t="s">
        <v>63</v>
      </c>
      <c r="O311" s="538"/>
      <c r="P311" s="538"/>
      <c r="Q311" s="538"/>
      <c r="R311" s="538"/>
      <c r="S311" s="539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43" t="s">
        <v>53</v>
      </c>
      <c r="C324" s="544"/>
      <c r="D324" s="544"/>
      <c r="E324" s="544"/>
      <c r="F324" s="544"/>
      <c r="G324" s="545"/>
      <c r="H324" s="543" t="s">
        <v>72</v>
      </c>
      <c r="I324" s="544"/>
      <c r="J324" s="544"/>
      <c r="K324" s="544"/>
      <c r="L324" s="544"/>
      <c r="M324" s="545"/>
      <c r="N324" s="543" t="s">
        <v>63</v>
      </c>
      <c r="O324" s="544"/>
      <c r="P324" s="544"/>
      <c r="Q324" s="544"/>
      <c r="R324" s="544"/>
      <c r="S324" s="545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43" t="s">
        <v>53</v>
      </c>
      <c r="C337" s="544"/>
      <c r="D337" s="544"/>
      <c r="E337" s="544"/>
      <c r="F337" s="544"/>
      <c r="G337" s="545"/>
      <c r="H337" s="543" t="s">
        <v>72</v>
      </c>
      <c r="I337" s="544"/>
      <c r="J337" s="544"/>
      <c r="K337" s="544"/>
      <c r="L337" s="544"/>
      <c r="M337" s="545"/>
      <c r="N337" s="543" t="s">
        <v>63</v>
      </c>
      <c r="O337" s="544"/>
      <c r="P337" s="544"/>
      <c r="Q337" s="544"/>
      <c r="R337" s="544"/>
      <c r="S337" s="545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43" t="s">
        <v>53</v>
      </c>
      <c r="C350" s="544"/>
      <c r="D350" s="544"/>
      <c r="E350" s="544"/>
      <c r="F350" s="544"/>
      <c r="G350" s="545"/>
      <c r="H350" s="543" t="s">
        <v>72</v>
      </c>
      <c r="I350" s="544"/>
      <c r="J350" s="544"/>
      <c r="K350" s="544"/>
      <c r="L350" s="544"/>
      <c r="M350" s="545"/>
      <c r="N350" s="543" t="s">
        <v>63</v>
      </c>
      <c r="O350" s="544"/>
      <c r="P350" s="544"/>
      <c r="Q350" s="544"/>
      <c r="R350" s="544"/>
      <c r="S350" s="545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43" t="s">
        <v>53</v>
      </c>
      <c r="C363" s="544"/>
      <c r="D363" s="544"/>
      <c r="E363" s="544"/>
      <c r="F363" s="544"/>
      <c r="G363" s="545"/>
      <c r="H363" s="543" t="s">
        <v>72</v>
      </c>
      <c r="I363" s="544"/>
      <c r="J363" s="544"/>
      <c r="K363" s="544"/>
      <c r="L363" s="544"/>
      <c r="M363" s="545"/>
      <c r="N363" s="543" t="s">
        <v>63</v>
      </c>
      <c r="O363" s="544"/>
      <c r="P363" s="544"/>
      <c r="Q363" s="544"/>
      <c r="R363" s="544"/>
      <c r="S363" s="545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43" t="s">
        <v>53</v>
      </c>
      <c r="C376" s="544"/>
      <c r="D376" s="544"/>
      <c r="E376" s="544"/>
      <c r="F376" s="544"/>
      <c r="G376" s="545"/>
      <c r="H376" s="543" t="s">
        <v>72</v>
      </c>
      <c r="I376" s="544"/>
      <c r="J376" s="544"/>
      <c r="K376" s="544"/>
      <c r="L376" s="544"/>
      <c r="M376" s="545"/>
      <c r="N376" s="543" t="s">
        <v>63</v>
      </c>
      <c r="O376" s="544"/>
      <c r="P376" s="544"/>
      <c r="Q376" s="544"/>
      <c r="R376" s="544"/>
      <c r="S376" s="545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>T379-T366</f>
        <v>65.890656125498026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8">D372+1.5</f>
        <v>145.5</v>
      </c>
      <c r="E385" s="240">
        <f t="shared" si="88"/>
        <v>148</v>
      </c>
      <c r="F385" s="240">
        <v>145</v>
      </c>
      <c r="G385" s="243">
        <v>145</v>
      </c>
      <c r="H385" s="242">
        <f t="shared" si="88"/>
        <v>148</v>
      </c>
      <c r="I385" s="240">
        <f t="shared" si="88"/>
        <v>147</v>
      </c>
      <c r="J385" s="240">
        <f t="shared" si="88"/>
        <v>146.5</v>
      </c>
      <c r="K385" s="240">
        <f t="shared" si="88"/>
        <v>147.5</v>
      </c>
      <c r="L385" s="240">
        <v>145</v>
      </c>
      <c r="M385" s="243">
        <f t="shared" si="88"/>
        <v>144.5</v>
      </c>
      <c r="N385" s="242">
        <f t="shared" si="88"/>
        <v>148</v>
      </c>
      <c r="O385" s="240">
        <f t="shared" si="88"/>
        <v>146.5</v>
      </c>
      <c r="P385" s="240">
        <f t="shared" si="88"/>
        <v>145.5</v>
      </c>
      <c r="Q385" s="240">
        <f t="shared" si="88"/>
        <v>147</v>
      </c>
      <c r="R385" s="240">
        <f t="shared" si="88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89">C385-C372</f>
        <v>2</v>
      </c>
      <c r="D386" s="415">
        <f t="shared" si="89"/>
        <v>1.5</v>
      </c>
      <c r="E386" s="415">
        <f t="shared" si="89"/>
        <v>1.5</v>
      </c>
      <c r="F386" s="415">
        <f t="shared" si="89"/>
        <v>2</v>
      </c>
      <c r="G386" s="417">
        <f t="shared" si="89"/>
        <v>2</v>
      </c>
      <c r="H386" s="410">
        <f t="shared" si="89"/>
        <v>1.5</v>
      </c>
      <c r="I386" s="415">
        <f t="shared" si="89"/>
        <v>1.5</v>
      </c>
      <c r="J386" s="415">
        <f t="shared" si="89"/>
        <v>1.5</v>
      </c>
      <c r="K386" s="415">
        <f t="shared" si="89"/>
        <v>1.5</v>
      </c>
      <c r="L386" s="415">
        <f t="shared" si="89"/>
        <v>2</v>
      </c>
      <c r="M386" s="417">
        <f t="shared" si="89"/>
        <v>1.5</v>
      </c>
      <c r="N386" s="410">
        <f t="shared" si="89"/>
        <v>1.5</v>
      </c>
      <c r="O386" s="415">
        <f t="shared" si="89"/>
        <v>1.5</v>
      </c>
      <c r="P386" s="415">
        <f t="shared" si="89"/>
        <v>1.5</v>
      </c>
      <c r="Q386" s="415">
        <f t="shared" si="89"/>
        <v>1.5</v>
      </c>
      <c r="R386" s="415">
        <f t="shared" si="89"/>
        <v>1.5</v>
      </c>
      <c r="S386" s="417">
        <f t="shared" si="89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43" t="s">
        <v>53</v>
      </c>
      <c r="C389" s="544"/>
      <c r="D389" s="544"/>
      <c r="E389" s="544"/>
      <c r="F389" s="544"/>
      <c r="G389" s="545"/>
      <c r="H389" s="543" t="s">
        <v>72</v>
      </c>
      <c r="I389" s="544"/>
      <c r="J389" s="544"/>
      <c r="K389" s="544"/>
      <c r="L389" s="544"/>
      <c r="M389" s="545"/>
      <c r="N389" s="543" t="s">
        <v>63</v>
      </c>
      <c r="O389" s="544"/>
      <c r="P389" s="544"/>
      <c r="Q389" s="544"/>
      <c r="R389" s="544"/>
      <c r="S389" s="545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0">C392/C391*100-100</f>
        <v>-2.0673076923076934</v>
      </c>
      <c r="D395" s="267">
        <f t="shared" si="90"/>
        <v>-0.7898351648351678</v>
      </c>
      <c r="E395" s="267">
        <f t="shared" si="90"/>
        <v>-4.8076923076923066</v>
      </c>
      <c r="F395" s="267">
        <f t="shared" si="90"/>
        <v>2.558379120879124</v>
      </c>
      <c r="G395" s="268">
        <f t="shared" si="90"/>
        <v>5.0160256410256636</v>
      </c>
      <c r="H395" s="266">
        <f t="shared" si="90"/>
        <v>0.24038461538462741</v>
      </c>
      <c r="I395" s="267">
        <f t="shared" si="90"/>
        <v>-2.8245192307692264</v>
      </c>
      <c r="J395" s="267">
        <f t="shared" si="90"/>
        <v>6.0096153846146194E-2</v>
      </c>
      <c r="K395" s="267">
        <f t="shared" si="90"/>
        <v>0.63100961538462741</v>
      </c>
      <c r="L395" s="267">
        <f t="shared" si="90"/>
        <v>0.6159855769230802</v>
      </c>
      <c r="M395" s="268">
        <f t="shared" si="90"/>
        <v>1.4743589743589638</v>
      </c>
      <c r="N395" s="266">
        <f t="shared" si="90"/>
        <v>-1.739253393665166</v>
      </c>
      <c r="O395" s="267">
        <f t="shared" si="90"/>
        <v>3.5067873303167545</v>
      </c>
      <c r="P395" s="267">
        <f t="shared" si="90"/>
        <v>-1.0539940828402479</v>
      </c>
      <c r="Q395" s="267">
        <f t="shared" si="90"/>
        <v>2.0733173076923066</v>
      </c>
      <c r="R395" s="267">
        <f t="shared" si="90"/>
        <v>1.7277644230769198</v>
      </c>
      <c r="S395" s="268">
        <f t="shared" si="90"/>
        <v>1.9981971153846274</v>
      </c>
      <c r="T395" s="345">
        <f t="shared" si="90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1">C392-C379</f>
        <v>42.666666666666515</v>
      </c>
      <c r="D396" s="415">
        <f t="shared" si="91"/>
        <v>39.285714285714221</v>
      </c>
      <c r="E396" s="415">
        <f t="shared" si="91"/>
        <v>31.428571428571558</v>
      </c>
      <c r="F396" s="415">
        <f t="shared" si="91"/>
        <v>244.42857142857156</v>
      </c>
      <c r="G396" s="417">
        <f t="shared" si="91"/>
        <v>380.00000000000045</v>
      </c>
      <c r="H396" s="410">
        <f t="shared" si="91"/>
        <v>192.66666666666652</v>
      </c>
      <c r="I396" s="415">
        <f t="shared" si="91"/>
        <v>-35</v>
      </c>
      <c r="J396" s="415">
        <f t="shared" si="91"/>
        <v>91.833333333333485</v>
      </c>
      <c r="K396" s="415">
        <f t="shared" si="91"/>
        <v>123.75</v>
      </c>
      <c r="L396" s="415">
        <f t="shared" si="91"/>
        <v>137.5</v>
      </c>
      <c r="M396" s="417">
        <f t="shared" si="91"/>
        <v>40.66666666666606</v>
      </c>
      <c r="N396" s="410">
        <f t="shared" si="91"/>
        <v>114.11764705882342</v>
      </c>
      <c r="O396" s="415">
        <f t="shared" si="91"/>
        <v>208.23529411764684</v>
      </c>
      <c r="P396" s="415">
        <f t="shared" si="91"/>
        <v>-9.140271493212822</v>
      </c>
      <c r="Q396" s="415">
        <f t="shared" si="91"/>
        <v>96.25</v>
      </c>
      <c r="R396" s="415">
        <f t="shared" si="91"/>
        <v>68.54166666666697</v>
      </c>
      <c r="S396" s="417">
        <f t="shared" si="91"/>
        <v>120.625</v>
      </c>
      <c r="T396" s="478">
        <f>T392-T379</f>
        <v>109.42522321428532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2">C398-C385</f>
        <v>0</v>
      </c>
      <c r="D399" s="415">
        <f t="shared" si="92"/>
        <v>0</v>
      </c>
      <c r="E399" s="415">
        <f t="shared" si="92"/>
        <v>0</v>
      </c>
      <c r="F399" s="415">
        <f t="shared" si="92"/>
        <v>0</v>
      </c>
      <c r="G399" s="417">
        <f t="shared" si="92"/>
        <v>0</v>
      </c>
      <c r="H399" s="410">
        <f t="shared" si="92"/>
        <v>0</v>
      </c>
      <c r="I399" s="415">
        <f t="shared" si="92"/>
        <v>0</v>
      </c>
      <c r="J399" s="415">
        <f t="shared" si="92"/>
        <v>0</v>
      </c>
      <c r="K399" s="415">
        <f t="shared" si="92"/>
        <v>0</v>
      </c>
      <c r="L399" s="415">
        <f t="shared" si="92"/>
        <v>0</v>
      </c>
      <c r="M399" s="417">
        <f t="shared" si="92"/>
        <v>0</v>
      </c>
      <c r="N399" s="410">
        <f t="shared" si="92"/>
        <v>0</v>
      </c>
      <c r="O399" s="415">
        <f t="shared" si="92"/>
        <v>0</v>
      </c>
      <c r="P399" s="415">
        <f t="shared" si="92"/>
        <v>0</v>
      </c>
      <c r="Q399" s="415">
        <f t="shared" si="92"/>
        <v>0</v>
      </c>
      <c r="R399" s="415">
        <f t="shared" si="92"/>
        <v>0</v>
      </c>
      <c r="S399" s="417">
        <f t="shared" si="92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43" t="s">
        <v>53</v>
      </c>
      <c r="C402" s="544"/>
      <c r="D402" s="544"/>
      <c r="E402" s="544"/>
      <c r="F402" s="544"/>
      <c r="G402" s="545"/>
      <c r="H402" s="543" t="s">
        <v>72</v>
      </c>
      <c r="I402" s="544"/>
      <c r="J402" s="544"/>
      <c r="K402" s="544"/>
      <c r="L402" s="544"/>
      <c r="M402" s="545"/>
      <c r="N402" s="543" t="s">
        <v>63</v>
      </c>
      <c r="O402" s="544"/>
      <c r="P402" s="544"/>
      <c r="Q402" s="544"/>
      <c r="R402" s="544"/>
      <c r="S402" s="545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3">C405/C404*100-100</f>
        <v>1.1077844311377305</v>
      </c>
      <c r="D408" s="267">
        <f t="shared" si="93"/>
        <v>-1.2215568862275461</v>
      </c>
      <c r="E408" s="267">
        <f t="shared" si="93"/>
        <v>-2.0359281437125674</v>
      </c>
      <c r="F408" s="267">
        <f t="shared" si="93"/>
        <v>4.1596806387225627</v>
      </c>
      <c r="G408" s="268">
        <f t="shared" si="93"/>
        <v>-0.93413173652695036</v>
      </c>
      <c r="H408" s="266">
        <f t="shared" si="93"/>
        <v>0.65012831479896249</v>
      </c>
      <c r="I408" s="267">
        <f t="shared" si="93"/>
        <v>-1.1377245508981986</v>
      </c>
      <c r="J408" s="267">
        <f t="shared" si="93"/>
        <v>4.5109780439121607</v>
      </c>
      <c r="K408" s="267">
        <f t="shared" si="93"/>
        <v>0.56458511548331103</v>
      </c>
      <c r="L408" s="267">
        <f t="shared" si="93"/>
        <v>4.0638722554890307</v>
      </c>
      <c r="M408" s="268">
        <f t="shared" si="93"/>
        <v>1.2215568862275319</v>
      </c>
      <c r="N408" s="266">
        <f t="shared" si="93"/>
        <v>-0.41916167664670922</v>
      </c>
      <c r="O408" s="267">
        <f t="shared" si="93"/>
        <v>2.8662674650698534</v>
      </c>
      <c r="P408" s="267">
        <f t="shared" si="93"/>
        <v>6.2736066328880753</v>
      </c>
      <c r="Q408" s="267">
        <f t="shared" si="93"/>
        <v>1.1804961505560385</v>
      </c>
      <c r="R408" s="267">
        <f t="shared" si="93"/>
        <v>5.6629597946963344</v>
      </c>
      <c r="S408" s="268">
        <f t="shared" si="93"/>
        <v>1.8245861218739066</v>
      </c>
      <c r="T408" s="345">
        <f t="shared" si="93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4">C405-C392</f>
        <v>147.25</v>
      </c>
      <c r="D409" s="415">
        <f t="shared" si="94"/>
        <v>-3.142857142856883</v>
      </c>
      <c r="E409" s="415">
        <f t="shared" si="94"/>
        <v>130</v>
      </c>
      <c r="F409" s="415">
        <f t="shared" si="94"/>
        <v>82.238095238095411</v>
      </c>
      <c r="G409" s="417">
        <f t="shared" si="94"/>
        <v>-232.66666666666697</v>
      </c>
      <c r="H409" s="410">
        <f t="shared" si="94"/>
        <v>32.142857142856883</v>
      </c>
      <c r="I409" s="415">
        <f t="shared" si="94"/>
        <v>85</v>
      </c>
      <c r="J409" s="415">
        <f t="shared" si="94"/>
        <v>200.83333333333303</v>
      </c>
      <c r="K409" s="415">
        <f t="shared" si="94"/>
        <v>12.321428571428442</v>
      </c>
      <c r="L409" s="415">
        <f t="shared" si="94"/>
        <v>159.04166666666697</v>
      </c>
      <c r="M409" s="417">
        <f t="shared" si="94"/>
        <v>4.6666666666669698</v>
      </c>
      <c r="N409" s="410">
        <f t="shared" si="94"/>
        <v>69.852941176470722</v>
      </c>
      <c r="O409" s="415">
        <f t="shared" si="94"/>
        <v>-11.215686274509608</v>
      </c>
      <c r="P409" s="415">
        <f t="shared" si="94"/>
        <v>320.7692307692314</v>
      </c>
      <c r="Q409" s="415">
        <f t="shared" si="94"/>
        <v>-21.964285714285325</v>
      </c>
      <c r="R409" s="415">
        <f t="shared" si="94"/>
        <v>179.55357142857156</v>
      </c>
      <c r="S409" s="417">
        <f t="shared" si="94"/>
        <v>8.0514705882351336</v>
      </c>
      <c r="T409" s="478">
        <f>T405-T392</f>
        <v>70.269650028686556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5">C411-C398</f>
        <v>0</v>
      </c>
      <c r="D412" s="415">
        <f t="shared" si="95"/>
        <v>0</v>
      </c>
      <c r="E412" s="415">
        <f t="shared" si="95"/>
        <v>0</v>
      </c>
      <c r="F412" s="415">
        <f t="shared" si="95"/>
        <v>0</v>
      </c>
      <c r="G412" s="417">
        <f t="shared" si="95"/>
        <v>0</v>
      </c>
      <c r="H412" s="410">
        <f t="shared" si="95"/>
        <v>0</v>
      </c>
      <c r="I412" s="415">
        <f t="shared" si="95"/>
        <v>0</v>
      </c>
      <c r="J412" s="415">
        <f t="shared" si="95"/>
        <v>0</v>
      </c>
      <c r="K412" s="415">
        <f t="shared" si="95"/>
        <v>0</v>
      </c>
      <c r="L412" s="415">
        <f t="shared" si="95"/>
        <v>0</v>
      </c>
      <c r="M412" s="417">
        <f t="shared" si="95"/>
        <v>0</v>
      </c>
      <c r="N412" s="410">
        <f t="shared" si="95"/>
        <v>0</v>
      </c>
      <c r="O412" s="415">
        <f t="shared" si="95"/>
        <v>0</v>
      </c>
      <c r="P412" s="415">
        <f t="shared" si="95"/>
        <v>0</v>
      </c>
      <c r="Q412" s="415">
        <f t="shared" si="95"/>
        <v>0</v>
      </c>
      <c r="R412" s="415">
        <f t="shared" si="95"/>
        <v>0</v>
      </c>
      <c r="S412" s="417">
        <f t="shared" si="95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43" t="s">
        <v>53</v>
      </c>
      <c r="C415" s="544"/>
      <c r="D415" s="544"/>
      <c r="E415" s="544"/>
      <c r="F415" s="544"/>
      <c r="G415" s="545"/>
      <c r="H415" s="543" t="s">
        <v>72</v>
      </c>
      <c r="I415" s="544"/>
      <c r="J415" s="544"/>
      <c r="K415" s="544"/>
      <c r="L415" s="544"/>
      <c r="M415" s="545"/>
      <c r="N415" s="543" t="s">
        <v>63</v>
      </c>
      <c r="O415" s="544"/>
      <c r="P415" s="544"/>
      <c r="Q415" s="544"/>
      <c r="R415" s="544"/>
      <c r="S415" s="545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6">C418/C417*100-100</f>
        <v>5.1663624877158441</v>
      </c>
      <c r="D421" s="267">
        <f t="shared" si="96"/>
        <v>5.7942190400424209</v>
      </c>
      <c r="E421" s="267">
        <f t="shared" si="96"/>
        <v>-3.0003409478349852</v>
      </c>
      <c r="F421" s="267">
        <f t="shared" si="96"/>
        <v>3.3545478652877279</v>
      </c>
      <c r="G421" s="268">
        <f t="shared" si="96"/>
        <v>4.2800318217979196</v>
      </c>
      <c r="H421" s="266">
        <f t="shared" si="96"/>
        <v>5.9069212410501279</v>
      </c>
      <c r="I421" s="267">
        <f t="shared" si="96"/>
        <v>2.0435560859188655</v>
      </c>
      <c r="J421" s="267">
        <f t="shared" si="96"/>
        <v>0.10739856801909298</v>
      </c>
      <c r="K421" s="267">
        <f t="shared" si="96"/>
        <v>7.0704057279236281</v>
      </c>
      <c r="L421" s="267">
        <f t="shared" si="96"/>
        <v>4.1368337311058099</v>
      </c>
      <c r="M421" s="268">
        <f t="shared" si="96"/>
        <v>2.4343675417661075</v>
      </c>
      <c r="N421" s="266">
        <f t="shared" si="96"/>
        <v>-1.1614956245027912</v>
      </c>
      <c r="O421" s="267">
        <f t="shared" si="96"/>
        <v>5.8983975451755839</v>
      </c>
      <c r="P421" s="267">
        <f t="shared" si="96"/>
        <v>4.4709626093874135</v>
      </c>
      <c r="Q421" s="267">
        <f t="shared" si="96"/>
        <v>6.9809069212410435</v>
      </c>
      <c r="R421" s="267">
        <f t="shared" si="96"/>
        <v>3.945902943516316</v>
      </c>
      <c r="S421" s="268">
        <f t="shared" si="96"/>
        <v>4.0731901352426547</v>
      </c>
      <c r="T421" s="345">
        <f t="shared" si="96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97">C418-C405</f>
        <v>185.22058823529369</v>
      </c>
      <c r="D422" s="415">
        <f t="shared" si="97"/>
        <v>308.77777777777737</v>
      </c>
      <c r="E422" s="415">
        <f t="shared" si="97"/>
        <v>-25.714285714285779</v>
      </c>
      <c r="F422" s="415">
        <f t="shared" si="97"/>
        <v>-18.111111111111313</v>
      </c>
      <c r="G422" s="417">
        <f t="shared" si="97"/>
        <v>233.33333333333303</v>
      </c>
      <c r="H422" s="410">
        <f t="shared" si="97"/>
        <v>235.35714285714312</v>
      </c>
      <c r="I422" s="415">
        <f t="shared" si="97"/>
        <v>148.125</v>
      </c>
      <c r="J422" s="415">
        <f t="shared" si="97"/>
        <v>-168.83333333333303</v>
      </c>
      <c r="K422" s="415">
        <f t="shared" si="97"/>
        <v>287.67857142857156</v>
      </c>
      <c r="L422" s="415">
        <f t="shared" si="97"/>
        <v>18.66666666666606</v>
      </c>
      <c r="M422" s="417">
        <f t="shared" si="97"/>
        <v>66</v>
      </c>
      <c r="N422" s="410">
        <f t="shared" si="97"/>
        <v>-16.16666666666697</v>
      </c>
      <c r="O422" s="415">
        <f t="shared" si="97"/>
        <v>142.47619047618991</v>
      </c>
      <c r="P422" s="415">
        <f t="shared" si="97"/>
        <v>-59.589743589744103</v>
      </c>
      <c r="Q422" s="415">
        <f t="shared" si="97"/>
        <v>258.21428571428532</v>
      </c>
      <c r="R422" s="415">
        <f t="shared" si="97"/>
        <v>-56.095238095238528</v>
      </c>
      <c r="S422" s="417">
        <f t="shared" si="97"/>
        <v>109.49019607843184</v>
      </c>
      <c r="T422" s="478">
        <f>T418-T405</f>
        <v>90.275606241761125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98">C424-C411</f>
        <v>1</v>
      </c>
      <c r="D425" s="415">
        <f t="shared" si="98"/>
        <v>1</v>
      </c>
      <c r="E425" s="415">
        <f t="shared" si="98"/>
        <v>1.5</v>
      </c>
      <c r="F425" s="415">
        <f t="shared" si="98"/>
        <v>1.5</v>
      </c>
      <c r="G425" s="417">
        <f t="shared" si="98"/>
        <v>1</v>
      </c>
      <c r="H425" s="410">
        <f t="shared" si="98"/>
        <v>1</v>
      </c>
      <c r="I425" s="415">
        <f t="shared" si="98"/>
        <v>1</v>
      </c>
      <c r="J425" s="415">
        <f t="shared" si="98"/>
        <v>1.5</v>
      </c>
      <c r="K425" s="415">
        <f t="shared" si="98"/>
        <v>1</v>
      </c>
      <c r="L425" s="415">
        <f t="shared" si="98"/>
        <v>1</v>
      </c>
      <c r="M425" s="417">
        <f t="shared" si="98"/>
        <v>1.5</v>
      </c>
      <c r="N425" s="410">
        <f t="shared" si="98"/>
        <v>1.5</v>
      </c>
      <c r="O425" s="415">
        <f t="shared" si="98"/>
        <v>1</v>
      </c>
      <c r="P425" s="415">
        <f t="shared" si="98"/>
        <v>1.5</v>
      </c>
      <c r="Q425" s="415">
        <f t="shared" si="98"/>
        <v>1</v>
      </c>
      <c r="R425" s="415">
        <f t="shared" si="98"/>
        <v>1.5</v>
      </c>
      <c r="S425" s="417">
        <f t="shared" si="98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43" t="s">
        <v>53</v>
      </c>
      <c r="C428" s="544"/>
      <c r="D428" s="544"/>
      <c r="E428" s="544"/>
      <c r="F428" s="544"/>
      <c r="G428" s="545"/>
      <c r="H428" s="543" t="s">
        <v>72</v>
      </c>
      <c r="I428" s="544"/>
      <c r="J428" s="544"/>
      <c r="K428" s="544"/>
      <c r="L428" s="544"/>
      <c r="M428" s="545"/>
      <c r="N428" s="543" t="s">
        <v>63</v>
      </c>
      <c r="O428" s="544"/>
      <c r="P428" s="544"/>
      <c r="Q428" s="544"/>
      <c r="R428" s="544"/>
      <c r="S428" s="545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99">C431/C430*100-100</f>
        <v>3.1708283789139813</v>
      </c>
      <c r="D434" s="267">
        <f t="shared" si="99"/>
        <v>2.2267862933736922</v>
      </c>
      <c r="E434" s="267">
        <f t="shared" si="99"/>
        <v>3.7752675386444707</v>
      </c>
      <c r="F434" s="267">
        <f t="shared" si="99"/>
        <v>7.9191438763376993</v>
      </c>
      <c r="G434" s="268">
        <f t="shared" si="99"/>
        <v>1.7677368212445401</v>
      </c>
      <c r="H434" s="266">
        <f t="shared" si="99"/>
        <v>4.3995243757431552</v>
      </c>
      <c r="I434" s="267">
        <f t="shared" si="99"/>
        <v>-0.48188247074284618</v>
      </c>
      <c r="J434" s="267">
        <f t="shared" si="99"/>
        <v>3.8644470868014196</v>
      </c>
      <c r="K434" s="267">
        <f t="shared" si="99"/>
        <v>5.142687277051138</v>
      </c>
      <c r="L434" s="267">
        <f t="shared" si="99"/>
        <v>7.4118113357114765</v>
      </c>
      <c r="M434" s="268">
        <f t="shared" si="99"/>
        <v>6.2320766594390307</v>
      </c>
      <c r="N434" s="266">
        <f t="shared" si="99"/>
        <v>5.2746730083234326</v>
      </c>
      <c r="O434" s="267">
        <f t="shared" si="99"/>
        <v>5.5885850178358965</v>
      </c>
      <c r="P434" s="267">
        <f t="shared" si="99"/>
        <v>6.8196125061201798</v>
      </c>
      <c r="Q434" s="267">
        <f t="shared" si="99"/>
        <v>5.180907083404108</v>
      </c>
      <c r="R434" s="267">
        <f t="shared" si="99"/>
        <v>4.7116527942925046</v>
      </c>
      <c r="S434" s="268">
        <f t="shared" si="99"/>
        <v>6.9361870788743545</v>
      </c>
      <c r="T434" s="345">
        <f t="shared" si="99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0">C431-C418</f>
        <v>-68.137254901960659</v>
      </c>
      <c r="D435" s="415">
        <f t="shared" si="100"/>
        <v>-134.14141414141341</v>
      </c>
      <c r="E435" s="415">
        <f t="shared" si="100"/>
        <v>299.46428571428578</v>
      </c>
      <c r="F435" s="415">
        <f t="shared" si="100"/>
        <v>207.44444444444434</v>
      </c>
      <c r="G435" s="417">
        <f t="shared" si="100"/>
        <v>-90</v>
      </c>
      <c r="H435" s="410">
        <f t="shared" si="100"/>
        <v>-47.5</v>
      </c>
      <c r="I435" s="415">
        <f t="shared" si="100"/>
        <v>-90.888157894736651</v>
      </c>
      <c r="J435" s="415">
        <f t="shared" si="100"/>
        <v>173</v>
      </c>
      <c r="K435" s="415">
        <f t="shared" si="100"/>
        <v>-65</v>
      </c>
      <c r="L435" s="415">
        <f t="shared" si="100"/>
        <v>153.33333333333394</v>
      </c>
      <c r="M435" s="417">
        <f t="shared" si="100"/>
        <v>175.05882352941171</v>
      </c>
      <c r="N435" s="410">
        <f t="shared" si="100"/>
        <v>285.46666666666715</v>
      </c>
      <c r="O435" s="415">
        <f t="shared" si="100"/>
        <v>2.857142857143117</v>
      </c>
      <c r="P435" s="415">
        <f t="shared" si="100"/>
        <v>114.43137254902013</v>
      </c>
      <c r="Q435" s="415">
        <f t="shared" si="100"/>
        <v>-59.642857142856883</v>
      </c>
      <c r="R435" s="415">
        <f t="shared" si="100"/>
        <v>47.79166666666697</v>
      </c>
      <c r="S435" s="417">
        <f t="shared" si="100"/>
        <v>136</v>
      </c>
      <c r="T435" s="478">
        <f>T431-T418</f>
        <v>68.336949243337585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1">C437-C424</f>
        <v>0</v>
      </c>
      <c r="D438" s="415">
        <f t="shared" si="101"/>
        <v>0</v>
      </c>
      <c r="E438" s="415">
        <f t="shared" si="101"/>
        <v>0</v>
      </c>
      <c r="F438" s="415">
        <f t="shared" si="101"/>
        <v>0</v>
      </c>
      <c r="G438" s="417">
        <f t="shared" si="101"/>
        <v>0</v>
      </c>
      <c r="H438" s="410">
        <f t="shared" si="101"/>
        <v>0</v>
      </c>
      <c r="I438" s="415">
        <f t="shared" si="101"/>
        <v>0</v>
      </c>
      <c r="J438" s="415">
        <f t="shared" si="101"/>
        <v>0</v>
      </c>
      <c r="K438" s="415">
        <f t="shared" si="101"/>
        <v>0</v>
      </c>
      <c r="L438" s="415">
        <f t="shared" si="101"/>
        <v>0</v>
      </c>
      <c r="M438" s="417">
        <f t="shared" si="101"/>
        <v>0</v>
      </c>
      <c r="N438" s="410">
        <f t="shared" si="101"/>
        <v>0</v>
      </c>
      <c r="O438" s="415">
        <f t="shared" si="101"/>
        <v>0</v>
      </c>
      <c r="P438" s="415">
        <f t="shared" si="101"/>
        <v>0</v>
      </c>
      <c r="Q438" s="415">
        <f t="shared" si="101"/>
        <v>0</v>
      </c>
      <c r="R438" s="415">
        <f t="shared" si="101"/>
        <v>0</v>
      </c>
      <c r="S438" s="417">
        <f t="shared" si="101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43" t="s">
        <v>53</v>
      </c>
      <c r="C441" s="544"/>
      <c r="D441" s="544"/>
      <c r="E441" s="544"/>
      <c r="F441" s="544"/>
      <c r="G441" s="545"/>
      <c r="H441" s="543" t="s">
        <v>72</v>
      </c>
      <c r="I441" s="544"/>
      <c r="J441" s="544"/>
      <c r="K441" s="544"/>
      <c r="L441" s="544"/>
      <c r="M441" s="545"/>
      <c r="N441" s="543" t="s">
        <v>63</v>
      </c>
      <c r="O441" s="544"/>
      <c r="P441" s="544"/>
      <c r="Q441" s="544"/>
      <c r="R441" s="544"/>
      <c r="S441" s="545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2">C444/C443*100-100</f>
        <v>5.8798578199052116</v>
      </c>
      <c r="D447" s="267">
        <f t="shared" si="102"/>
        <v>5.8609004739336399</v>
      </c>
      <c r="E447" s="267">
        <f t="shared" si="102"/>
        <v>3.2582938388625564</v>
      </c>
      <c r="F447" s="267">
        <f t="shared" si="102"/>
        <v>2.35379146919432</v>
      </c>
      <c r="G447" s="268">
        <f t="shared" si="102"/>
        <v>0.48791469194313208</v>
      </c>
      <c r="H447" s="266">
        <f t="shared" si="102"/>
        <v>7.778199052132706</v>
      </c>
      <c r="I447" s="267">
        <f t="shared" si="102"/>
        <v>1.4078199052132589</v>
      </c>
      <c r="J447" s="267">
        <f t="shared" si="102"/>
        <v>3.8279620853080445</v>
      </c>
      <c r="K447" s="267">
        <f t="shared" si="102"/>
        <v>5.382464454976315</v>
      </c>
      <c r="L447" s="267">
        <f t="shared" si="102"/>
        <v>4.7393364928909989</v>
      </c>
      <c r="M447" s="268">
        <f t="shared" si="102"/>
        <v>1.9116113744075847</v>
      </c>
      <c r="N447" s="266">
        <f t="shared" si="102"/>
        <v>7.0360189573459735</v>
      </c>
      <c r="O447" s="267">
        <f t="shared" si="102"/>
        <v>3.8601895734597065</v>
      </c>
      <c r="P447" s="267">
        <f t="shared" si="102"/>
        <v>10.071090047393369</v>
      </c>
      <c r="Q447" s="267">
        <f t="shared" si="102"/>
        <v>7.5545023696682563</v>
      </c>
      <c r="R447" s="267">
        <f t="shared" si="102"/>
        <v>7.8988151658767833</v>
      </c>
      <c r="S447" s="268">
        <f t="shared" si="102"/>
        <v>5.3656398104265435</v>
      </c>
      <c r="T447" s="345">
        <f t="shared" si="102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3">C444-C431</f>
        <v>129.79666666666708</v>
      </c>
      <c r="D448" s="415">
        <f t="shared" si="103"/>
        <v>168.69363636363596</v>
      </c>
      <c r="E448" s="415">
        <f t="shared" si="103"/>
        <v>-6.25</v>
      </c>
      <c r="F448" s="415">
        <f t="shared" si="103"/>
        <v>-218.67000000000007</v>
      </c>
      <c r="G448" s="417">
        <f t="shared" si="103"/>
        <v>-38.743333333332885</v>
      </c>
      <c r="H448" s="410">
        <f t="shared" si="103"/>
        <v>158.23999999999978</v>
      </c>
      <c r="I448" s="415">
        <f t="shared" si="103"/>
        <v>94.673157894736505</v>
      </c>
      <c r="J448" s="415">
        <f t="shared" si="103"/>
        <v>14.039999999999964</v>
      </c>
      <c r="K448" s="415">
        <f t="shared" si="103"/>
        <v>25.890000000000327</v>
      </c>
      <c r="L448" s="415">
        <f t="shared" si="103"/>
        <v>-96.66666666666697</v>
      </c>
      <c r="M448" s="417">
        <f t="shared" si="103"/>
        <v>-166.38882352941164</v>
      </c>
      <c r="N448" s="410">
        <f t="shared" si="103"/>
        <v>90.119999999999891</v>
      </c>
      <c r="O448" s="415">
        <f t="shared" si="103"/>
        <v>-57.100000000000364</v>
      </c>
      <c r="P448" s="415">
        <f t="shared" si="103"/>
        <v>153.23529411764684</v>
      </c>
      <c r="Q448" s="415">
        <f t="shared" si="103"/>
        <v>115.94285714285706</v>
      </c>
      <c r="R448" s="415">
        <f t="shared" si="103"/>
        <v>150.20499999999993</v>
      </c>
      <c r="S448" s="417">
        <f t="shared" si="103"/>
        <v>-50.236666666666679</v>
      </c>
      <c r="T448" s="478">
        <f>T444-T431</f>
        <v>14.323508771929482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04">C450-C437</f>
        <v>0</v>
      </c>
      <c r="D451" s="415">
        <f t="shared" si="104"/>
        <v>0</v>
      </c>
      <c r="E451" s="415">
        <f t="shared" si="104"/>
        <v>0</v>
      </c>
      <c r="F451" s="415">
        <f t="shared" si="104"/>
        <v>0</v>
      </c>
      <c r="G451" s="417">
        <f t="shared" si="104"/>
        <v>0</v>
      </c>
      <c r="H451" s="410">
        <f t="shared" si="104"/>
        <v>0</v>
      </c>
      <c r="I451" s="415">
        <f t="shared" si="104"/>
        <v>0</v>
      </c>
      <c r="J451" s="415">
        <f t="shared" si="104"/>
        <v>0</v>
      </c>
      <c r="K451" s="415">
        <f t="shared" si="104"/>
        <v>0</v>
      </c>
      <c r="L451" s="415">
        <f t="shared" si="104"/>
        <v>0</v>
      </c>
      <c r="M451" s="417">
        <f t="shared" si="104"/>
        <v>0</v>
      </c>
      <c r="N451" s="410">
        <f t="shared" si="104"/>
        <v>0</v>
      </c>
      <c r="O451" s="415">
        <f t="shared" si="104"/>
        <v>0</v>
      </c>
      <c r="P451" s="415">
        <f t="shared" si="104"/>
        <v>0</v>
      </c>
      <c r="Q451" s="415">
        <f t="shared" si="104"/>
        <v>0</v>
      </c>
      <c r="R451" s="415">
        <f t="shared" si="104"/>
        <v>0</v>
      </c>
      <c r="S451" s="417">
        <f t="shared" si="104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43" t="s">
        <v>53</v>
      </c>
      <c r="C454" s="544"/>
      <c r="D454" s="544"/>
      <c r="E454" s="544"/>
      <c r="F454" s="544"/>
      <c r="G454" s="545"/>
      <c r="H454" s="543" t="s">
        <v>72</v>
      </c>
      <c r="I454" s="544"/>
      <c r="J454" s="544"/>
      <c r="K454" s="544"/>
      <c r="L454" s="544"/>
      <c r="M454" s="545"/>
      <c r="N454" s="543" t="s">
        <v>63</v>
      </c>
      <c r="O454" s="544"/>
      <c r="P454" s="544"/>
      <c r="Q454" s="544"/>
      <c r="R454" s="544"/>
      <c r="S454" s="545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05">C457/C456*100-100</f>
        <v>3.4868162140889467</v>
      </c>
      <c r="D460" s="267">
        <f t="shared" si="105"/>
        <v>2.4456063417102314</v>
      </c>
      <c r="E460" s="267">
        <f t="shared" si="105"/>
        <v>-2.8571428571428612</v>
      </c>
      <c r="F460" s="267">
        <f t="shared" si="105"/>
        <v>6.5272389947714515</v>
      </c>
      <c r="G460" s="268">
        <f t="shared" si="105"/>
        <v>10.688242239044385</v>
      </c>
      <c r="H460" s="266">
        <f t="shared" si="105"/>
        <v>0.8939112835216747</v>
      </c>
      <c r="I460" s="267">
        <f t="shared" si="105"/>
        <v>6.2392153301244377</v>
      </c>
      <c r="J460" s="267">
        <f t="shared" si="105"/>
        <v>8.6334120425029397</v>
      </c>
      <c r="K460" s="267">
        <f t="shared" si="105"/>
        <v>-0.66902794175520341</v>
      </c>
      <c r="L460" s="267">
        <f t="shared" si="105"/>
        <v>9.2325855962219521</v>
      </c>
      <c r="M460" s="268">
        <f t="shared" si="105"/>
        <v>15.245966155057062</v>
      </c>
      <c r="N460" s="266">
        <f t="shared" si="105"/>
        <v>-0.2997002997003051</v>
      </c>
      <c r="O460" s="267">
        <f t="shared" si="105"/>
        <v>4.683195592286495</v>
      </c>
      <c r="P460" s="267">
        <f t="shared" si="105"/>
        <v>9.2168437622982964</v>
      </c>
      <c r="Q460" s="267">
        <f t="shared" si="105"/>
        <v>1.3661663012312601</v>
      </c>
      <c r="R460" s="267">
        <f t="shared" si="105"/>
        <v>10.17709563164108</v>
      </c>
      <c r="S460" s="268">
        <f>S457/S456*100-100</f>
        <v>15.366929720996708</v>
      </c>
      <c r="T460" s="345">
        <f t="shared" si="105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06">C457-C444</f>
        <v>-85.463333333333139</v>
      </c>
      <c r="D461" s="415">
        <f t="shared" si="106"/>
        <v>-128.75857142857149</v>
      </c>
      <c r="E461" s="415">
        <f t="shared" si="106"/>
        <v>-243.5</v>
      </c>
      <c r="F461" s="415">
        <f t="shared" si="106"/>
        <v>192.09857142857163</v>
      </c>
      <c r="G461" s="417">
        <f t="shared" si="106"/>
        <v>447.05705882352959</v>
      </c>
      <c r="H461" s="410">
        <f t="shared" si="106"/>
        <v>-275.38285714285666</v>
      </c>
      <c r="I461" s="415">
        <f t="shared" si="106"/>
        <v>219.82076923076966</v>
      </c>
      <c r="J461" s="415">
        <f t="shared" si="106"/>
        <v>219.08500000000004</v>
      </c>
      <c r="K461" s="415">
        <f t="shared" si="106"/>
        <v>-240.47333333333336</v>
      </c>
      <c r="L461" s="415">
        <f t="shared" si="106"/>
        <v>206</v>
      </c>
      <c r="M461" s="417">
        <f t="shared" si="106"/>
        <v>579.9966666666669</v>
      </c>
      <c r="N461" s="410">
        <f t="shared" si="106"/>
        <v>-294.6123076923077</v>
      </c>
      <c r="O461" s="415">
        <f t="shared" si="106"/>
        <v>50.433333333333394</v>
      </c>
      <c r="P461" s="415">
        <f t="shared" si="106"/>
        <v>-19.66666666666697</v>
      </c>
      <c r="Q461" s="415">
        <f t="shared" si="106"/>
        <v>-245.94285714285706</v>
      </c>
      <c r="R461" s="415">
        <f t="shared" si="106"/>
        <v>112.67000000000007</v>
      </c>
      <c r="S461" s="417">
        <f t="shared" si="106"/>
        <v>439.35947368421057</v>
      </c>
      <c r="T461" s="478">
        <f>T457-T444</f>
        <v>85.551544715446653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07">C463-C450</f>
        <v>1.5</v>
      </c>
      <c r="D464" s="415">
        <f t="shared" si="107"/>
        <v>1.5</v>
      </c>
      <c r="E464" s="415">
        <f t="shared" si="107"/>
        <v>1.5</v>
      </c>
      <c r="F464" s="415">
        <f t="shared" si="107"/>
        <v>1</v>
      </c>
      <c r="G464" s="417">
        <f t="shared" si="107"/>
        <v>1</v>
      </c>
      <c r="H464" s="410">
        <f t="shared" si="107"/>
        <v>1.5</v>
      </c>
      <c r="I464" s="415">
        <f t="shared" si="107"/>
        <v>1</v>
      </c>
      <c r="J464" s="415">
        <f t="shared" si="107"/>
        <v>1</v>
      </c>
      <c r="K464" s="415">
        <f t="shared" si="107"/>
        <v>1.5</v>
      </c>
      <c r="L464" s="415">
        <f t="shared" si="107"/>
        <v>1</v>
      </c>
      <c r="M464" s="417">
        <f t="shared" si="107"/>
        <v>1</v>
      </c>
      <c r="N464" s="410">
        <f t="shared" si="107"/>
        <v>1.5</v>
      </c>
      <c r="O464" s="415">
        <f t="shared" si="107"/>
        <v>1</v>
      </c>
      <c r="P464" s="415">
        <f t="shared" si="107"/>
        <v>1</v>
      </c>
      <c r="Q464" s="415">
        <f t="shared" si="107"/>
        <v>1.5</v>
      </c>
      <c r="R464" s="415">
        <f t="shared" si="107"/>
        <v>1</v>
      </c>
      <c r="S464" s="417">
        <f t="shared" si="107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43" t="s">
        <v>53</v>
      </c>
      <c r="C467" s="544"/>
      <c r="D467" s="544"/>
      <c r="E467" s="544"/>
      <c r="F467" s="544"/>
      <c r="G467" s="545"/>
      <c r="H467" s="543" t="s">
        <v>72</v>
      </c>
      <c r="I467" s="544"/>
      <c r="J467" s="544"/>
      <c r="K467" s="544"/>
      <c r="L467" s="544"/>
      <c r="M467" s="545"/>
      <c r="N467" s="543" t="s">
        <v>63</v>
      </c>
      <c r="O467" s="544"/>
      <c r="P467" s="544"/>
      <c r="Q467" s="544"/>
      <c r="R467" s="544"/>
      <c r="S467" s="545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08">C470/C469*100-100</f>
        <v>5.9265882352941333</v>
      </c>
      <c r="D473" s="267">
        <f t="shared" si="108"/>
        <v>7.451058823529408</v>
      </c>
      <c r="E473" s="267">
        <f t="shared" si="108"/>
        <v>1.264705882352942</v>
      </c>
      <c r="F473" s="267">
        <f t="shared" si="108"/>
        <v>11.69741176470589</v>
      </c>
      <c r="G473" s="268">
        <f t="shared" si="108"/>
        <v>13.67835294117647</v>
      </c>
      <c r="H473" s="266">
        <f t="shared" si="108"/>
        <v>2.5882352941176521</v>
      </c>
      <c r="I473" s="267">
        <f t="shared" si="108"/>
        <v>7.8117647058823678</v>
      </c>
      <c r="J473" s="267">
        <f t="shared" si="108"/>
        <v>9.0736470588235392</v>
      </c>
      <c r="K473" s="267">
        <f t="shared" si="108"/>
        <v>2.529411764705884</v>
      </c>
      <c r="L473" s="267">
        <f t="shared" si="108"/>
        <v>10.007764705882366</v>
      </c>
      <c r="M473" s="268">
        <f t="shared" si="108"/>
        <v>12.298117647058817</v>
      </c>
      <c r="N473" s="266">
        <f t="shared" si="108"/>
        <v>1.2705882352941131</v>
      </c>
      <c r="O473" s="267">
        <f t="shared" si="108"/>
        <v>4.6275294117646979</v>
      </c>
      <c r="P473" s="267">
        <f t="shared" si="108"/>
        <v>9.5294117647058698</v>
      </c>
      <c r="Q473" s="267">
        <f t="shared" si="108"/>
        <v>2.151294117647069</v>
      </c>
      <c r="R473" s="267">
        <f t="shared" si="108"/>
        <v>10.308941176470583</v>
      </c>
      <c r="S473" s="268">
        <f>S470/S469*100-100</f>
        <v>13.808941176470597</v>
      </c>
      <c r="T473" s="345">
        <f t="shared" ref="T473" si="109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0">C470-C457</f>
        <v>119.21333333333314</v>
      </c>
      <c r="D474" s="415">
        <f t="shared" si="110"/>
        <v>228.09857142857163</v>
      </c>
      <c r="E474" s="415">
        <f t="shared" si="110"/>
        <v>189.75</v>
      </c>
      <c r="F474" s="415">
        <f t="shared" si="110"/>
        <v>235.71142857142877</v>
      </c>
      <c r="G474" s="417">
        <f t="shared" si="110"/>
        <v>143.68294117647019</v>
      </c>
      <c r="H474" s="410">
        <f t="shared" si="110"/>
        <v>87.142857142856883</v>
      </c>
      <c r="I474" s="415">
        <f t="shared" si="110"/>
        <v>82.769230769230489</v>
      </c>
      <c r="J474" s="415">
        <f t="shared" si="110"/>
        <v>35.005000000000109</v>
      </c>
      <c r="K474" s="415">
        <f t="shared" si="110"/>
        <v>150.83333333333303</v>
      </c>
      <c r="L474" s="415">
        <f t="shared" si="110"/>
        <v>49.329999999999927</v>
      </c>
      <c r="M474" s="417">
        <f t="shared" si="110"/>
        <v>-107.9966666666669</v>
      </c>
      <c r="N474" s="410">
        <f t="shared" si="110"/>
        <v>81.692307692307622</v>
      </c>
      <c r="O474" s="415">
        <f t="shared" si="110"/>
        <v>13.336666666667043</v>
      </c>
      <c r="P474" s="415">
        <f t="shared" si="110"/>
        <v>29.66666666666697</v>
      </c>
      <c r="Q474" s="415">
        <f t="shared" si="110"/>
        <v>48.572857142857174</v>
      </c>
      <c r="R474" s="415">
        <f t="shared" si="110"/>
        <v>22.130000000000109</v>
      </c>
      <c r="S474" s="417">
        <f t="shared" si="110"/>
        <v>-48.909473684210752</v>
      </c>
      <c r="T474" s="478">
        <f>T470-T457</f>
        <v>68.388455284552947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1">C476-C463</f>
        <v>0</v>
      </c>
      <c r="D477" s="415">
        <f t="shared" si="111"/>
        <v>0</v>
      </c>
      <c r="E477" s="415">
        <f t="shared" si="111"/>
        <v>0</v>
      </c>
      <c r="F477" s="415">
        <f t="shared" si="111"/>
        <v>0</v>
      </c>
      <c r="G477" s="417">
        <f t="shared" si="111"/>
        <v>0</v>
      </c>
      <c r="H477" s="410">
        <f t="shared" si="111"/>
        <v>0</v>
      </c>
      <c r="I477" s="415">
        <f t="shared" si="111"/>
        <v>0</v>
      </c>
      <c r="J477" s="415">
        <f t="shared" si="111"/>
        <v>0</v>
      </c>
      <c r="K477" s="415">
        <f t="shared" si="111"/>
        <v>0</v>
      </c>
      <c r="L477" s="415">
        <f t="shared" si="111"/>
        <v>0</v>
      </c>
      <c r="M477" s="417">
        <f t="shared" si="111"/>
        <v>0</v>
      </c>
      <c r="N477" s="410">
        <f t="shared" si="111"/>
        <v>0</v>
      </c>
      <c r="O477" s="415">
        <f t="shared" si="111"/>
        <v>0</v>
      </c>
      <c r="P477" s="415">
        <f t="shared" si="111"/>
        <v>0</v>
      </c>
      <c r="Q477" s="415">
        <f t="shared" si="111"/>
        <v>0</v>
      </c>
      <c r="R477" s="415">
        <f t="shared" si="111"/>
        <v>0</v>
      </c>
      <c r="S477" s="417">
        <f t="shared" si="111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43" t="s">
        <v>53</v>
      </c>
      <c r="C480" s="544"/>
      <c r="D480" s="544"/>
      <c r="E480" s="544"/>
      <c r="F480" s="544"/>
      <c r="G480" s="545"/>
      <c r="H480" s="543" t="s">
        <v>72</v>
      </c>
      <c r="I480" s="544"/>
      <c r="J480" s="544"/>
      <c r="K480" s="544"/>
      <c r="L480" s="544"/>
      <c r="M480" s="545"/>
      <c r="N480" s="543" t="s">
        <v>63</v>
      </c>
      <c r="O480" s="544"/>
      <c r="P480" s="544"/>
      <c r="Q480" s="544"/>
      <c r="R480" s="544"/>
      <c r="S480" s="545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12">C483/C482*100-100</f>
        <v>5.3634232121922594</v>
      </c>
      <c r="D486" s="267">
        <f t="shared" si="112"/>
        <v>7.9425556858147672</v>
      </c>
      <c r="E486" s="267">
        <f t="shared" si="112"/>
        <v>3.1261430246189974</v>
      </c>
      <c r="F486" s="267">
        <f t="shared" si="112"/>
        <v>12.969050410316527</v>
      </c>
      <c r="G486" s="268">
        <f t="shared" si="112"/>
        <v>13.804220398593188</v>
      </c>
      <c r="H486" s="266">
        <f t="shared" si="112"/>
        <v>3.4466588511137246</v>
      </c>
      <c r="I486" s="267">
        <f t="shared" si="112"/>
        <v>7.0487690504103142</v>
      </c>
      <c r="J486" s="267">
        <f t="shared" si="112"/>
        <v>10.875029308323562</v>
      </c>
      <c r="K486" s="267">
        <f t="shared" si="112"/>
        <v>0.93786635404455865</v>
      </c>
      <c r="L486" s="267">
        <f t="shared" si="112"/>
        <v>10.792262602579129</v>
      </c>
      <c r="M486" s="268">
        <f t="shared" si="112"/>
        <v>14.36951934349355</v>
      </c>
      <c r="N486" s="266">
        <f t="shared" si="112"/>
        <v>2.1648300117233248</v>
      </c>
      <c r="O486" s="267">
        <f t="shared" si="112"/>
        <v>6.7995310668229791</v>
      </c>
      <c r="P486" s="267">
        <f t="shared" si="112"/>
        <v>5.5725674091441988</v>
      </c>
      <c r="Q486" s="267">
        <f t="shared" si="112"/>
        <v>3.1652989449003428</v>
      </c>
      <c r="R486" s="267">
        <f t="shared" si="112"/>
        <v>9.7744431418523021</v>
      </c>
      <c r="S486" s="268">
        <f>S483/S482*100-100</f>
        <v>15.357561547479492</v>
      </c>
      <c r="T486" s="345">
        <f t="shared" ref="T486" si="113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14">C483-C470</f>
        <v>-8.1300000000001091</v>
      </c>
      <c r="D487" s="415">
        <f t="shared" si="114"/>
        <v>37.079999999999927</v>
      </c>
      <c r="E487" s="415">
        <f t="shared" si="114"/>
        <v>94.579999999999927</v>
      </c>
      <c r="F487" s="415">
        <f t="shared" si="114"/>
        <v>70.989999999999782</v>
      </c>
      <c r="G487" s="417">
        <f t="shared" si="114"/>
        <v>22.420000000000073</v>
      </c>
      <c r="H487" s="410">
        <f t="shared" si="114"/>
        <v>52</v>
      </c>
      <c r="I487" s="415">
        <f t="shared" si="114"/>
        <v>-16.369999999999891</v>
      </c>
      <c r="J487" s="415">
        <f t="shared" si="114"/>
        <v>93.1899999999996</v>
      </c>
      <c r="K487" s="415">
        <f t="shared" si="114"/>
        <v>-52.5</v>
      </c>
      <c r="L487" s="415">
        <f t="shared" si="114"/>
        <v>49.960000000000036</v>
      </c>
      <c r="M487" s="417">
        <f t="shared" si="114"/>
        <v>105.1899999999996</v>
      </c>
      <c r="N487" s="410">
        <f t="shared" si="114"/>
        <v>53.329999999999927</v>
      </c>
      <c r="O487" s="415">
        <f t="shared" si="114"/>
        <v>108.32999999999993</v>
      </c>
      <c r="P487" s="415">
        <f t="shared" si="114"/>
        <v>-152.32999999999993</v>
      </c>
      <c r="Q487" s="415">
        <f t="shared" si="114"/>
        <v>58.569999999999709</v>
      </c>
      <c r="R487" s="415">
        <f t="shared" si="114"/>
        <v>-6.25</v>
      </c>
      <c r="S487" s="417">
        <f t="shared" si="114"/>
        <v>83.119999999999891</v>
      </c>
      <c r="T487" s="478">
        <f>T483-T470</f>
        <v>35.840000000000146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15">C489-C476</f>
        <v>0</v>
      </c>
      <c r="D490" s="415">
        <f t="shared" si="115"/>
        <v>0</v>
      </c>
      <c r="E490" s="415">
        <f t="shared" si="115"/>
        <v>0</v>
      </c>
      <c r="F490" s="415">
        <f t="shared" si="115"/>
        <v>0</v>
      </c>
      <c r="G490" s="417">
        <f t="shared" si="115"/>
        <v>0</v>
      </c>
      <c r="H490" s="410">
        <f t="shared" si="115"/>
        <v>0</v>
      </c>
      <c r="I490" s="415">
        <f t="shared" si="115"/>
        <v>0</v>
      </c>
      <c r="J490" s="415">
        <f t="shared" si="115"/>
        <v>0</v>
      </c>
      <c r="K490" s="415">
        <f t="shared" si="115"/>
        <v>0</v>
      </c>
      <c r="L490" s="415">
        <f t="shared" si="115"/>
        <v>0</v>
      </c>
      <c r="M490" s="417">
        <f t="shared" si="115"/>
        <v>0</v>
      </c>
      <c r="N490" s="410">
        <f t="shared" si="115"/>
        <v>0</v>
      </c>
      <c r="O490" s="415">
        <f t="shared" si="115"/>
        <v>0</v>
      </c>
      <c r="P490" s="415">
        <f t="shared" si="115"/>
        <v>0</v>
      </c>
      <c r="Q490" s="415">
        <f t="shared" si="115"/>
        <v>0</v>
      </c>
      <c r="R490" s="415">
        <f t="shared" si="115"/>
        <v>0</v>
      </c>
      <c r="S490" s="417">
        <f t="shared" si="115"/>
        <v>0</v>
      </c>
      <c r="T490" s="348"/>
      <c r="U490" s="227" t="s">
        <v>26</v>
      </c>
      <c r="V490" s="395">
        <f>V489-V476</f>
        <v>-0.25999999999999091</v>
      </c>
    </row>
    <row r="492" spans="1:23" ht="13.5" thickBot="1" x14ac:dyDescent="0.25"/>
    <row r="493" spans="1:23" s="523" customFormat="1" ht="13.5" thickBot="1" x14ac:dyDescent="0.25">
      <c r="A493" s="468" t="s">
        <v>144</v>
      </c>
      <c r="B493" s="543" t="s">
        <v>53</v>
      </c>
      <c r="C493" s="544"/>
      <c r="D493" s="544"/>
      <c r="E493" s="544"/>
      <c r="F493" s="544"/>
      <c r="G493" s="545"/>
      <c r="H493" s="543" t="s">
        <v>72</v>
      </c>
      <c r="I493" s="544"/>
      <c r="J493" s="544"/>
      <c r="K493" s="544"/>
      <c r="L493" s="544"/>
      <c r="M493" s="545"/>
      <c r="N493" s="543" t="s">
        <v>63</v>
      </c>
      <c r="O493" s="544"/>
      <c r="P493" s="544"/>
      <c r="Q493" s="544"/>
      <c r="R493" s="544"/>
      <c r="S493" s="545"/>
      <c r="T493" s="338" t="s">
        <v>55</v>
      </c>
    </row>
    <row r="494" spans="1:23" s="523" customFormat="1" x14ac:dyDescent="0.2">
      <c r="A494" s="469" t="s">
        <v>54</v>
      </c>
      <c r="B494" s="490">
        <v>1</v>
      </c>
      <c r="C494" s="329">
        <v>2</v>
      </c>
      <c r="D494" s="329">
        <v>3</v>
      </c>
      <c r="E494" s="329">
        <v>4</v>
      </c>
      <c r="F494" s="329">
        <v>5</v>
      </c>
      <c r="G494" s="483">
        <v>6</v>
      </c>
      <c r="H494" s="490">
        <v>7</v>
      </c>
      <c r="I494" s="329">
        <v>8</v>
      </c>
      <c r="J494" s="329">
        <v>9</v>
      </c>
      <c r="K494" s="329">
        <v>10</v>
      </c>
      <c r="L494" s="329">
        <v>11</v>
      </c>
      <c r="M494" s="483">
        <v>12</v>
      </c>
      <c r="N494" s="490">
        <v>13</v>
      </c>
      <c r="O494" s="329">
        <v>14</v>
      </c>
      <c r="P494" s="329">
        <v>15</v>
      </c>
      <c r="Q494" s="329">
        <v>16</v>
      </c>
      <c r="R494" s="329">
        <v>17</v>
      </c>
      <c r="S494" s="483">
        <v>18</v>
      </c>
      <c r="T494" s="459">
        <v>246</v>
      </c>
    </row>
    <row r="495" spans="1:23" s="523" customFormat="1" x14ac:dyDescent="0.2">
      <c r="A495" s="470" t="s">
        <v>3</v>
      </c>
      <c r="B495" s="473">
        <v>4280</v>
      </c>
      <c r="C495" s="254">
        <v>4280</v>
      </c>
      <c r="D495" s="254">
        <v>4280</v>
      </c>
      <c r="E495" s="254">
        <v>4280</v>
      </c>
      <c r="F495" s="254">
        <v>4280</v>
      </c>
      <c r="G495" s="255">
        <v>4280</v>
      </c>
      <c r="H495" s="253">
        <v>4280</v>
      </c>
      <c r="I495" s="254">
        <v>4280</v>
      </c>
      <c r="J495" s="254">
        <v>4280</v>
      </c>
      <c r="K495" s="254">
        <v>4280</v>
      </c>
      <c r="L495" s="254">
        <v>4280</v>
      </c>
      <c r="M495" s="255">
        <v>4280</v>
      </c>
      <c r="N495" s="253">
        <v>4280</v>
      </c>
      <c r="O495" s="254">
        <v>4280</v>
      </c>
      <c r="P495" s="254">
        <v>4280</v>
      </c>
      <c r="Q495" s="254">
        <v>4280</v>
      </c>
      <c r="R495" s="254">
        <v>4280</v>
      </c>
      <c r="S495" s="255">
        <v>4280</v>
      </c>
      <c r="T495" s="255">
        <v>4280</v>
      </c>
    </row>
    <row r="496" spans="1:23" s="523" customFormat="1" x14ac:dyDescent="0.2">
      <c r="A496" s="471" t="s">
        <v>6</v>
      </c>
      <c r="B496" s="256">
        <v>4514.1176470588234</v>
      </c>
      <c r="C496" s="257">
        <v>4683.125</v>
      </c>
      <c r="D496" s="257">
        <v>4614.375</v>
      </c>
      <c r="E496" s="257">
        <v>4282.5</v>
      </c>
      <c r="F496" s="257">
        <v>4782.666666666667</v>
      </c>
      <c r="G496" s="258">
        <v>4764</v>
      </c>
      <c r="H496" s="256">
        <v>4413.125</v>
      </c>
      <c r="I496" s="257">
        <v>4679.375</v>
      </c>
      <c r="J496" s="257">
        <v>4861.333333333333</v>
      </c>
      <c r="K496" s="257">
        <v>4421.4285714285716</v>
      </c>
      <c r="L496" s="257">
        <v>4876.1538461538457</v>
      </c>
      <c r="M496" s="258">
        <v>4936</v>
      </c>
      <c r="N496" s="256">
        <v>4521.875</v>
      </c>
      <c r="O496" s="257">
        <v>4656.25</v>
      </c>
      <c r="P496" s="257">
        <v>4717.0588235294117</v>
      </c>
      <c r="Q496" s="257">
        <v>4498.5714285714284</v>
      </c>
      <c r="R496" s="257">
        <v>4830.666666666667</v>
      </c>
      <c r="S496" s="258">
        <v>4943.333333333333</v>
      </c>
      <c r="T496" s="342">
        <v>4685.8039215686276</v>
      </c>
    </row>
    <row r="497" spans="1:23" s="523" customFormat="1" x14ac:dyDescent="0.2">
      <c r="A497" s="469" t="s">
        <v>7</v>
      </c>
      <c r="B497" s="260">
        <v>100</v>
      </c>
      <c r="C497" s="261">
        <v>100</v>
      </c>
      <c r="D497" s="261">
        <v>93.75</v>
      </c>
      <c r="E497" s="261">
        <v>87.5</v>
      </c>
      <c r="F497" s="261">
        <v>93.333333333333329</v>
      </c>
      <c r="G497" s="262">
        <v>100</v>
      </c>
      <c r="H497" s="260">
        <v>81.25</v>
      </c>
      <c r="I497" s="261">
        <v>87.5</v>
      </c>
      <c r="J497" s="261">
        <v>100</v>
      </c>
      <c r="K497" s="261">
        <v>100</v>
      </c>
      <c r="L497" s="261">
        <v>100</v>
      </c>
      <c r="M497" s="262">
        <v>93.333333333333329</v>
      </c>
      <c r="N497" s="260">
        <v>93.75</v>
      </c>
      <c r="O497" s="261">
        <v>93.75</v>
      </c>
      <c r="P497" s="261">
        <v>100</v>
      </c>
      <c r="Q497" s="261">
        <v>100</v>
      </c>
      <c r="R497" s="261">
        <v>100</v>
      </c>
      <c r="S497" s="262">
        <v>93.333333333333329</v>
      </c>
      <c r="T497" s="343">
        <v>89.411764705882348</v>
      </c>
      <c r="V497" s="227"/>
    </row>
    <row r="498" spans="1:23" s="523" customFormat="1" x14ac:dyDescent="0.2">
      <c r="A498" s="469" t="s">
        <v>8</v>
      </c>
      <c r="B498" s="263">
        <v>3.8030026483653598E-2</v>
      </c>
      <c r="C498" s="264">
        <v>3.4478402018230138E-2</v>
      </c>
      <c r="D498" s="264">
        <v>5.9061884836981063E-2</v>
      </c>
      <c r="E498" s="264">
        <v>6.5971307186820885E-2</v>
      </c>
      <c r="F498" s="264">
        <v>6.2891089119730126E-2</v>
      </c>
      <c r="G498" s="265">
        <v>3.6112249228319848E-2</v>
      </c>
      <c r="H498" s="263">
        <v>6.0790260032945485E-2</v>
      </c>
      <c r="I498" s="264">
        <v>5.4606791092053963E-2</v>
      </c>
      <c r="J498" s="264">
        <v>4.1085169683136746E-2</v>
      </c>
      <c r="K498" s="264">
        <v>6.4871885267572441E-2</v>
      </c>
      <c r="L498" s="264">
        <v>5.0462411730262183E-2</v>
      </c>
      <c r="M498" s="265">
        <v>4.7309161698810706E-2</v>
      </c>
      <c r="N498" s="263">
        <v>6.0871840442171289E-2</v>
      </c>
      <c r="O498" s="264">
        <v>4.4313195491031424E-2</v>
      </c>
      <c r="P498" s="264">
        <v>3.2735645686490199E-2</v>
      </c>
      <c r="Q498" s="264">
        <v>3.8656464804743107E-2</v>
      </c>
      <c r="R498" s="264">
        <v>4.57268405700271E-2</v>
      </c>
      <c r="S498" s="265">
        <v>4.6068668958446538E-2</v>
      </c>
      <c r="T498" s="344">
        <v>6.1571245164280801E-2</v>
      </c>
      <c r="V498" s="227"/>
    </row>
    <row r="499" spans="1:23" s="523" customFormat="1" x14ac:dyDescent="0.2">
      <c r="A499" s="471" t="s">
        <v>1</v>
      </c>
      <c r="B499" s="266">
        <f>B496/B495*100-100</f>
        <v>5.4700384826827957</v>
      </c>
      <c r="C499" s="267">
        <f t="shared" ref="C499:R499" si="116">C496/C495*100-100</f>
        <v>9.4188084112149681</v>
      </c>
      <c r="D499" s="267">
        <f t="shared" si="116"/>
        <v>7.8125</v>
      </c>
      <c r="E499" s="267">
        <f t="shared" si="116"/>
        <v>5.8411214953267176E-2</v>
      </c>
      <c r="F499" s="267">
        <f t="shared" si="116"/>
        <v>11.744548286604356</v>
      </c>
      <c r="G499" s="268">
        <f t="shared" si="116"/>
        <v>11.308411214953267</v>
      </c>
      <c r="H499" s="266">
        <f t="shared" si="116"/>
        <v>3.1103971962616725</v>
      </c>
      <c r="I499" s="267">
        <f t="shared" si="116"/>
        <v>9.3311915887850319</v>
      </c>
      <c r="J499" s="267">
        <f t="shared" si="116"/>
        <v>13.582554517133943</v>
      </c>
      <c r="K499" s="267">
        <f t="shared" si="116"/>
        <v>3.3044058744993379</v>
      </c>
      <c r="L499" s="267">
        <f t="shared" si="116"/>
        <v>13.928828181164604</v>
      </c>
      <c r="M499" s="268">
        <f t="shared" si="116"/>
        <v>15.327102803738327</v>
      </c>
      <c r="N499" s="266">
        <f t="shared" si="116"/>
        <v>5.6512850467289866</v>
      </c>
      <c r="O499" s="267">
        <f t="shared" si="116"/>
        <v>8.7908878504672856</v>
      </c>
      <c r="P499" s="267">
        <f t="shared" si="116"/>
        <v>10.211654755360072</v>
      </c>
      <c r="Q499" s="267">
        <f t="shared" si="116"/>
        <v>5.106809078771704</v>
      </c>
      <c r="R499" s="267">
        <f t="shared" si="116"/>
        <v>12.866043613707177</v>
      </c>
      <c r="S499" s="268">
        <f>S496/S495*100-100</f>
        <v>15.498442367601228</v>
      </c>
      <c r="T499" s="345">
        <f t="shared" ref="T499" si="117">T496/T495*100-100</f>
        <v>9.4814000366501716</v>
      </c>
      <c r="V499" s="227"/>
    </row>
    <row r="500" spans="1:23" s="523" customFormat="1" ht="13.5" thickBot="1" x14ac:dyDescent="0.25">
      <c r="A500" s="472" t="s">
        <v>27</v>
      </c>
      <c r="B500" s="410">
        <f>B496-B483</f>
        <v>163.44764705882335</v>
      </c>
      <c r="C500" s="415">
        <f t="shared" ref="C500:S500" si="118">C496-C483</f>
        <v>189.375</v>
      </c>
      <c r="D500" s="415">
        <f t="shared" si="118"/>
        <v>10.625</v>
      </c>
      <c r="E500" s="415">
        <f t="shared" si="118"/>
        <v>-115.82999999999993</v>
      </c>
      <c r="F500" s="415">
        <f t="shared" si="118"/>
        <v>-35.463333333333139</v>
      </c>
      <c r="G500" s="417">
        <f t="shared" si="118"/>
        <v>-89.75</v>
      </c>
      <c r="H500" s="410">
        <f t="shared" si="118"/>
        <v>1.125</v>
      </c>
      <c r="I500" s="415">
        <f t="shared" si="118"/>
        <v>113.74499999999989</v>
      </c>
      <c r="J500" s="415">
        <f t="shared" si="118"/>
        <v>132.51333333333332</v>
      </c>
      <c r="K500" s="415">
        <f t="shared" si="118"/>
        <v>116.42857142857156</v>
      </c>
      <c r="L500" s="415">
        <f t="shared" si="118"/>
        <v>150.86384615384577</v>
      </c>
      <c r="M500" s="417">
        <f t="shared" si="118"/>
        <v>58.140000000000327</v>
      </c>
      <c r="N500" s="410">
        <f t="shared" si="118"/>
        <v>164.54500000000007</v>
      </c>
      <c r="O500" s="415">
        <f t="shared" si="118"/>
        <v>101.25</v>
      </c>
      <c r="P500" s="415">
        <f t="shared" si="118"/>
        <v>214.38882352941164</v>
      </c>
      <c r="Q500" s="415">
        <f t="shared" si="118"/>
        <v>98.571428571428442</v>
      </c>
      <c r="R500" s="415">
        <f t="shared" si="118"/>
        <v>148.78666666666686</v>
      </c>
      <c r="S500" s="417">
        <f t="shared" si="118"/>
        <v>23.33333333333303</v>
      </c>
      <c r="T500" s="478">
        <f>T496-T483</f>
        <v>77.103921568627811</v>
      </c>
      <c r="V500" s="227"/>
    </row>
    <row r="501" spans="1:23" s="523" customFormat="1" x14ac:dyDescent="0.2">
      <c r="A501" s="370" t="s">
        <v>51</v>
      </c>
      <c r="B501" s="486">
        <v>65</v>
      </c>
      <c r="C501" s="487">
        <v>66</v>
      </c>
      <c r="D501" s="487">
        <v>65</v>
      </c>
      <c r="E501" s="487">
        <v>14</v>
      </c>
      <c r="F501" s="487">
        <v>65</v>
      </c>
      <c r="G501" s="489">
        <v>66</v>
      </c>
      <c r="H501" s="486">
        <v>64</v>
      </c>
      <c r="I501" s="487">
        <v>66</v>
      </c>
      <c r="J501" s="487">
        <v>65</v>
      </c>
      <c r="K501" s="487">
        <v>13</v>
      </c>
      <c r="L501" s="487">
        <v>66</v>
      </c>
      <c r="M501" s="489">
        <v>65</v>
      </c>
      <c r="N501" s="486">
        <v>67</v>
      </c>
      <c r="O501" s="487">
        <v>67</v>
      </c>
      <c r="P501" s="487">
        <v>66</v>
      </c>
      <c r="Q501" s="487">
        <v>14</v>
      </c>
      <c r="R501" s="487">
        <v>66</v>
      </c>
      <c r="S501" s="489">
        <v>66</v>
      </c>
      <c r="T501" s="347">
        <f>SUM(B501:S501)</f>
        <v>1026</v>
      </c>
      <c r="U501" s="227" t="s">
        <v>56</v>
      </c>
      <c r="V501" s="278">
        <f>T488-T501</f>
        <v>2</v>
      </c>
      <c r="W501" s="279">
        <f>V501/T488</f>
        <v>1.9455252918287938E-3</v>
      </c>
    </row>
    <row r="502" spans="1:23" s="523" customFormat="1" x14ac:dyDescent="0.2">
      <c r="A502" s="371" t="s">
        <v>28</v>
      </c>
      <c r="B502" s="323">
        <v>150.5</v>
      </c>
      <c r="C502" s="240">
        <v>149.5</v>
      </c>
      <c r="D502" s="240">
        <v>149</v>
      </c>
      <c r="E502" s="240">
        <v>152.5</v>
      </c>
      <c r="F502" s="240">
        <v>148.5</v>
      </c>
      <c r="G502" s="243">
        <v>148</v>
      </c>
      <c r="H502" s="242">
        <v>151.5</v>
      </c>
      <c r="I502" s="240">
        <v>150</v>
      </c>
      <c r="J502" s="240">
        <v>150</v>
      </c>
      <c r="K502" s="240">
        <v>151</v>
      </c>
      <c r="L502" s="240">
        <v>148</v>
      </c>
      <c r="M502" s="243">
        <v>148</v>
      </c>
      <c r="N502" s="242">
        <v>152</v>
      </c>
      <c r="O502" s="240">
        <v>149.5</v>
      </c>
      <c r="P502" s="240">
        <v>149</v>
      </c>
      <c r="Q502" s="240">
        <v>150.5</v>
      </c>
      <c r="R502" s="240">
        <v>149</v>
      </c>
      <c r="S502" s="243">
        <v>148</v>
      </c>
      <c r="T502" s="339"/>
      <c r="U502" s="227" t="s">
        <v>57</v>
      </c>
      <c r="V502" s="362">
        <v>148.52000000000001</v>
      </c>
    </row>
    <row r="503" spans="1:23" s="523" customFormat="1" ht="13.5" thickBot="1" x14ac:dyDescent="0.25">
      <c r="A503" s="372" t="s">
        <v>26</v>
      </c>
      <c r="B503" s="410">
        <f>B502-B489</f>
        <v>1</v>
      </c>
      <c r="C503" s="415">
        <f t="shared" ref="C503:S503" si="119">C502-C489</f>
        <v>1</v>
      </c>
      <c r="D503" s="415">
        <f t="shared" si="119"/>
        <v>1</v>
      </c>
      <c r="E503" s="415">
        <f t="shared" si="119"/>
        <v>1.5</v>
      </c>
      <c r="F503" s="415">
        <f t="shared" si="119"/>
        <v>1</v>
      </c>
      <c r="G503" s="417">
        <f t="shared" si="119"/>
        <v>1</v>
      </c>
      <c r="H503" s="410">
        <f t="shared" si="119"/>
        <v>1</v>
      </c>
      <c r="I503" s="415">
        <f t="shared" si="119"/>
        <v>1</v>
      </c>
      <c r="J503" s="415">
        <f t="shared" si="119"/>
        <v>1</v>
      </c>
      <c r="K503" s="415">
        <f t="shared" si="119"/>
        <v>1</v>
      </c>
      <c r="L503" s="415">
        <f t="shared" si="119"/>
        <v>1</v>
      </c>
      <c r="M503" s="417">
        <f t="shared" si="119"/>
        <v>1</v>
      </c>
      <c r="N503" s="410">
        <f t="shared" si="119"/>
        <v>1</v>
      </c>
      <c r="O503" s="415">
        <f t="shared" si="119"/>
        <v>1</v>
      </c>
      <c r="P503" s="415">
        <f t="shared" si="119"/>
        <v>1</v>
      </c>
      <c r="Q503" s="415">
        <f t="shared" si="119"/>
        <v>1</v>
      </c>
      <c r="R503" s="415">
        <f t="shared" si="119"/>
        <v>1</v>
      </c>
      <c r="S503" s="417">
        <f t="shared" si="119"/>
        <v>1</v>
      </c>
      <c r="T503" s="348"/>
      <c r="U503" s="227" t="s">
        <v>26</v>
      </c>
      <c r="V503" s="395">
        <f>V502-V489</f>
        <v>0.18000000000000682</v>
      </c>
    </row>
    <row r="505" spans="1:23" ht="13.5" thickBot="1" x14ac:dyDescent="0.25"/>
    <row r="506" spans="1:23" ht="13.5" thickBot="1" x14ac:dyDescent="0.25">
      <c r="A506" s="468" t="s">
        <v>145</v>
      </c>
      <c r="B506" s="543" t="s">
        <v>53</v>
      </c>
      <c r="C506" s="544"/>
      <c r="D506" s="544"/>
      <c r="E506" s="544"/>
      <c r="F506" s="544"/>
      <c r="G506" s="545"/>
      <c r="H506" s="543" t="s">
        <v>72</v>
      </c>
      <c r="I506" s="544"/>
      <c r="J506" s="544"/>
      <c r="K506" s="544"/>
      <c r="L506" s="544"/>
      <c r="M506" s="545"/>
      <c r="N506" s="543" t="s">
        <v>63</v>
      </c>
      <c r="O506" s="544"/>
      <c r="P506" s="544"/>
      <c r="Q506" s="544"/>
      <c r="R506" s="544"/>
      <c r="S506" s="545"/>
      <c r="T506" s="338" t="s">
        <v>55</v>
      </c>
      <c r="U506" s="524"/>
      <c r="V506" s="524"/>
      <c r="W506" s="524"/>
    </row>
    <row r="507" spans="1:23" x14ac:dyDescent="0.2">
      <c r="A507" s="469" t="s">
        <v>54</v>
      </c>
      <c r="B507" s="490">
        <v>1</v>
      </c>
      <c r="C507" s="329">
        <v>2</v>
      </c>
      <c r="D507" s="329">
        <v>3</v>
      </c>
      <c r="E507" s="329">
        <v>4</v>
      </c>
      <c r="F507" s="329">
        <v>5</v>
      </c>
      <c r="G507" s="483">
        <v>6</v>
      </c>
      <c r="H507" s="490">
        <v>7</v>
      </c>
      <c r="I507" s="329">
        <v>8</v>
      </c>
      <c r="J507" s="329">
        <v>9</v>
      </c>
      <c r="K507" s="329">
        <v>10</v>
      </c>
      <c r="L507" s="329">
        <v>11</v>
      </c>
      <c r="M507" s="483">
        <v>12</v>
      </c>
      <c r="N507" s="490">
        <v>13</v>
      </c>
      <c r="O507" s="329">
        <v>14</v>
      </c>
      <c r="P507" s="329">
        <v>15</v>
      </c>
      <c r="Q507" s="329">
        <v>16</v>
      </c>
      <c r="R507" s="329">
        <v>17</v>
      </c>
      <c r="S507" s="483">
        <v>18</v>
      </c>
      <c r="T507" s="459">
        <v>246</v>
      </c>
      <c r="U507" s="524"/>
      <c r="V507" s="524"/>
      <c r="W507" s="524"/>
    </row>
    <row r="508" spans="1:23" x14ac:dyDescent="0.2">
      <c r="A508" s="470" t="s">
        <v>3</v>
      </c>
      <c r="B508" s="473">
        <v>4295</v>
      </c>
      <c r="C508" s="254">
        <v>4295</v>
      </c>
      <c r="D508" s="254">
        <v>4295</v>
      </c>
      <c r="E508" s="254">
        <v>4295</v>
      </c>
      <c r="F508" s="254">
        <v>4295</v>
      </c>
      <c r="G508" s="255">
        <v>4295</v>
      </c>
      <c r="H508" s="253">
        <v>4295</v>
      </c>
      <c r="I508" s="254">
        <v>4295</v>
      </c>
      <c r="J508" s="254">
        <v>4295</v>
      </c>
      <c r="K508" s="254">
        <v>4295</v>
      </c>
      <c r="L508" s="254">
        <v>4295</v>
      </c>
      <c r="M508" s="255">
        <v>4295</v>
      </c>
      <c r="N508" s="253">
        <v>4295</v>
      </c>
      <c r="O508" s="254">
        <v>4295</v>
      </c>
      <c r="P508" s="254">
        <v>4295</v>
      </c>
      <c r="Q508" s="254">
        <v>4295</v>
      </c>
      <c r="R508" s="254">
        <v>4295</v>
      </c>
      <c r="S508" s="255">
        <v>4295</v>
      </c>
      <c r="T508" s="255">
        <v>4295</v>
      </c>
      <c r="U508" s="524"/>
      <c r="V508" s="524"/>
      <c r="W508" s="524"/>
    </row>
    <row r="509" spans="1:23" x14ac:dyDescent="0.2">
      <c r="A509" s="471" t="s">
        <v>6</v>
      </c>
      <c r="B509" s="256">
        <v>4491.1111111111113</v>
      </c>
      <c r="C509" s="257">
        <v>4770.5</v>
      </c>
      <c r="D509" s="257">
        <v>4653.125</v>
      </c>
      <c r="E509" s="257">
        <v>4328.5714285714284</v>
      </c>
      <c r="F509" s="257">
        <v>4882.3529411764703</v>
      </c>
      <c r="G509" s="258">
        <v>4918.8235294117649</v>
      </c>
      <c r="H509" s="256">
        <v>4580</v>
      </c>
      <c r="I509" s="257">
        <v>4716.875</v>
      </c>
      <c r="J509" s="257">
        <v>4815.625</v>
      </c>
      <c r="K509" s="257">
        <v>4630</v>
      </c>
      <c r="L509" s="257">
        <v>4750</v>
      </c>
      <c r="M509" s="258">
        <v>4840.7142857142853</v>
      </c>
      <c r="N509" s="256">
        <v>4515</v>
      </c>
      <c r="O509" s="257">
        <v>4623.333333333333</v>
      </c>
      <c r="P509" s="257">
        <v>4689.333333333333</v>
      </c>
      <c r="Q509" s="257">
        <v>4656.666666666667</v>
      </c>
      <c r="R509" s="257">
        <v>4869.333333333333</v>
      </c>
      <c r="S509" s="258">
        <v>5033.333333333333</v>
      </c>
      <c r="T509" s="342">
        <v>4725.2290076335876</v>
      </c>
      <c r="U509" s="524"/>
      <c r="V509" s="524"/>
      <c r="W509" s="524"/>
    </row>
    <row r="510" spans="1:23" x14ac:dyDescent="0.2">
      <c r="A510" s="469" t="s">
        <v>7</v>
      </c>
      <c r="B510" s="260">
        <v>100</v>
      </c>
      <c r="C510" s="261">
        <v>100</v>
      </c>
      <c r="D510" s="261">
        <v>100</v>
      </c>
      <c r="E510" s="261">
        <v>85.714285714285708</v>
      </c>
      <c r="F510" s="261">
        <v>88.235294117647058</v>
      </c>
      <c r="G510" s="262">
        <v>100</v>
      </c>
      <c r="H510" s="260">
        <v>93.75</v>
      </c>
      <c r="I510" s="261">
        <v>87.5</v>
      </c>
      <c r="J510" s="261">
        <v>100</v>
      </c>
      <c r="K510" s="261">
        <v>100</v>
      </c>
      <c r="L510" s="261">
        <v>87.5</v>
      </c>
      <c r="M510" s="262">
        <v>71.428571428571431</v>
      </c>
      <c r="N510" s="260">
        <v>93.75</v>
      </c>
      <c r="O510" s="261">
        <v>100</v>
      </c>
      <c r="P510" s="261">
        <v>93.333333333333329</v>
      </c>
      <c r="Q510" s="261">
        <v>83.333333333333329</v>
      </c>
      <c r="R510" s="261">
        <v>100</v>
      </c>
      <c r="S510" s="262">
        <v>80</v>
      </c>
      <c r="T510" s="343">
        <v>86.25954198473282</v>
      </c>
      <c r="U510" s="524"/>
      <c r="V510" s="227"/>
      <c r="W510" s="524"/>
    </row>
    <row r="511" spans="1:23" x14ac:dyDescent="0.2">
      <c r="A511" s="469" t="s">
        <v>8</v>
      </c>
      <c r="B511" s="263">
        <v>5.0327363726573107E-2</v>
      </c>
      <c r="C511" s="264">
        <v>4.0405759221306785E-2</v>
      </c>
      <c r="D511" s="264">
        <v>3.2545806401310412E-2</v>
      </c>
      <c r="E511" s="264">
        <v>6.0261532125696245E-2</v>
      </c>
      <c r="F511" s="264">
        <v>7.4977908392992468E-2</v>
      </c>
      <c r="G511" s="265">
        <v>3.6712730993722915E-2</v>
      </c>
      <c r="H511" s="263">
        <v>4.9615471858765664E-2</v>
      </c>
      <c r="I511" s="264">
        <v>5.8266218041663945E-2</v>
      </c>
      <c r="J511" s="264">
        <v>5.3140452730918344E-2</v>
      </c>
      <c r="K511" s="264">
        <v>4.8046187373827161E-2</v>
      </c>
      <c r="L511" s="264">
        <v>6.0542331977045921E-2</v>
      </c>
      <c r="M511" s="265">
        <v>7.9517289545304029E-2</v>
      </c>
      <c r="N511" s="263">
        <v>5.8719357320458188E-2</v>
      </c>
      <c r="O511" s="264">
        <v>3.8551901751580492E-2</v>
      </c>
      <c r="P511" s="264">
        <v>5.0526984527126048E-2</v>
      </c>
      <c r="Q511" s="264">
        <v>7.0916737178794362E-2</v>
      </c>
      <c r="R511" s="264">
        <v>5.6558446433722778E-2</v>
      </c>
      <c r="S511" s="265">
        <v>6.5807957349845889E-2</v>
      </c>
      <c r="T511" s="344">
        <v>6.4966052287765683E-2</v>
      </c>
      <c r="U511" s="524"/>
      <c r="V511" s="227"/>
      <c r="W511" s="524"/>
    </row>
    <row r="512" spans="1:23" x14ac:dyDescent="0.2">
      <c r="A512" s="471" t="s">
        <v>1</v>
      </c>
      <c r="B512" s="266">
        <f>B509/B508*100-100</f>
        <v>4.5660328547406692</v>
      </c>
      <c r="C512" s="267">
        <f t="shared" ref="C512:R512" si="120">C509/C508*100-100</f>
        <v>11.071012805587884</v>
      </c>
      <c r="D512" s="267">
        <f t="shared" si="120"/>
        <v>8.3381839348079154</v>
      </c>
      <c r="E512" s="267">
        <f t="shared" si="120"/>
        <v>0.78163978047562921</v>
      </c>
      <c r="F512" s="267">
        <f t="shared" si="120"/>
        <v>13.675272204341567</v>
      </c>
      <c r="G512" s="268">
        <f t="shared" si="120"/>
        <v>14.524412791892075</v>
      </c>
      <c r="H512" s="266">
        <f t="shared" si="120"/>
        <v>6.6356228172293328</v>
      </c>
      <c r="I512" s="267">
        <f t="shared" si="120"/>
        <v>9.8224679860302615</v>
      </c>
      <c r="J512" s="267">
        <f t="shared" si="120"/>
        <v>12.12165308498254</v>
      </c>
      <c r="K512" s="267">
        <f t="shared" si="120"/>
        <v>7.7997671711292185</v>
      </c>
      <c r="L512" s="267">
        <f t="shared" si="120"/>
        <v>10.593713620488927</v>
      </c>
      <c r="M512" s="268">
        <f t="shared" si="120"/>
        <v>12.70580409113586</v>
      </c>
      <c r="N512" s="266">
        <f t="shared" si="120"/>
        <v>5.12223515715948</v>
      </c>
      <c r="O512" s="267">
        <f t="shared" si="120"/>
        <v>7.6445479239425538</v>
      </c>
      <c r="P512" s="267">
        <f t="shared" si="120"/>
        <v>9.1812184710904177</v>
      </c>
      <c r="Q512" s="267">
        <f t="shared" si="120"/>
        <v>8.4206441598758204</v>
      </c>
      <c r="R512" s="267">
        <f t="shared" si="120"/>
        <v>13.372138145129981</v>
      </c>
      <c r="S512" s="268">
        <f>S509/S508*100-100</f>
        <v>17.190531625921608</v>
      </c>
      <c r="T512" s="345">
        <f t="shared" ref="T512" si="121">T509/T508*100-100</f>
        <v>10.016973402411807</v>
      </c>
      <c r="U512" s="524"/>
      <c r="V512" s="227"/>
      <c r="W512" s="524"/>
    </row>
    <row r="513" spans="1:23" ht="13.5" thickBot="1" x14ac:dyDescent="0.25">
      <c r="A513" s="472" t="s">
        <v>27</v>
      </c>
      <c r="B513" s="410">
        <f>B509-B496</f>
        <v>-23.006535947712109</v>
      </c>
      <c r="C513" s="415">
        <f t="shared" ref="C513:S513" si="122">C509-C496</f>
        <v>87.375</v>
      </c>
      <c r="D513" s="415">
        <f t="shared" si="122"/>
        <v>38.75</v>
      </c>
      <c r="E513" s="415">
        <f t="shared" si="122"/>
        <v>46.071428571428442</v>
      </c>
      <c r="F513" s="415">
        <f t="shared" si="122"/>
        <v>99.686274509803297</v>
      </c>
      <c r="G513" s="417">
        <f t="shared" si="122"/>
        <v>154.82352941176487</v>
      </c>
      <c r="H513" s="410">
        <f t="shared" si="122"/>
        <v>166.875</v>
      </c>
      <c r="I513" s="415">
        <f t="shared" si="122"/>
        <v>37.5</v>
      </c>
      <c r="J513" s="415">
        <f t="shared" si="122"/>
        <v>-45.70833333333303</v>
      </c>
      <c r="K513" s="415">
        <f t="shared" si="122"/>
        <v>208.57142857142844</v>
      </c>
      <c r="L513" s="415">
        <f t="shared" si="122"/>
        <v>-126.15384615384573</v>
      </c>
      <c r="M513" s="417">
        <f t="shared" si="122"/>
        <v>-95.285714285714675</v>
      </c>
      <c r="N513" s="410">
        <f t="shared" si="122"/>
        <v>-6.875</v>
      </c>
      <c r="O513" s="415">
        <f t="shared" si="122"/>
        <v>-32.91666666666697</v>
      </c>
      <c r="P513" s="415">
        <f t="shared" si="122"/>
        <v>-27.725490196078681</v>
      </c>
      <c r="Q513" s="415">
        <f t="shared" si="122"/>
        <v>158.09523809523853</v>
      </c>
      <c r="R513" s="415">
        <f t="shared" si="122"/>
        <v>38.66666666666606</v>
      </c>
      <c r="S513" s="417">
        <f t="shared" si="122"/>
        <v>90</v>
      </c>
      <c r="T513" s="478">
        <f>T509-T496</f>
        <v>39.425086064959942</v>
      </c>
      <c r="U513" s="524"/>
      <c r="V513" s="227"/>
      <c r="W513" s="524"/>
    </row>
    <row r="514" spans="1:23" x14ac:dyDescent="0.2">
      <c r="A514" s="370" t="s">
        <v>51</v>
      </c>
      <c r="B514" s="486">
        <v>66</v>
      </c>
      <c r="C514" s="487">
        <v>67</v>
      </c>
      <c r="D514" s="487">
        <v>66</v>
      </c>
      <c r="E514" s="487">
        <v>9</v>
      </c>
      <c r="F514" s="487">
        <v>66</v>
      </c>
      <c r="G514" s="489">
        <v>67</v>
      </c>
      <c r="H514" s="486">
        <v>65</v>
      </c>
      <c r="I514" s="487">
        <v>67</v>
      </c>
      <c r="J514" s="487">
        <v>66</v>
      </c>
      <c r="K514" s="487">
        <v>7</v>
      </c>
      <c r="L514" s="487">
        <v>67</v>
      </c>
      <c r="M514" s="489">
        <v>66</v>
      </c>
      <c r="N514" s="486">
        <v>68</v>
      </c>
      <c r="O514" s="487">
        <v>68</v>
      </c>
      <c r="P514" s="487">
        <v>67</v>
      </c>
      <c r="Q514" s="487">
        <v>9</v>
      </c>
      <c r="R514" s="487">
        <v>67</v>
      </c>
      <c r="S514" s="489">
        <v>67</v>
      </c>
      <c r="T514" s="347">
        <f>SUM(B514:S514)</f>
        <v>1025</v>
      </c>
      <c r="U514" s="227" t="s">
        <v>56</v>
      </c>
      <c r="V514" s="278">
        <f>T501-T514</f>
        <v>1</v>
      </c>
      <c r="W514" s="279">
        <f>V514/T501</f>
        <v>9.7465886939571145E-4</v>
      </c>
    </row>
    <row r="515" spans="1:23" x14ac:dyDescent="0.2">
      <c r="A515" s="371" t="s">
        <v>28</v>
      </c>
      <c r="B515" s="323">
        <v>150.5</v>
      </c>
      <c r="C515" s="240">
        <v>149.5</v>
      </c>
      <c r="D515" s="240">
        <v>149</v>
      </c>
      <c r="E515" s="240">
        <v>152.5</v>
      </c>
      <c r="F515" s="240">
        <v>148.5</v>
      </c>
      <c r="G515" s="243">
        <v>148</v>
      </c>
      <c r="H515" s="242">
        <v>151.5</v>
      </c>
      <c r="I515" s="240">
        <v>150</v>
      </c>
      <c r="J515" s="240">
        <v>150</v>
      </c>
      <c r="K515" s="240">
        <v>151</v>
      </c>
      <c r="L515" s="240">
        <v>148</v>
      </c>
      <c r="M515" s="243">
        <v>148</v>
      </c>
      <c r="N515" s="242">
        <v>152</v>
      </c>
      <c r="O515" s="240">
        <v>149.5</v>
      </c>
      <c r="P515" s="240">
        <v>149</v>
      </c>
      <c r="Q515" s="240">
        <v>150.5</v>
      </c>
      <c r="R515" s="240">
        <v>149</v>
      </c>
      <c r="S515" s="243">
        <v>148</v>
      </c>
      <c r="T515" s="339"/>
      <c r="U515" s="227" t="s">
        <v>57</v>
      </c>
      <c r="V515" s="362">
        <v>149.51</v>
      </c>
      <c r="W515" s="524"/>
    </row>
    <row r="516" spans="1:23" ht="13.5" thickBot="1" x14ac:dyDescent="0.25">
      <c r="A516" s="372" t="s">
        <v>26</v>
      </c>
      <c r="B516" s="410">
        <f>B515-B502</f>
        <v>0</v>
      </c>
      <c r="C516" s="415">
        <f t="shared" ref="C516:S516" si="123">C515-C502</f>
        <v>0</v>
      </c>
      <c r="D516" s="415">
        <f t="shared" si="123"/>
        <v>0</v>
      </c>
      <c r="E516" s="415">
        <f t="shared" si="123"/>
        <v>0</v>
      </c>
      <c r="F516" s="415">
        <f t="shared" si="123"/>
        <v>0</v>
      </c>
      <c r="G516" s="417">
        <f t="shared" si="123"/>
        <v>0</v>
      </c>
      <c r="H516" s="410">
        <f t="shared" si="123"/>
        <v>0</v>
      </c>
      <c r="I516" s="415">
        <f t="shared" si="123"/>
        <v>0</v>
      </c>
      <c r="J516" s="415">
        <f t="shared" si="123"/>
        <v>0</v>
      </c>
      <c r="K516" s="415">
        <f t="shared" si="123"/>
        <v>0</v>
      </c>
      <c r="L516" s="415">
        <f t="shared" si="123"/>
        <v>0</v>
      </c>
      <c r="M516" s="417">
        <f t="shared" si="123"/>
        <v>0</v>
      </c>
      <c r="N516" s="410">
        <f t="shared" si="123"/>
        <v>0</v>
      </c>
      <c r="O516" s="415">
        <f t="shared" si="123"/>
        <v>0</v>
      </c>
      <c r="P516" s="415">
        <f t="shared" si="123"/>
        <v>0</v>
      </c>
      <c r="Q516" s="415">
        <f t="shared" si="123"/>
        <v>0</v>
      </c>
      <c r="R516" s="415">
        <f t="shared" si="123"/>
        <v>0</v>
      </c>
      <c r="S516" s="417">
        <f t="shared" si="123"/>
        <v>0</v>
      </c>
      <c r="T516" s="348"/>
      <c r="U516" s="227" t="s">
        <v>26</v>
      </c>
      <c r="V516" s="395">
        <f>V515-V502</f>
        <v>0.98999999999998067</v>
      </c>
      <c r="W516" s="524"/>
    </row>
    <row r="518" spans="1:23" ht="13.5" thickBot="1" x14ac:dyDescent="0.25"/>
    <row r="519" spans="1:23" ht="13.5" thickBot="1" x14ac:dyDescent="0.25">
      <c r="A519" s="468" t="s">
        <v>146</v>
      </c>
      <c r="B519" s="543" t="s">
        <v>53</v>
      </c>
      <c r="C519" s="544"/>
      <c r="D519" s="544"/>
      <c r="E519" s="544"/>
      <c r="F519" s="544"/>
      <c r="G519" s="545"/>
      <c r="H519" s="543" t="s">
        <v>72</v>
      </c>
      <c r="I519" s="544"/>
      <c r="J519" s="544"/>
      <c r="K519" s="544"/>
      <c r="L519" s="544"/>
      <c r="M519" s="545"/>
      <c r="N519" s="543" t="s">
        <v>63</v>
      </c>
      <c r="O519" s="544"/>
      <c r="P519" s="544"/>
      <c r="Q519" s="544"/>
      <c r="R519" s="544"/>
      <c r="S519" s="545"/>
      <c r="T519" s="338" t="s">
        <v>55</v>
      </c>
      <c r="U519" s="525"/>
      <c r="V519" s="525"/>
      <c r="W519" s="525"/>
    </row>
    <row r="520" spans="1:23" x14ac:dyDescent="0.2">
      <c r="A520" s="469" t="s">
        <v>54</v>
      </c>
      <c r="B520" s="490">
        <v>1</v>
      </c>
      <c r="C520" s="329">
        <v>2</v>
      </c>
      <c r="D520" s="329">
        <v>3</v>
      </c>
      <c r="E520" s="329">
        <v>4</v>
      </c>
      <c r="F520" s="329">
        <v>5</v>
      </c>
      <c r="G520" s="483">
        <v>6</v>
      </c>
      <c r="H520" s="490">
        <v>7</v>
      </c>
      <c r="I520" s="329">
        <v>8</v>
      </c>
      <c r="J520" s="329">
        <v>9</v>
      </c>
      <c r="K520" s="329">
        <v>10</v>
      </c>
      <c r="L520" s="329">
        <v>11</v>
      </c>
      <c r="M520" s="483">
        <v>12</v>
      </c>
      <c r="N520" s="490">
        <v>13</v>
      </c>
      <c r="O520" s="329">
        <v>14</v>
      </c>
      <c r="P520" s="329">
        <v>15</v>
      </c>
      <c r="Q520" s="329">
        <v>16</v>
      </c>
      <c r="R520" s="329">
        <v>17</v>
      </c>
      <c r="S520" s="483">
        <v>18</v>
      </c>
      <c r="T520" s="459">
        <v>246</v>
      </c>
      <c r="U520" s="525"/>
      <c r="V520" s="525"/>
      <c r="W520" s="525"/>
    </row>
    <row r="521" spans="1:23" x14ac:dyDescent="0.2">
      <c r="A521" s="470" t="s">
        <v>3</v>
      </c>
      <c r="B521" s="473">
        <v>4310</v>
      </c>
      <c r="C521" s="254">
        <v>4310</v>
      </c>
      <c r="D521" s="254">
        <v>4310</v>
      </c>
      <c r="E521" s="254">
        <v>4310</v>
      </c>
      <c r="F521" s="254">
        <v>4310</v>
      </c>
      <c r="G521" s="255">
        <v>4310</v>
      </c>
      <c r="H521" s="253">
        <v>4310</v>
      </c>
      <c r="I521" s="254">
        <v>4310</v>
      </c>
      <c r="J521" s="254">
        <v>4310</v>
      </c>
      <c r="K521" s="254">
        <v>4310</v>
      </c>
      <c r="L521" s="254">
        <v>4310</v>
      </c>
      <c r="M521" s="255">
        <v>4310</v>
      </c>
      <c r="N521" s="253">
        <v>4310</v>
      </c>
      <c r="O521" s="254">
        <v>4310</v>
      </c>
      <c r="P521" s="254">
        <v>4310</v>
      </c>
      <c r="Q521" s="254">
        <v>4310</v>
      </c>
      <c r="R521" s="254">
        <v>4310</v>
      </c>
      <c r="S521" s="255">
        <v>4310</v>
      </c>
      <c r="T521" s="255">
        <v>4310</v>
      </c>
      <c r="U521" s="525"/>
      <c r="V521" s="525"/>
      <c r="W521" s="525"/>
    </row>
    <row r="522" spans="1:23" x14ac:dyDescent="0.2">
      <c r="A522" s="471" t="s">
        <v>6</v>
      </c>
      <c r="B522" s="256">
        <v>4731.25</v>
      </c>
      <c r="C522" s="257">
        <v>4835</v>
      </c>
      <c r="D522" s="257">
        <v>4790.7692307692305</v>
      </c>
      <c r="E522" s="257">
        <v>4356.666666666667</v>
      </c>
      <c r="F522" s="257">
        <v>4990.666666666667</v>
      </c>
      <c r="G522" s="258">
        <v>4890</v>
      </c>
      <c r="H522" s="256">
        <v>4637.333333333333</v>
      </c>
      <c r="I522" s="257">
        <v>4700</v>
      </c>
      <c r="J522" s="257">
        <v>4693.125</v>
      </c>
      <c r="K522" s="257">
        <v>4648.333333333333</v>
      </c>
      <c r="L522" s="257">
        <v>4906.666666666667</v>
      </c>
      <c r="M522" s="258">
        <v>4904.666666666667</v>
      </c>
      <c r="N522" s="256">
        <v>4521.25</v>
      </c>
      <c r="O522" s="257">
        <v>4672</v>
      </c>
      <c r="P522" s="257">
        <v>4738</v>
      </c>
      <c r="Q522" s="257">
        <v>4590</v>
      </c>
      <c r="R522" s="257">
        <v>4777.6923076923076</v>
      </c>
      <c r="S522" s="258">
        <v>4911.7647058823532</v>
      </c>
      <c r="T522" s="342">
        <v>4759.6761133603241</v>
      </c>
      <c r="U522" s="525"/>
      <c r="V522" s="525"/>
      <c r="W522" s="525"/>
    </row>
    <row r="523" spans="1:23" x14ac:dyDescent="0.2">
      <c r="A523" s="469" t="s">
        <v>7</v>
      </c>
      <c r="B523" s="260">
        <v>100</v>
      </c>
      <c r="C523" s="261">
        <v>100</v>
      </c>
      <c r="D523" s="261">
        <v>100</v>
      </c>
      <c r="E523" s="261">
        <v>100</v>
      </c>
      <c r="F523" s="261">
        <v>100</v>
      </c>
      <c r="G523" s="262">
        <v>85.714285714285708</v>
      </c>
      <c r="H523" s="260">
        <v>100</v>
      </c>
      <c r="I523" s="261">
        <v>94.117647058823536</v>
      </c>
      <c r="J523" s="261">
        <v>87.5</v>
      </c>
      <c r="K523" s="261">
        <v>100</v>
      </c>
      <c r="L523" s="261">
        <v>93.333333333333329</v>
      </c>
      <c r="M523" s="262">
        <v>93.333333333333329</v>
      </c>
      <c r="N523" s="260">
        <v>87.5</v>
      </c>
      <c r="O523" s="261">
        <v>100</v>
      </c>
      <c r="P523" s="261">
        <v>93.333333333333329</v>
      </c>
      <c r="Q523" s="261">
        <v>100</v>
      </c>
      <c r="R523" s="261">
        <v>84.615384615384613</v>
      </c>
      <c r="S523" s="262">
        <v>76.470588235294116</v>
      </c>
      <c r="T523" s="343">
        <v>91.093117408906878</v>
      </c>
      <c r="U523" s="525"/>
      <c r="V523" s="227"/>
      <c r="W523" s="525"/>
    </row>
    <row r="524" spans="1:23" x14ac:dyDescent="0.2">
      <c r="A524" s="469" t="s">
        <v>8</v>
      </c>
      <c r="B524" s="263">
        <v>5.5003914725013731E-2</v>
      </c>
      <c r="C524" s="264">
        <v>3.5053673747007845E-2</v>
      </c>
      <c r="D524" s="264">
        <v>3.6517904105051097E-2</v>
      </c>
      <c r="E524" s="264">
        <v>4.918776789730768E-2</v>
      </c>
      <c r="F524" s="264">
        <v>3.4180988190810439E-2</v>
      </c>
      <c r="G524" s="265">
        <v>6.671002570645812E-2</v>
      </c>
      <c r="H524" s="263">
        <v>4.2987598956325951E-2</v>
      </c>
      <c r="I524" s="264">
        <v>4.6362650699276531E-2</v>
      </c>
      <c r="J524" s="264">
        <v>6.5712599914594286E-2</v>
      </c>
      <c r="K524" s="264">
        <v>4.36211403769175E-2</v>
      </c>
      <c r="L524" s="264">
        <v>5.6104424626453049E-2</v>
      </c>
      <c r="M524" s="265">
        <v>6.4658866469436554E-2</v>
      </c>
      <c r="N524" s="263">
        <v>6.6182043220789494E-2</v>
      </c>
      <c r="O524" s="264">
        <v>4.1232412124387004E-2</v>
      </c>
      <c r="P524" s="264">
        <v>4.893790173365329E-2</v>
      </c>
      <c r="Q524" s="264">
        <v>5.3429282534085874E-2</v>
      </c>
      <c r="R524" s="264">
        <v>6.2356424508652364E-2</v>
      </c>
      <c r="S524" s="265">
        <v>8.3944151263755692E-2</v>
      </c>
      <c r="T524" s="344">
        <v>6.2773763125257856E-2</v>
      </c>
      <c r="U524" s="525"/>
      <c r="V524" s="227"/>
      <c r="W524" s="525"/>
    </row>
    <row r="525" spans="1:23" x14ac:dyDescent="0.2">
      <c r="A525" s="471" t="s">
        <v>1</v>
      </c>
      <c r="B525" s="266">
        <f>B522/B521*100-100</f>
        <v>9.7737819025522015</v>
      </c>
      <c r="C525" s="267">
        <f t="shared" ref="C525:R525" si="124">C522/C521*100-100</f>
        <v>12.18097447795823</v>
      </c>
      <c r="D525" s="267">
        <f t="shared" si="124"/>
        <v>11.154738532928789</v>
      </c>
      <c r="E525" s="267">
        <f t="shared" si="124"/>
        <v>1.0827532869296448</v>
      </c>
      <c r="F525" s="267">
        <f t="shared" si="124"/>
        <v>15.792730085073472</v>
      </c>
      <c r="G525" s="268">
        <f t="shared" si="124"/>
        <v>13.457076566125295</v>
      </c>
      <c r="H525" s="266">
        <f t="shared" si="124"/>
        <v>7.5947409126063405</v>
      </c>
      <c r="I525" s="267">
        <f t="shared" si="124"/>
        <v>9.0487238979118274</v>
      </c>
      <c r="J525" s="267">
        <f t="shared" si="124"/>
        <v>8.8892111368909639</v>
      </c>
      <c r="K525" s="267">
        <f t="shared" si="124"/>
        <v>7.8499613302397364</v>
      </c>
      <c r="L525" s="267">
        <f t="shared" si="124"/>
        <v>13.843774168600163</v>
      </c>
      <c r="M525" s="268">
        <f t="shared" si="124"/>
        <v>13.797370456303184</v>
      </c>
      <c r="N525" s="266">
        <f t="shared" si="124"/>
        <v>4.9013921113689065</v>
      </c>
      <c r="O525" s="267">
        <f t="shared" si="124"/>
        <v>8.3990719257540718</v>
      </c>
      <c r="P525" s="267">
        <f t="shared" si="124"/>
        <v>9.9303944315545181</v>
      </c>
      <c r="Q525" s="267">
        <f t="shared" si="124"/>
        <v>6.4965197215777266</v>
      </c>
      <c r="R525" s="267">
        <f t="shared" si="124"/>
        <v>10.851329644833129</v>
      </c>
      <c r="S525" s="268">
        <f>S522/S521*100-100</f>
        <v>13.962058141121886</v>
      </c>
      <c r="T525" s="345">
        <f t="shared" ref="T525" si="125">T522/T521*100-100</f>
        <v>10.433320495599176</v>
      </c>
      <c r="U525" s="525"/>
      <c r="V525" s="227"/>
      <c r="W525" s="525"/>
    </row>
    <row r="526" spans="1:23" ht="13.5" thickBot="1" x14ac:dyDescent="0.25">
      <c r="A526" s="472" t="s">
        <v>27</v>
      </c>
      <c r="B526" s="410">
        <f>B522-B509</f>
        <v>240.13888888888869</v>
      </c>
      <c r="C526" s="415">
        <f t="shared" ref="C526:S526" si="126">C522-C509</f>
        <v>64.5</v>
      </c>
      <c r="D526" s="415">
        <f t="shared" si="126"/>
        <v>137.64423076923049</v>
      </c>
      <c r="E526" s="415">
        <f t="shared" si="126"/>
        <v>28.095238095238528</v>
      </c>
      <c r="F526" s="415">
        <f t="shared" si="126"/>
        <v>108.3137254901967</v>
      </c>
      <c r="G526" s="417">
        <f t="shared" si="126"/>
        <v>-28.823529411764866</v>
      </c>
      <c r="H526" s="410">
        <f t="shared" si="126"/>
        <v>57.33333333333303</v>
      </c>
      <c r="I526" s="415">
        <f t="shared" si="126"/>
        <v>-16.875</v>
      </c>
      <c r="J526" s="415">
        <f t="shared" si="126"/>
        <v>-122.5</v>
      </c>
      <c r="K526" s="415">
        <f t="shared" si="126"/>
        <v>18.33333333333303</v>
      </c>
      <c r="L526" s="415">
        <f t="shared" si="126"/>
        <v>156.66666666666697</v>
      </c>
      <c r="M526" s="417">
        <f t="shared" si="126"/>
        <v>63.952380952381645</v>
      </c>
      <c r="N526" s="410">
        <f t="shared" si="126"/>
        <v>6.25</v>
      </c>
      <c r="O526" s="415">
        <f t="shared" si="126"/>
        <v>48.66666666666697</v>
      </c>
      <c r="P526" s="415">
        <f t="shared" si="126"/>
        <v>48.66666666666697</v>
      </c>
      <c r="Q526" s="415">
        <f t="shared" si="126"/>
        <v>-66.66666666666697</v>
      </c>
      <c r="R526" s="415">
        <f t="shared" si="126"/>
        <v>-91.641025641025408</v>
      </c>
      <c r="S526" s="417">
        <f t="shared" si="126"/>
        <v>-121.56862745097987</v>
      </c>
      <c r="T526" s="478">
        <f>T522-T510</f>
        <v>4673.416571375591</v>
      </c>
      <c r="U526" s="525"/>
      <c r="V526" s="227"/>
      <c r="W526" s="525"/>
    </row>
    <row r="527" spans="1:23" x14ac:dyDescent="0.2">
      <c r="A527" s="370" t="s">
        <v>51</v>
      </c>
      <c r="B527" s="486">
        <v>66</v>
      </c>
      <c r="C527" s="487">
        <v>67</v>
      </c>
      <c r="D527" s="487">
        <v>66</v>
      </c>
      <c r="E527" s="487">
        <v>9</v>
      </c>
      <c r="F527" s="487">
        <v>66</v>
      </c>
      <c r="G527" s="489">
        <v>67</v>
      </c>
      <c r="H527" s="486">
        <v>65</v>
      </c>
      <c r="I527" s="487">
        <v>67</v>
      </c>
      <c r="J527" s="487">
        <v>66</v>
      </c>
      <c r="K527" s="487">
        <v>7</v>
      </c>
      <c r="L527" s="487">
        <v>67</v>
      </c>
      <c r="M527" s="489">
        <v>66</v>
      </c>
      <c r="N527" s="486">
        <v>68</v>
      </c>
      <c r="O527" s="487">
        <v>68</v>
      </c>
      <c r="P527" s="487">
        <v>67</v>
      </c>
      <c r="Q527" s="487">
        <v>9</v>
      </c>
      <c r="R527" s="487">
        <v>67</v>
      </c>
      <c r="S527" s="489">
        <v>67</v>
      </c>
      <c r="T527" s="347">
        <f>SUM(B527:S527)</f>
        <v>1025</v>
      </c>
      <c r="U527" s="227" t="s">
        <v>56</v>
      </c>
      <c r="V527" s="278">
        <f>T514-T527</f>
        <v>0</v>
      </c>
      <c r="W527" s="279">
        <f>V527/T514</f>
        <v>0</v>
      </c>
    </row>
    <row r="528" spans="1:23" x14ac:dyDescent="0.2">
      <c r="A528" s="371" t="s">
        <v>28</v>
      </c>
      <c r="B528" s="323">
        <v>150.5</v>
      </c>
      <c r="C528" s="240">
        <v>149.5</v>
      </c>
      <c r="D528" s="240">
        <v>149</v>
      </c>
      <c r="E528" s="240">
        <v>152.5</v>
      </c>
      <c r="F528" s="240">
        <v>148.5</v>
      </c>
      <c r="G528" s="243">
        <v>148</v>
      </c>
      <c r="H528" s="242">
        <v>151.5</v>
      </c>
      <c r="I528" s="240">
        <v>150</v>
      </c>
      <c r="J528" s="240">
        <v>150</v>
      </c>
      <c r="K528" s="240">
        <v>151</v>
      </c>
      <c r="L528" s="240">
        <v>148</v>
      </c>
      <c r="M528" s="243">
        <v>148</v>
      </c>
      <c r="N528" s="242">
        <v>152</v>
      </c>
      <c r="O528" s="240">
        <v>149.5</v>
      </c>
      <c r="P528" s="240">
        <v>149</v>
      </c>
      <c r="Q528" s="240">
        <v>150.5</v>
      </c>
      <c r="R528" s="240">
        <v>149</v>
      </c>
      <c r="S528" s="243">
        <v>148</v>
      </c>
      <c r="T528" s="339"/>
      <c r="U528" s="227" t="s">
        <v>57</v>
      </c>
      <c r="V528" s="362">
        <v>149.41999999999999</v>
      </c>
      <c r="W528" s="525"/>
    </row>
    <row r="529" spans="1:23" ht="13.5" thickBot="1" x14ac:dyDescent="0.25">
      <c r="A529" s="372" t="s">
        <v>26</v>
      </c>
      <c r="B529" s="410">
        <f>B528-B515</f>
        <v>0</v>
      </c>
      <c r="C529" s="415">
        <f t="shared" ref="C529:S529" si="127">C528-C515</f>
        <v>0</v>
      </c>
      <c r="D529" s="415">
        <f t="shared" si="127"/>
        <v>0</v>
      </c>
      <c r="E529" s="415">
        <f t="shared" si="127"/>
        <v>0</v>
      </c>
      <c r="F529" s="415">
        <f t="shared" si="127"/>
        <v>0</v>
      </c>
      <c r="G529" s="417">
        <f t="shared" si="127"/>
        <v>0</v>
      </c>
      <c r="H529" s="410">
        <f t="shared" si="127"/>
        <v>0</v>
      </c>
      <c r="I529" s="415">
        <f t="shared" si="127"/>
        <v>0</v>
      </c>
      <c r="J529" s="415">
        <f t="shared" si="127"/>
        <v>0</v>
      </c>
      <c r="K529" s="415">
        <f t="shared" si="127"/>
        <v>0</v>
      </c>
      <c r="L529" s="415">
        <f t="shared" si="127"/>
        <v>0</v>
      </c>
      <c r="M529" s="417">
        <f t="shared" si="127"/>
        <v>0</v>
      </c>
      <c r="N529" s="410">
        <f t="shared" si="127"/>
        <v>0</v>
      </c>
      <c r="O529" s="415">
        <f t="shared" si="127"/>
        <v>0</v>
      </c>
      <c r="P529" s="415">
        <f t="shared" si="127"/>
        <v>0</v>
      </c>
      <c r="Q529" s="415">
        <f t="shared" si="127"/>
        <v>0</v>
      </c>
      <c r="R529" s="415">
        <f t="shared" si="127"/>
        <v>0</v>
      </c>
      <c r="S529" s="417">
        <f t="shared" si="127"/>
        <v>0</v>
      </c>
      <c r="T529" s="348"/>
      <c r="U529" s="227" t="s">
        <v>26</v>
      </c>
      <c r="V529" s="395">
        <f>V528-V515</f>
        <v>-9.0000000000003411E-2</v>
      </c>
      <c r="W529" s="525"/>
    </row>
    <row r="531" spans="1:23" ht="13.5" thickBot="1" x14ac:dyDescent="0.25"/>
    <row r="532" spans="1:23" s="526" customFormat="1" ht="13.5" thickBot="1" x14ac:dyDescent="0.25">
      <c r="A532" s="468" t="s">
        <v>147</v>
      </c>
      <c r="B532" s="543" t="s">
        <v>53</v>
      </c>
      <c r="C532" s="544"/>
      <c r="D532" s="544"/>
      <c r="E532" s="544"/>
      <c r="F532" s="544"/>
      <c r="G532" s="545"/>
      <c r="H532" s="543" t="s">
        <v>72</v>
      </c>
      <c r="I532" s="544"/>
      <c r="J532" s="544"/>
      <c r="K532" s="544"/>
      <c r="L532" s="544"/>
      <c r="M532" s="545"/>
      <c r="N532" s="543" t="s">
        <v>63</v>
      </c>
      <c r="O532" s="544"/>
      <c r="P532" s="544"/>
      <c r="Q532" s="544"/>
      <c r="R532" s="544"/>
      <c r="S532" s="545"/>
      <c r="T532" s="338" t="s">
        <v>55</v>
      </c>
    </row>
    <row r="533" spans="1:23" s="526" customFormat="1" x14ac:dyDescent="0.2">
      <c r="A533" s="469" t="s">
        <v>54</v>
      </c>
      <c r="B533" s="490">
        <v>1</v>
      </c>
      <c r="C533" s="329">
        <v>2</v>
      </c>
      <c r="D533" s="329">
        <v>3</v>
      </c>
      <c r="E533" s="329">
        <v>4</v>
      </c>
      <c r="F533" s="329">
        <v>5</v>
      </c>
      <c r="G533" s="483">
        <v>6</v>
      </c>
      <c r="H533" s="490">
        <v>7</v>
      </c>
      <c r="I533" s="329">
        <v>8</v>
      </c>
      <c r="J533" s="329">
        <v>9</v>
      </c>
      <c r="K533" s="329">
        <v>10</v>
      </c>
      <c r="L533" s="329">
        <v>11</v>
      </c>
      <c r="M533" s="483">
        <v>12</v>
      </c>
      <c r="N533" s="490">
        <v>13</v>
      </c>
      <c r="O533" s="329">
        <v>14</v>
      </c>
      <c r="P533" s="329">
        <v>15</v>
      </c>
      <c r="Q533" s="329">
        <v>16</v>
      </c>
      <c r="R533" s="329">
        <v>17</v>
      </c>
      <c r="S533" s="483">
        <v>18</v>
      </c>
      <c r="T533" s="459">
        <v>246</v>
      </c>
    </row>
    <row r="534" spans="1:23" s="526" customFormat="1" x14ac:dyDescent="0.2">
      <c r="A534" s="470" t="s">
        <v>3</v>
      </c>
      <c r="B534" s="473">
        <v>4325</v>
      </c>
      <c r="C534" s="254">
        <v>4325</v>
      </c>
      <c r="D534" s="254">
        <v>4325</v>
      </c>
      <c r="E534" s="254">
        <v>4325</v>
      </c>
      <c r="F534" s="254">
        <v>4325</v>
      </c>
      <c r="G534" s="255">
        <v>4325</v>
      </c>
      <c r="H534" s="253">
        <v>4325</v>
      </c>
      <c r="I534" s="254">
        <v>4325</v>
      </c>
      <c r="J534" s="254">
        <v>4325</v>
      </c>
      <c r="K534" s="254">
        <v>4325</v>
      </c>
      <c r="L534" s="254">
        <v>4325</v>
      </c>
      <c r="M534" s="255">
        <v>4325</v>
      </c>
      <c r="N534" s="253">
        <v>4325</v>
      </c>
      <c r="O534" s="254">
        <v>4325</v>
      </c>
      <c r="P534" s="254">
        <v>4325</v>
      </c>
      <c r="Q534" s="254">
        <v>4325</v>
      </c>
      <c r="R534" s="254">
        <v>4325</v>
      </c>
      <c r="S534" s="255">
        <v>4325</v>
      </c>
      <c r="T534" s="255">
        <v>4325</v>
      </c>
    </row>
    <row r="535" spans="1:23" s="526" customFormat="1" x14ac:dyDescent="0.2">
      <c r="A535" s="471" t="s">
        <v>6</v>
      </c>
      <c r="B535" s="256">
        <v>4626.25</v>
      </c>
      <c r="C535" s="257">
        <v>4920</v>
      </c>
      <c r="D535" s="257">
        <v>4823.13</v>
      </c>
      <c r="E535" s="257">
        <v>4412.22</v>
      </c>
      <c r="F535" s="257">
        <v>4791</v>
      </c>
      <c r="G535" s="258">
        <v>5011.33</v>
      </c>
      <c r="H535" s="256">
        <v>4862</v>
      </c>
      <c r="I535" s="257">
        <v>4859.41</v>
      </c>
      <c r="J535" s="257">
        <v>4923.13</v>
      </c>
      <c r="K535" s="257">
        <v>4742.8599999999997</v>
      </c>
      <c r="L535" s="257">
        <v>4763.13</v>
      </c>
      <c r="M535" s="258">
        <v>5023.13</v>
      </c>
      <c r="N535" s="256">
        <v>4611.33</v>
      </c>
      <c r="O535" s="257">
        <v>4727.1400000000003</v>
      </c>
      <c r="P535" s="257">
        <v>4760</v>
      </c>
      <c r="Q535" s="257">
        <v>4674.4399999999996</v>
      </c>
      <c r="R535" s="257">
        <v>4977.33</v>
      </c>
      <c r="S535" s="258">
        <v>5002.67</v>
      </c>
      <c r="T535" s="342">
        <v>4821.45</v>
      </c>
    </row>
    <row r="536" spans="1:23" s="526" customFormat="1" x14ac:dyDescent="0.2">
      <c r="A536" s="469" t="s">
        <v>7</v>
      </c>
      <c r="B536" s="260">
        <v>75</v>
      </c>
      <c r="C536" s="261">
        <v>100</v>
      </c>
      <c r="D536" s="261">
        <v>100</v>
      </c>
      <c r="E536" s="261">
        <v>88.89</v>
      </c>
      <c r="F536" s="261">
        <v>75</v>
      </c>
      <c r="G536" s="262">
        <v>86.67</v>
      </c>
      <c r="H536" s="260">
        <v>100</v>
      </c>
      <c r="I536" s="261">
        <v>88.24</v>
      </c>
      <c r="J536" s="261">
        <v>100</v>
      </c>
      <c r="K536" s="261">
        <v>85.71</v>
      </c>
      <c r="L536" s="261">
        <v>68.75</v>
      </c>
      <c r="M536" s="262">
        <v>75</v>
      </c>
      <c r="N536" s="260">
        <v>86.67</v>
      </c>
      <c r="O536" s="261">
        <v>85.71</v>
      </c>
      <c r="P536" s="261">
        <v>93.33</v>
      </c>
      <c r="Q536" s="261">
        <v>88.89</v>
      </c>
      <c r="R536" s="261">
        <v>86.67</v>
      </c>
      <c r="S536" s="262">
        <v>93.33</v>
      </c>
      <c r="T536" s="343">
        <v>83.97</v>
      </c>
      <c r="V536" s="227"/>
    </row>
    <row r="537" spans="1:23" s="526" customFormat="1" x14ac:dyDescent="0.2">
      <c r="A537" s="469" t="s">
        <v>8</v>
      </c>
      <c r="B537" s="263">
        <v>7.1400000000000005E-2</v>
      </c>
      <c r="C537" s="264">
        <v>4.87E-2</v>
      </c>
      <c r="D537" s="264">
        <v>4.5100000000000001E-2</v>
      </c>
      <c r="E537" s="264">
        <v>6.1699999999999998E-2</v>
      </c>
      <c r="F537" s="264">
        <v>7.8200000000000006E-2</v>
      </c>
      <c r="G537" s="265">
        <v>6.3399999999999998E-2</v>
      </c>
      <c r="H537" s="263">
        <v>4.65E-2</v>
      </c>
      <c r="I537" s="264">
        <v>6.8900000000000003E-2</v>
      </c>
      <c r="J537" s="264">
        <v>4.1099999999999998E-2</v>
      </c>
      <c r="K537" s="264">
        <v>5.7000000000000002E-2</v>
      </c>
      <c r="L537" s="264">
        <v>8.2900000000000001E-2</v>
      </c>
      <c r="M537" s="265">
        <v>7.1900000000000006E-2</v>
      </c>
      <c r="N537" s="263">
        <v>6.54E-2</v>
      </c>
      <c r="O537" s="264">
        <v>6.59E-2</v>
      </c>
      <c r="P537" s="264">
        <v>0.06</v>
      </c>
      <c r="Q537" s="264">
        <v>6.9000000000000006E-2</v>
      </c>
      <c r="R537" s="264">
        <v>7.9899999999999999E-2</v>
      </c>
      <c r="S537" s="265">
        <v>5.9299999999999999E-2</v>
      </c>
      <c r="T537" s="344">
        <v>7.1400000000000005E-2</v>
      </c>
      <c r="V537" s="227"/>
    </row>
    <row r="538" spans="1:23" s="526" customFormat="1" x14ac:dyDescent="0.2">
      <c r="A538" s="471" t="s">
        <v>1</v>
      </c>
      <c r="B538" s="266">
        <f>B535/B534*100-100</f>
        <v>6.9653179190751473</v>
      </c>
      <c r="C538" s="267">
        <f t="shared" ref="C538:R538" si="128">C535/C534*100-100</f>
        <v>13.757225433526017</v>
      </c>
      <c r="D538" s="267">
        <f t="shared" si="128"/>
        <v>11.517456647398845</v>
      </c>
      <c r="E538" s="267">
        <f t="shared" si="128"/>
        <v>2.0166473988439293</v>
      </c>
      <c r="F538" s="267">
        <f t="shared" si="128"/>
        <v>10.774566473988443</v>
      </c>
      <c r="G538" s="268">
        <f t="shared" si="128"/>
        <v>15.868901734104043</v>
      </c>
      <c r="H538" s="266">
        <f t="shared" si="128"/>
        <v>12.416184971098261</v>
      </c>
      <c r="I538" s="267">
        <f t="shared" si="128"/>
        <v>12.356300578034677</v>
      </c>
      <c r="J538" s="267">
        <f t="shared" si="128"/>
        <v>13.829595375722548</v>
      </c>
      <c r="K538" s="267">
        <f t="shared" si="128"/>
        <v>9.661502890173395</v>
      </c>
      <c r="L538" s="267">
        <f t="shared" si="128"/>
        <v>10.130173410404637</v>
      </c>
      <c r="M538" s="268">
        <f t="shared" si="128"/>
        <v>16.14173410404625</v>
      </c>
      <c r="N538" s="266">
        <f t="shared" si="128"/>
        <v>6.6203468208092602</v>
      </c>
      <c r="O538" s="267">
        <f t="shared" si="128"/>
        <v>9.2980346820809245</v>
      </c>
      <c r="P538" s="267">
        <f t="shared" si="128"/>
        <v>10.057803468208078</v>
      </c>
      <c r="Q538" s="267">
        <f t="shared" si="128"/>
        <v>8.0795375722543241</v>
      </c>
      <c r="R538" s="267">
        <f t="shared" si="128"/>
        <v>15.082774566473972</v>
      </c>
      <c r="S538" s="268">
        <f>S535/S534*100-100</f>
        <v>15.668670520231217</v>
      </c>
      <c r="T538" s="345">
        <f t="shared" ref="T538" si="129">T535/T534*100-100</f>
        <v>11.47861271676301</v>
      </c>
      <c r="V538" s="227"/>
    </row>
    <row r="539" spans="1:23" s="526" customFormat="1" ht="13.5" thickBot="1" x14ac:dyDescent="0.25">
      <c r="A539" s="472" t="s">
        <v>27</v>
      </c>
      <c r="B539" s="410">
        <f>B535-B522</f>
        <v>-105</v>
      </c>
      <c r="C539" s="415">
        <f t="shared" ref="C539:S539" si="130">C535-C522</f>
        <v>85</v>
      </c>
      <c r="D539" s="415">
        <f t="shared" si="130"/>
        <v>32.36076923076962</v>
      </c>
      <c r="E539" s="415">
        <f t="shared" si="130"/>
        <v>55.553333333333285</v>
      </c>
      <c r="F539" s="415">
        <f t="shared" si="130"/>
        <v>-199.66666666666697</v>
      </c>
      <c r="G539" s="417">
        <f t="shared" si="130"/>
        <v>121.32999999999993</v>
      </c>
      <c r="H539" s="410">
        <f t="shared" si="130"/>
        <v>224.66666666666697</v>
      </c>
      <c r="I539" s="415">
        <f t="shared" si="130"/>
        <v>159.40999999999985</v>
      </c>
      <c r="J539" s="415">
        <f t="shared" si="130"/>
        <v>230.00500000000011</v>
      </c>
      <c r="K539" s="415">
        <f t="shared" si="130"/>
        <v>94.526666666666642</v>
      </c>
      <c r="L539" s="415">
        <f t="shared" si="130"/>
        <v>-143.53666666666686</v>
      </c>
      <c r="M539" s="417">
        <f t="shared" si="130"/>
        <v>118.46333333333314</v>
      </c>
      <c r="N539" s="410">
        <f t="shared" si="130"/>
        <v>90.079999999999927</v>
      </c>
      <c r="O539" s="415">
        <f t="shared" si="130"/>
        <v>55.140000000000327</v>
      </c>
      <c r="P539" s="415">
        <f t="shared" si="130"/>
        <v>22</v>
      </c>
      <c r="Q539" s="415">
        <f t="shared" si="130"/>
        <v>84.4399999999996</v>
      </c>
      <c r="R539" s="415">
        <f t="shared" si="130"/>
        <v>199.6376923076923</v>
      </c>
      <c r="S539" s="417">
        <f t="shared" si="130"/>
        <v>90.905294117646918</v>
      </c>
      <c r="T539" s="478">
        <f>T535-T523</f>
        <v>4730.3568825910934</v>
      </c>
      <c r="V539" s="227"/>
    </row>
    <row r="540" spans="1:23" s="526" customFormat="1" x14ac:dyDescent="0.2">
      <c r="A540" s="370" t="s">
        <v>51</v>
      </c>
      <c r="B540" s="486">
        <v>66</v>
      </c>
      <c r="C540" s="487">
        <v>67</v>
      </c>
      <c r="D540" s="487">
        <v>66</v>
      </c>
      <c r="E540" s="487">
        <v>8</v>
      </c>
      <c r="F540" s="487">
        <v>66</v>
      </c>
      <c r="G540" s="489">
        <v>67</v>
      </c>
      <c r="H540" s="486">
        <v>65</v>
      </c>
      <c r="I540" s="487">
        <v>67</v>
      </c>
      <c r="J540" s="487">
        <v>66</v>
      </c>
      <c r="K540" s="487">
        <v>7</v>
      </c>
      <c r="L540" s="487">
        <v>67</v>
      </c>
      <c r="M540" s="489">
        <v>66</v>
      </c>
      <c r="N540" s="486">
        <v>68</v>
      </c>
      <c r="O540" s="487">
        <v>67</v>
      </c>
      <c r="P540" s="487">
        <v>67</v>
      </c>
      <c r="Q540" s="487">
        <v>9</v>
      </c>
      <c r="R540" s="487">
        <v>67</v>
      </c>
      <c r="S540" s="489">
        <v>67</v>
      </c>
      <c r="T540" s="347">
        <f>SUM(B540:S540)</f>
        <v>1023</v>
      </c>
      <c r="U540" s="227" t="s">
        <v>56</v>
      </c>
      <c r="V540" s="278">
        <f>T527-T540</f>
        <v>2</v>
      </c>
      <c r="W540" s="279">
        <f>V540/T527</f>
        <v>1.9512195121951219E-3</v>
      </c>
    </row>
    <row r="541" spans="1:23" s="526" customFormat="1" x14ac:dyDescent="0.2">
      <c r="A541" s="371" t="s">
        <v>28</v>
      </c>
      <c r="B541" s="323">
        <v>151.5</v>
      </c>
      <c r="C541" s="240">
        <v>150.5</v>
      </c>
      <c r="D541" s="240">
        <v>150</v>
      </c>
      <c r="E541" s="240">
        <v>153.5</v>
      </c>
      <c r="F541" s="240">
        <v>150</v>
      </c>
      <c r="G541" s="243">
        <v>149</v>
      </c>
      <c r="H541" s="242">
        <v>152.5</v>
      </c>
      <c r="I541" s="240">
        <v>151</v>
      </c>
      <c r="J541" s="240">
        <v>151</v>
      </c>
      <c r="K541" s="240">
        <v>152</v>
      </c>
      <c r="L541" s="240">
        <v>149</v>
      </c>
      <c r="M541" s="243">
        <v>149</v>
      </c>
      <c r="N541" s="242">
        <v>153</v>
      </c>
      <c r="O541" s="240">
        <v>150.5</v>
      </c>
      <c r="P541" s="240">
        <v>150</v>
      </c>
      <c r="Q541" s="240">
        <v>151.5</v>
      </c>
      <c r="R541" s="240">
        <v>150</v>
      </c>
      <c r="S541" s="243">
        <v>149</v>
      </c>
      <c r="T541" s="339"/>
      <c r="U541" s="227" t="s">
        <v>57</v>
      </c>
      <c r="V541" s="362">
        <v>149.5</v>
      </c>
    </row>
    <row r="542" spans="1:23" s="526" customFormat="1" ht="13.5" thickBot="1" x14ac:dyDescent="0.25">
      <c r="A542" s="372" t="s">
        <v>26</v>
      </c>
      <c r="B542" s="410">
        <f>B541-B528</f>
        <v>1</v>
      </c>
      <c r="C542" s="415">
        <f t="shared" ref="C542:S542" si="131">C541-C528</f>
        <v>1</v>
      </c>
      <c r="D542" s="415">
        <f t="shared" si="131"/>
        <v>1</v>
      </c>
      <c r="E542" s="415">
        <f t="shared" si="131"/>
        <v>1</v>
      </c>
      <c r="F542" s="415">
        <f t="shared" si="131"/>
        <v>1.5</v>
      </c>
      <c r="G542" s="417">
        <f t="shared" si="131"/>
        <v>1</v>
      </c>
      <c r="H542" s="410">
        <f t="shared" si="131"/>
        <v>1</v>
      </c>
      <c r="I542" s="415">
        <f t="shared" si="131"/>
        <v>1</v>
      </c>
      <c r="J542" s="415">
        <f t="shared" si="131"/>
        <v>1</v>
      </c>
      <c r="K542" s="415">
        <f t="shared" si="131"/>
        <v>1</v>
      </c>
      <c r="L542" s="415">
        <f t="shared" si="131"/>
        <v>1</v>
      </c>
      <c r="M542" s="417">
        <f t="shared" si="131"/>
        <v>1</v>
      </c>
      <c r="N542" s="410">
        <f t="shared" si="131"/>
        <v>1</v>
      </c>
      <c r="O542" s="415">
        <f t="shared" si="131"/>
        <v>1</v>
      </c>
      <c r="P542" s="415">
        <f t="shared" si="131"/>
        <v>1</v>
      </c>
      <c r="Q542" s="415">
        <f t="shared" si="131"/>
        <v>1</v>
      </c>
      <c r="R542" s="415">
        <f t="shared" si="131"/>
        <v>1</v>
      </c>
      <c r="S542" s="417">
        <f t="shared" si="131"/>
        <v>1</v>
      </c>
      <c r="T542" s="348"/>
      <c r="U542" s="227" t="s">
        <v>26</v>
      </c>
      <c r="V542" s="395">
        <f>V541-V528</f>
        <v>8.0000000000012506E-2</v>
      </c>
    </row>
    <row r="543" spans="1:23" x14ac:dyDescent="0.2">
      <c r="B543" s="239"/>
    </row>
    <row r="544" spans="1:23" ht="13.5" thickBot="1" x14ac:dyDescent="0.25"/>
    <row r="545" spans="1:23" s="527" customFormat="1" ht="13.5" thickBot="1" x14ac:dyDescent="0.25">
      <c r="A545" s="468" t="s">
        <v>148</v>
      </c>
      <c r="B545" s="543" t="s">
        <v>53</v>
      </c>
      <c r="C545" s="544"/>
      <c r="D545" s="544"/>
      <c r="E545" s="544"/>
      <c r="F545" s="544"/>
      <c r="G545" s="545"/>
      <c r="H545" s="543" t="s">
        <v>72</v>
      </c>
      <c r="I545" s="544"/>
      <c r="J545" s="544"/>
      <c r="K545" s="544"/>
      <c r="L545" s="544"/>
      <c r="M545" s="545"/>
      <c r="N545" s="543" t="s">
        <v>63</v>
      </c>
      <c r="O545" s="544"/>
      <c r="P545" s="544"/>
      <c r="Q545" s="544"/>
      <c r="R545" s="544"/>
      <c r="S545" s="545"/>
      <c r="T545" s="338" t="s">
        <v>55</v>
      </c>
    </row>
    <row r="546" spans="1:23" s="527" customFormat="1" x14ac:dyDescent="0.2">
      <c r="A546" s="469" t="s">
        <v>54</v>
      </c>
      <c r="B546" s="490">
        <v>1</v>
      </c>
      <c r="C546" s="329">
        <v>2</v>
      </c>
      <c r="D546" s="329">
        <v>3</v>
      </c>
      <c r="E546" s="329">
        <v>4</v>
      </c>
      <c r="F546" s="329">
        <v>5</v>
      </c>
      <c r="G546" s="483">
        <v>6</v>
      </c>
      <c r="H546" s="490">
        <v>7</v>
      </c>
      <c r="I546" s="329">
        <v>8</v>
      </c>
      <c r="J546" s="329">
        <v>9</v>
      </c>
      <c r="K546" s="329">
        <v>10</v>
      </c>
      <c r="L546" s="329">
        <v>11</v>
      </c>
      <c r="M546" s="483">
        <v>12</v>
      </c>
      <c r="N546" s="490">
        <v>13</v>
      </c>
      <c r="O546" s="329">
        <v>14</v>
      </c>
      <c r="P546" s="329">
        <v>15</v>
      </c>
      <c r="Q546" s="329">
        <v>16</v>
      </c>
      <c r="R546" s="329">
        <v>17</v>
      </c>
      <c r="S546" s="483">
        <v>18</v>
      </c>
      <c r="T546" s="459">
        <v>246</v>
      </c>
    </row>
    <row r="547" spans="1:23" s="527" customFormat="1" x14ac:dyDescent="0.2">
      <c r="A547" s="470" t="s">
        <v>3</v>
      </c>
      <c r="B547" s="473">
        <v>4340</v>
      </c>
      <c r="C547" s="254">
        <v>4340</v>
      </c>
      <c r="D547" s="254">
        <v>4340</v>
      </c>
      <c r="E547" s="254">
        <v>4340</v>
      </c>
      <c r="F547" s="254">
        <v>4340</v>
      </c>
      <c r="G547" s="255">
        <v>4340</v>
      </c>
      <c r="H547" s="253">
        <v>4340</v>
      </c>
      <c r="I547" s="254">
        <v>4340</v>
      </c>
      <c r="J547" s="254">
        <v>4340</v>
      </c>
      <c r="K547" s="254">
        <v>4340</v>
      </c>
      <c r="L547" s="254">
        <v>4340</v>
      </c>
      <c r="M547" s="255">
        <v>4340</v>
      </c>
      <c r="N547" s="253">
        <v>4340</v>
      </c>
      <c r="O547" s="254">
        <v>4340</v>
      </c>
      <c r="P547" s="254">
        <v>4340</v>
      </c>
      <c r="Q547" s="254">
        <v>4340</v>
      </c>
      <c r="R547" s="254">
        <v>4340</v>
      </c>
      <c r="S547" s="255">
        <v>4340</v>
      </c>
      <c r="T547" s="255">
        <v>4340</v>
      </c>
    </row>
    <row r="548" spans="1:23" s="527" customFormat="1" x14ac:dyDescent="0.2">
      <c r="A548" s="471" t="s">
        <v>6</v>
      </c>
      <c r="B548" s="256">
        <v>4859.41</v>
      </c>
      <c r="C548" s="257">
        <v>4830.63</v>
      </c>
      <c r="D548" s="257">
        <v>4873.75</v>
      </c>
      <c r="E548" s="257">
        <v>4441.25</v>
      </c>
      <c r="F548" s="257">
        <v>4842.9399999999996</v>
      </c>
      <c r="G548" s="258">
        <v>4972.5</v>
      </c>
      <c r="H548" s="256">
        <v>4810.63</v>
      </c>
      <c r="I548" s="257">
        <v>4797.22</v>
      </c>
      <c r="J548" s="257">
        <v>4817.6499999999996</v>
      </c>
      <c r="K548" s="257">
        <v>4868</v>
      </c>
      <c r="L548" s="257">
        <v>4869.33</v>
      </c>
      <c r="M548" s="258">
        <v>5100</v>
      </c>
      <c r="N548" s="256">
        <v>4806.88</v>
      </c>
      <c r="O548" s="257">
        <v>5175.33</v>
      </c>
      <c r="P548" s="257">
        <v>4825.63</v>
      </c>
      <c r="Q548" s="257">
        <v>4750</v>
      </c>
      <c r="R548" s="257">
        <v>4954.71</v>
      </c>
      <c r="S548" s="258">
        <v>5098.67</v>
      </c>
      <c r="T548" s="342">
        <v>4886.21</v>
      </c>
    </row>
    <row r="549" spans="1:23" s="527" customFormat="1" x14ac:dyDescent="0.2">
      <c r="A549" s="469" t="s">
        <v>7</v>
      </c>
      <c r="B549" s="260">
        <v>100</v>
      </c>
      <c r="C549" s="261">
        <v>100</v>
      </c>
      <c r="D549" s="261">
        <v>87.5</v>
      </c>
      <c r="E549" s="261">
        <v>100</v>
      </c>
      <c r="F549" s="261">
        <v>100</v>
      </c>
      <c r="G549" s="262">
        <v>93.75</v>
      </c>
      <c r="H549" s="260">
        <v>93.75</v>
      </c>
      <c r="I549" s="261">
        <v>100</v>
      </c>
      <c r="J549" s="261">
        <v>88.24</v>
      </c>
      <c r="K549" s="261">
        <v>100</v>
      </c>
      <c r="L549" s="261">
        <v>86.67</v>
      </c>
      <c r="M549" s="262">
        <v>100</v>
      </c>
      <c r="N549" s="260">
        <v>87.5</v>
      </c>
      <c r="O549" s="261">
        <v>66.67</v>
      </c>
      <c r="P549" s="261">
        <v>81.25</v>
      </c>
      <c r="Q549" s="261">
        <v>87.5</v>
      </c>
      <c r="R549" s="261">
        <v>82.35</v>
      </c>
      <c r="S549" s="262">
        <v>86.67</v>
      </c>
      <c r="T549" s="343">
        <v>90.15</v>
      </c>
      <c r="V549" s="227"/>
    </row>
    <row r="550" spans="1:23" s="527" customFormat="1" x14ac:dyDescent="0.2">
      <c r="A550" s="469" t="s">
        <v>8</v>
      </c>
      <c r="B550" s="263">
        <v>5.21E-2</v>
      </c>
      <c r="C550" s="264">
        <v>3.5299999999999998E-2</v>
      </c>
      <c r="D550" s="264">
        <v>5.3100000000000001E-2</v>
      </c>
      <c r="E550" s="264">
        <v>4.3200000000000002E-2</v>
      </c>
      <c r="F550" s="264">
        <v>4.2099999999999999E-2</v>
      </c>
      <c r="G550" s="265">
        <v>4.99E-2</v>
      </c>
      <c r="H550" s="263">
        <v>4.5699999999999998E-2</v>
      </c>
      <c r="I550" s="264">
        <v>3.85E-2</v>
      </c>
      <c r="J550" s="264">
        <v>7.4099999999999999E-2</v>
      </c>
      <c r="K550" s="264">
        <v>1.7600000000000001E-2</v>
      </c>
      <c r="L550" s="264">
        <v>5.9299999999999999E-2</v>
      </c>
      <c r="M550" s="265">
        <v>2.9899999999999999E-2</v>
      </c>
      <c r="N550" s="263">
        <v>5.8599999999999999E-2</v>
      </c>
      <c r="O550" s="264">
        <v>8.3599999999999994E-2</v>
      </c>
      <c r="P550" s="264">
        <v>7.3800000000000004E-2</v>
      </c>
      <c r="Q550" s="264">
        <v>5.6599999999999998E-2</v>
      </c>
      <c r="R550" s="264">
        <v>6.25E-2</v>
      </c>
      <c r="S550" s="265">
        <v>5.28E-2</v>
      </c>
      <c r="T550" s="344">
        <v>6.2199999999999998E-2</v>
      </c>
      <c r="V550" s="227"/>
    </row>
    <row r="551" spans="1:23" s="527" customFormat="1" x14ac:dyDescent="0.2">
      <c r="A551" s="471" t="s">
        <v>1</v>
      </c>
      <c r="B551" s="266">
        <f>B548/B547*100-100</f>
        <v>11.967972350230411</v>
      </c>
      <c r="C551" s="267">
        <f t="shared" ref="C551:R551" si="132">C548/C547*100-100</f>
        <v>11.304838709677426</v>
      </c>
      <c r="D551" s="267">
        <f t="shared" si="132"/>
        <v>12.298387096774206</v>
      </c>
      <c r="E551" s="267">
        <f t="shared" si="132"/>
        <v>2.332949308755758</v>
      </c>
      <c r="F551" s="267">
        <f t="shared" si="132"/>
        <v>11.58847926267282</v>
      </c>
      <c r="G551" s="268">
        <f t="shared" si="132"/>
        <v>14.573732718894021</v>
      </c>
      <c r="H551" s="266">
        <f t="shared" si="132"/>
        <v>10.844009216589853</v>
      </c>
      <c r="I551" s="267">
        <f t="shared" si="132"/>
        <v>10.535023041474673</v>
      </c>
      <c r="J551" s="267">
        <f t="shared" si="132"/>
        <v>11.005760368663587</v>
      </c>
      <c r="K551" s="267">
        <f t="shared" si="132"/>
        <v>12.165898617511516</v>
      </c>
      <c r="L551" s="267">
        <f t="shared" si="132"/>
        <v>12.196543778801839</v>
      </c>
      <c r="M551" s="268">
        <f t="shared" si="132"/>
        <v>17.511520737327174</v>
      </c>
      <c r="N551" s="266">
        <f t="shared" si="132"/>
        <v>10.757603686635946</v>
      </c>
      <c r="O551" s="267">
        <f t="shared" si="132"/>
        <v>19.247235023041469</v>
      </c>
      <c r="P551" s="267">
        <f t="shared" si="132"/>
        <v>11.18963133640554</v>
      </c>
      <c r="Q551" s="267">
        <f t="shared" si="132"/>
        <v>9.4470046082949324</v>
      </c>
      <c r="R551" s="267">
        <f t="shared" si="132"/>
        <v>14.163824884792618</v>
      </c>
      <c r="S551" s="268">
        <f>S548/S547*100-100</f>
        <v>17.480875576036851</v>
      </c>
      <c r="T551" s="345">
        <f t="shared" ref="T551" si="133">T548/T547*100-100</f>
        <v>12.585483870967735</v>
      </c>
      <c r="V551" s="227"/>
    </row>
    <row r="552" spans="1:23" s="527" customFormat="1" ht="13.5" thickBot="1" x14ac:dyDescent="0.25">
      <c r="A552" s="472" t="s">
        <v>27</v>
      </c>
      <c r="B552" s="410">
        <f>B548-B535</f>
        <v>233.15999999999985</v>
      </c>
      <c r="C552" s="415">
        <f t="shared" ref="C552:S552" si="134">C548-C535</f>
        <v>-89.369999999999891</v>
      </c>
      <c r="D552" s="415">
        <f t="shared" si="134"/>
        <v>50.619999999999891</v>
      </c>
      <c r="E552" s="415">
        <f t="shared" si="134"/>
        <v>29.029999999999745</v>
      </c>
      <c r="F552" s="415">
        <f t="shared" si="134"/>
        <v>51.9399999999996</v>
      </c>
      <c r="G552" s="417">
        <f t="shared" si="134"/>
        <v>-38.829999999999927</v>
      </c>
      <c r="H552" s="410">
        <f t="shared" si="134"/>
        <v>-51.369999999999891</v>
      </c>
      <c r="I552" s="415">
        <f t="shared" si="134"/>
        <v>-62.1899999999996</v>
      </c>
      <c r="J552" s="415">
        <f t="shared" si="134"/>
        <v>-105.48000000000047</v>
      </c>
      <c r="K552" s="415">
        <f t="shared" si="134"/>
        <v>125.14000000000033</v>
      </c>
      <c r="L552" s="415">
        <f t="shared" si="134"/>
        <v>106.19999999999982</v>
      </c>
      <c r="M552" s="417">
        <f t="shared" si="134"/>
        <v>76.869999999999891</v>
      </c>
      <c r="N552" s="410">
        <f t="shared" si="134"/>
        <v>195.55000000000018</v>
      </c>
      <c r="O552" s="415">
        <f t="shared" si="134"/>
        <v>448.1899999999996</v>
      </c>
      <c r="P552" s="415">
        <f t="shared" si="134"/>
        <v>65.630000000000109</v>
      </c>
      <c r="Q552" s="415">
        <f t="shared" si="134"/>
        <v>75.5600000000004</v>
      </c>
      <c r="R552" s="415">
        <f t="shared" si="134"/>
        <v>-22.619999999999891</v>
      </c>
      <c r="S552" s="417">
        <f t="shared" si="134"/>
        <v>96</v>
      </c>
      <c r="T552" s="478">
        <f>T548-T536</f>
        <v>4802.24</v>
      </c>
      <c r="V552" s="227"/>
    </row>
    <row r="553" spans="1:23" s="527" customFormat="1" x14ac:dyDescent="0.2">
      <c r="A553" s="370" t="s">
        <v>51</v>
      </c>
      <c r="B553" s="486">
        <v>66</v>
      </c>
      <c r="C553" s="487">
        <v>67</v>
      </c>
      <c r="D553" s="487">
        <v>66</v>
      </c>
      <c r="E553" s="487">
        <v>8</v>
      </c>
      <c r="F553" s="487">
        <v>66</v>
      </c>
      <c r="G553" s="489">
        <v>67</v>
      </c>
      <c r="H553" s="486">
        <v>65</v>
      </c>
      <c r="I553" s="487">
        <v>67</v>
      </c>
      <c r="J553" s="487">
        <v>66</v>
      </c>
      <c r="K553" s="487">
        <v>7</v>
      </c>
      <c r="L553" s="487">
        <v>67</v>
      </c>
      <c r="M553" s="489">
        <v>66</v>
      </c>
      <c r="N553" s="486">
        <v>68</v>
      </c>
      <c r="O553" s="487">
        <v>67</v>
      </c>
      <c r="P553" s="487">
        <v>67</v>
      </c>
      <c r="Q553" s="487">
        <v>9</v>
      </c>
      <c r="R553" s="487">
        <v>67</v>
      </c>
      <c r="S553" s="489">
        <v>67</v>
      </c>
      <c r="T553" s="347">
        <f>SUM(B553:S553)</f>
        <v>1023</v>
      </c>
      <c r="U553" s="227" t="s">
        <v>56</v>
      </c>
      <c r="V553" s="278">
        <f>T540-T553</f>
        <v>0</v>
      </c>
      <c r="W553" s="279">
        <f>V553/T540</f>
        <v>0</v>
      </c>
    </row>
    <row r="554" spans="1:23" s="527" customFormat="1" x14ac:dyDescent="0.2">
      <c r="A554" s="371" t="s">
        <v>28</v>
      </c>
      <c r="B554" s="323">
        <v>151.5</v>
      </c>
      <c r="C554" s="240">
        <v>150.5</v>
      </c>
      <c r="D554" s="240">
        <v>150</v>
      </c>
      <c r="E554" s="240">
        <v>153.5</v>
      </c>
      <c r="F554" s="240">
        <v>150</v>
      </c>
      <c r="G554" s="243">
        <v>149</v>
      </c>
      <c r="H554" s="242">
        <v>152.5</v>
      </c>
      <c r="I554" s="240">
        <v>151</v>
      </c>
      <c r="J554" s="240">
        <v>151</v>
      </c>
      <c r="K554" s="240">
        <v>152</v>
      </c>
      <c r="L554" s="240">
        <v>149</v>
      </c>
      <c r="M554" s="243">
        <v>149</v>
      </c>
      <c r="N554" s="242">
        <v>153</v>
      </c>
      <c r="O554" s="240">
        <v>150.5</v>
      </c>
      <c r="P554" s="240">
        <v>150</v>
      </c>
      <c r="Q554" s="240">
        <v>151.5</v>
      </c>
      <c r="R554" s="240">
        <v>150</v>
      </c>
      <c r="S554" s="243">
        <v>149</v>
      </c>
      <c r="T554" s="339"/>
      <c r="U554" s="227" t="s">
        <v>57</v>
      </c>
      <c r="V554" s="362">
        <v>150.44999999999999</v>
      </c>
    </row>
    <row r="555" spans="1:23" s="527" customFormat="1" ht="13.5" thickBot="1" x14ac:dyDescent="0.25">
      <c r="A555" s="372" t="s">
        <v>26</v>
      </c>
      <c r="B555" s="410">
        <f>B554-B541</f>
        <v>0</v>
      </c>
      <c r="C555" s="415">
        <f t="shared" ref="C555:S555" si="135">C554-C541</f>
        <v>0</v>
      </c>
      <c r="D555" s="415">
        <f t="shared" si="135"/>
        <v>0</v>
      </c>
      <c r="E555" s="415">
        <f t="shared" si="135"/>
        <v>0</v>
      </c>
      <c r="F555" s="415">
        <f t="shared" si="135"/>
        <v>0</v>
      </c>
      <c r="G555" s="417">
        <f t="shared" si="135"/>
        <v>0</v>
      </c>
      <c r="H555" s="410">
        <f t="shared" si="135"/>
        <v>0</v>
      </c>
      <c r="I555" s="415">
        <f t="shared" si="135"/>
        <v>0</v>
      </c>
      <c r="J555" s="415">
        <f t="shared" si="135"/>
        <v>0</v>
      </c>
      <c r="K555" s="415">
        <f t="shared" si="135"/>
        <v>0</v>
      </c>
      <c r="L555" s="415">
        <f t="shared" si="135"/>
        <v>0</v>
      </c>
      <c r="M555" s="417">
        <f t="shared" si="135"/>
        <v>0</v>
      </c>
      <c r="N555" s="410">
        <f t="shared" si="135"/>
        <v>0</v>
      </c>
      <c r="O555" s="415">
        <f t="shared" si="135"/>
        <v>0</v>
      </c>
      <c r="P555" s="415">
        <f t="shared" si="135"/>
        <v>0</v>
      </c>
      <c r="Q555" s="415">
        <f t="shared" si="135"/>
        <v>0</v>
      </c>
      <c r="R555" s="415">
        <f t="shared" si="135"/>
        <v>0</v>
      </c>
      <c r="S555" s="417">
        <f t="shared" si="135"/>
        <v>0</v>
      </c>
      <c r="T555" s="348"/>
      <c r="U555" s="227" t="s">
        <v>26</v>
      </c>
      <c r="V555" s="395">
        <f>V554-V541</f>
        <v>0.94999999999998863</v>
      </c>
    </row>
    <row r="557" spans="1:23" ht="13.5" thickBot="1" x14ac:dyDescent="0.25"/>
    <row r="558" spans="1:23" s="528" customFormat="1" ht="13.5" thickBot="1" x14ac:dyDescent="0.25">
      <c r="A558" s="468" t="s">
        <v>149</v>
      </c>
      <c r="B558" s="543" t="s">
        <v>53</v>
      </c>
      <c r="C558" s="544"/>
      <c r="D558" s="544"/>
      <c r="E558" s="544"/>
      <c r="F558" s="544"/>
      <c r="G558" s="545"/>
      <c r="H558" s="543" t="s">
        <v>72</v>
      </c>
      <c r="I558" s="544"/>
      <c r="J558" s="544"/>
      <c r="K558" s="544"/>
      <c r="L558" s="544"/>
      <c r="M558" s="545"/>
      <c r="N558" s="543" t="s">
        <v>63</v>
      </c>
      <c r="O558" s="544"/>
      <c r="P558" s="544"/>
      <c r="Q558" s="544"/>
      <c r="R558" s="544"/>
      <c r="S558" s="545"/>
      <c r="T558" s="338" t="s">
        <v>55</v>
      </c>
    </row>
    <row r="559" spans="1:23" s="528" customFormat="1" x14ac:dyDescent="0.2">
      <c r="A559" s="469" t="s">
        <v>54</v>
      </c>
      <c r="B559" s="490">
        <v>1</v>
      </c>
      <c r="C559" s="329">
        <v>2</v>
      </c>
      <c r="D559" s="329">
        <v>3</v>
      </c>
      <c r="E559" s="329">
        <v>4</v>
      </c>
      <c r="F559" s="329">
        <v>5</v>
      </c>
      <c r="G559" s="483">
        <v>6</v>
      </c>
      <c r="H559" s="490">
        <v>7</v>
      </c>
      <c r="I559" s="329">
        <v>8</v>
      </c>
      <c r="J559" s="329">
        <v>9</v>
      </c>
      <c r="K559" s="329">
        <v>10</v>
      </c>
      <c r="L559" s="329">
        <v>11</v>
      </c>
      <c r="M559" s="483">
        <v>12</v>
      </c>
      <c r="N559" s="490">
        <v>13</v>
      </c>
      <c r="O559" s="329">
        <v>14</v>
      </c>
      <c r="P559" s="329">
        <v>15</v>
      </c>
      <c r="Q559" s="329">
        <v>16</v>
      </c>
      <c r="R559" s="329">
        <v>17</v>
      </c>
      <c r="S559" s="483">
        <v>18</v>
      </c>
      <c r="T559" s="459">
        <v>246</v>
      </c>
    </row>
    <row r="560" spans="1:23" s="528" customFormat="1" x14ac:dyDescent="0.2">
      <c r="A560" s="470" t="s">
        <v>3</v>
      </c>
      <c r="B560" s="473">
        <v>4355</v>
      </c>
      <c r="C560" s="254">
        <v>4355</v>
      </c>
      <c r="D560" s="254">
        <v>4355</v>
      </c>
      <c r="E560" s="254">
        <v>4355</v>
      </c>
      <c r="F560" s="254">
        <v>4355</v>
      </c>
      <c r="G560" s="255">
        <v>4355</v>
      </c>
      <c r="H560" s="253">
        <v>4355</v>
      </c>
      <c r="I560" s="254">
        <v>4355</v>
      </c>
      <c r="J560" s="254">
        <v>4355</v>
      </c>
      <c r="K560" s="254">
        <v>4355</v>
      </c>
      <c r="L560" s="254">
        <v>4355</v>
      </c>
      <c r="M560" s="255">
        <v>4355</v>
      </c>
      <c r="N560" s="253">
        <v>4355</v>
      </c>
      <c r="O560" s="254">
        <v>4355</v>
      </c>
      <c r="P560" s="254">
        <v>4355</v>
      </c>
      <c r="Q560" s="254">
        <v>4355</v>
      </c>
      <c r="R560" s="254">
        <v>4355</v>
      </c>
      <c r="S560" s="255">
        <v>4355</v>
      </c>
      <c r="T560" s="255">
        <v>4355</v>
      </c>
    </row>
    <row r="561" spans="1:23" s="528" customFormat="1" x14ac:dyDescent="0.2">
      <c r="A561" s="471" t="s">
        <v>6</v>
      </c>
      <c r="B561" s="256">
        <v>4825.88</v>
      </c>
      <c r="C561" s="257">
        <v>4913.53</v>
      </c>
      <c r="D561" s="257">
        <v>4822.9399999999996</v>
      </c>
      <c r="E561" s="257">
        <v>4486.67</v>
      </c>
      <c r="F561" s="257">
        <v>4936.47</v>
      </c>
      <c r="G561" s="258">
        <v>4933.13</v>
      </c>
      <c r="H561" s="256">
        <v>4796.88</v>
      </c>
      <c r="I561" s="257">
        <v>4803.13</v>
      </c>
      <c r="J561" s="257">
        <v>4770.71</v>
      </c>
      <c r="K561" s="257">
        <v>4796.67</v>
      </c>
      <c r="L561" s="257">
        <v>4819.29</v>
      </c>
      <c r="M561" s="258">
        <v>5189.29</v>
      </c>
      <c r="N561" s="256">
        <v>4733.57</v>
      </c>
      <c r="O561" s="257">
        <v>4776.25</v>
      </c>
      <c r="P561" s="257">
        <v>4752.5</v>
      </c>
      <c r="Q561" s="257">
        <v>4644.4399999999996</v>
      </c>
      <c r="R561" s="257">
        <v>5075.71</v>
      </c>
      <c r="S561" s="258">
        <v>5108.57</v>
      </c>
      <c r="T561" s="342">
        <v>4860.59</v>
      </c>
    </row>
    <row r="562" spans="1:23" s="528" customFormat="1" x14ac:dyDescent="0.2">
      <c r="A562" s="469" t="s">
        <v>7</v>
      </c>
      <c r="B562" s="260">
        <v>94.12</v>
      </c>
      <c r="C562" s="261">
        <v>100</v>
      </c>
      <c r="D562" s="261">
        <v>100</v>
      </c>
      <c r="E562" s="261">
        <v>100</v>
      </c>
      <c r="F562" s="261">
        <v>100</v>
      </c>
      <c r="G562" s="262">
        <v>93.75</v>
      </c>
      <c r="H562" s="260">
        <v>87.5</v>
      </c>
      <c r="I562" s="261">
        <v>87.5</v>
      </c>
      <c r="J562" s="261">
        <v>92.86</v>
      </c>
      <c r="K562" s="261">
        <v>83.33</v>
      </c>
      <c r="L562" s="261">
        <v>92.86</v>
      </c>
      <c r="M562" s="262">
        <v>92.86</v>
      </c>
      <c r="N562" s="260">
        <v>92.86</v>
      </c>
      <c r="O562" s="261">
        <v>93.75</v>
      </c>
      <c r="P562" s="261">
        <v>100</v>
      </c>
      <c r="Q562" s="261">
        <v>88.89</v>
      </c>
      <c r="R562" s="261">
        <v>92.86</v>
      </c>
      <c r="S562" s="262">
        <v>100</v>
      </c>
      <c r="T562" s="343">
        <v>90.91</v>
      </c>
      <c r="V562" s="227"/>
    </row>
    <row r="563" spans="1:23" s="528" customFormat="1" x14ac:dyDescent="0.2">
      <c r="A563" s="469" t="s">
        <v>8</v>
      </c>
      <c r="B563" s="263">
        <v>4.9599999999999998E-2</v>
      </c>
      <c r="C563" s="264">
        <v>4.2700000000000002E-2</v>
      </c>
      <c r="D563" s="264">
        <v>4.4900000000000002E-2</v>
      </c>
      <c r="E563" s="264">
        <v>3.5200000000000002E-2</v>
      </c>
      <c r="F563" s="264">
        <v>5.0299999999999997E-2</v>
      </c>
      <c r="G563" s="265">
        <v>5.4600000000000003E-2</v>
      </c>
      <c r="H563" s="263">
        <v>6.0900000000000003E-2</v>
      </c>
      <c r="I563" s="264">
        <v>6.1199999999999997E-2</v>
      </c>
      <c r="J563" s="264">
        <v>5.0999999999999997E-2</v>
      </c>
      <c r="K563" s="264">
        <v>6.6199999999999995E-2</v>
      </c>
      <c r="L563" s="264">
        <v>5.96E-2</v>
      </c>
      <c r="M563" s="265">
        <v>5.5300000000000002E-2</v>
      </c>
      <c r="N563" s="263">
        <v>5.0900000000000001E-2</v>
      </c>
      <c r="O563" s="264">
        <v>5.7599999999999998E-2</v>
      </c>
      <c r="P563" s="264">
        <v>5.1499999999999997E-2</v>
      </c>
      <c r="Q563" s="264">
        <v>6.1100000000000002E-2</v>
      </c>
      <c r="R563" s="264">
        <v>5.3900000000000003E-2</v>
      </c>
      <c r="S563" s="265">
        <v>3.9600000000000003E-2</v>
      </c>
      <c r="T563" s="344">
        <v>6.0699999999999997E-2</v>
      </c>
      <c r="V563" s="227"/>
    </row>
    <row r="564" spans="1:23" s="528" customFormat="1" x14ac:dyDescent="0.2">
      <c r="A564" s="471" t="s">
        <v>1</v>
      </c>
      <c r="B564" s="266">
        <f>B561/B560*100-100</f>
        <v>10.812399540757738</v>
      </c>
      <c r="C564" s="267">
        <f t="shared" ref="C564:R564" si="136">C561/C560*100-100</f>
        <v>12.825028702640637</v>
      </c>
      <c r="D564" s="267">
        <f t="shared" si="136"/>
        <v>10.74489092996555</v>
      </c>
      <c r="E564" s="267">
        <f t="shared" si="136"/>
        <v>3.0234213547646362</v>
      </c>
      <c r="F564" s="267">
        <f t="shared" si="136"/>
        <v>13.351779563719873</v>
      </c>
      <c r="G564" s="268">
        <f t="shared" si="136"/>
        <v>13.275086107921936</v>
      </c>
      <c r="H564" s="266">
        <f t="shared" si="136"/>
        <v>10.146498277841559</v>
      </c>
      <c r="I564" s="267">
        <f t="shared" si="136"/>
        <v>10.290011481056254</v>
      </c>
      <c r="J564" s="267">
        <f t="shared" si="136"/>
        <v>9.5455797933409912</v>
      </c>
      <c r="K564" s="267">
        <f t="shared" si="136"/>
        <v>10.141676234213563</v>
      </c>
      <c r="L564" s="267">
        <f t="shared" si="136"/>
        <v>10.661079219288183</v>
      </c>
      <c r="M564" s="268">
        <f t="shared" si="136"/>
        <v>19.157060849598167</v>
      </c>
      <c r="N564" s="266">
        <f t="shared" si="136"/>
        <v>8.6927669345579801</v>
      </c>
      <c r="O564" s="267">
        <f t="shared" si="136"/>
        <v>9.6727898966704799</v>
      </c>
      <c r="P564" s="267">
        <f t="shared" si="136"/>
        <v>9.1274397244546464</v>
      </c>
      <c r="Q564" s="267">
        <f t="shared" si="136"/>
        <v>6.6461538461538368</v>
      </c>
      <c r="R564" s="267">
        <f t="shared" si="136"/>
        <v>16.549024110218141</v>
      </c>
      <c r="S564" s="268">
        <f>S561/S560*100-100</f>
        <v>17.303559127439726</v>
      </c>
      <c r="T564" s="345">
        <f t="shared" ref="T564" si="137">T561/T560*100-100</f>
        <v>11.609414466130886</v>
      </c>
      <c r="V564" s="227"/>
    </row>
    <row r="565" spans="1:23" s="528" customFormat="1" ht="13.5" thickBot="1" x14ac:dyDescent="0.25">
      <c r="A565" s="472" t="s">
        <v>27</v>
      </c>
      <c r="B565" s="410">
        <f>B561-B548</f>
        <v>-33.529999999999745</v>
      </c>
      <c r="C565" s="415">
        <f t="shared" ref="C565:S565" si="138">C561-C548</f>
        <v>82.899999999999636</v>
      </c>
      <c r="D565" s="415">
        <f t="shared" si="138"/>
        <v>-50.8100000000004</v>
      </c>
      <c r="E565" s="415">
        <f t="shared" si="138"/>
        <v>45.420000000000073</v>
      </c>
      <c r="F565" s="415">
        <f t="shared" si="138"/>
        <v>93.530000000000655</v>
      </c>
      <c r="G565" s="417">
        <f t="shared" si="138"/>
        <v>-39.369999999999891</v>
      </c>
      <c r="H565" s="410">
        <f t="shared" si="138"/>
        <v>-13.75</v>
      </c>
      <c r="I565" s="415">
        <f t="shared" si="138"/>
        <v>5.9099999999998545</v>
      </c>
      <c r="J565" s="415">
        <f t="shared" si="138"/>
        <v>-46.9399999999996</v>
      </c>
      <c r="K565" s="415">
        <f t="shared" si="138"/>
        <v>-71.329999999999927</v>
      </c>
      <c r="L565" s="415">
        <f t="shared" si="138"/>
        <v>-50.039999999999964</v>
      </c>
      <c r="M565" s="417">
        <f t="shared" si="138"/>
        <v>89.289999999999964</v>
      </c>
      <c r="N565" s="410">
        <f t="shared" si="138"/>
        <v>-73.3100000000004</v>
      </c>
      <c r="O565" s="415">
        <f t="shared" si="138"/>
        <v>-399.07999999999993</v>
      </c>
      <c r="P565" s="415">
        <f t="shared" si="138"/>
        <v>-73.130000000000109</v>
      </c>
      <c r="Q565" s="415">
        <f t="shared" si="138"/>
        <v>-105.5600000000004</v>
      </c>
      <c r="R565" s="415">
        <f t="shared" si="138"/>
        <v>121</v>
      </c>
      <c r="S565" s="417">
        <f t="shared" si="138"/>
        <v>9.8999999999996362</v>
      </c>
      <c r="T565" s="478">
        <f>T561-T549</f>
        <v>4770.4400000000005</v>
      </c>
      <c r="V565" s="227"/>
    </row>
    <row r="566" spans="1:23" s="528" customFormat="1" x14ac:dyDescent="0.2">
      <c r="A566" s="370" t="s">
        <v>51</v>
      </c>
      <c r="B566" s="486">
        <v>66</v>
      </c>
      <c r="C566" s="487">
        <v>67</v>
      </c>
      <c r="D566" s="487">
        <v>65</v>
      </c>
      <c r="E566" s="487">
        <v>8</v>
      </c>
      <c r="F566" s="487">
        <v>66</v>
      </c>
      <c r="G566" s="489">
        <v>67</v>
      </c>
      <c r="H566" s="486">
        <v>65</v>
      </c>
      <c r="I566" s="487">
        <v>67</v>
      </c>
      <c r="J566" s="487">
        <v>66</v>
      </c>
      <c r="K566" s="487">
        <v>7</v>
      </c>
      <c r="L566" s="487">
        <v>67</v>
      </c>
      <c r="M566" s="489">
        <v>66</v>
      </c>
      <c r="N566" s="486">
        <v>67</v>
      </c>
      <c r="O566" s="487">
        <v>67</v>
      </c>
      <c r="P566" s="487">
        <v>67</v>
      </c>
      <c r="Q566" s="487">
        <v>9</v>
      </c>
      <c r="R566" s="487">
        <v>67</v>
      </c>
      <c r="S566" s="489">
        <v>67</v>
      </c>
      <c r="T566" s="347">
        <f>SUM(B566:S566)</f>
        <v>1021</v>
      </c>
      <c r="U566" s="227" t="s">
        <v>56</v>
      </c>
      <c r="V566" s="278">
        <f>T553-T566</f>
        <v>2</v>
      </c>
      <c r="W566" s="279">
        <f>V566/T553</f>
        <v>1.9550342130987292E-3</v>
      </c>
    </row>
    <row r="567" spans="1:23" s="528" customFormat="1" x14ac:dyDescent="0.2">
      <c r="A567" s="371" t="s">
        <v>28</v>
      </c>
      <c r="B567" s="323">
        <v>151.5</v>
      </c>
      <c r="C567" s="240">
        <v>150.5</v>
      </c>
      <c r="D567" s="240">
        <v>150</v>
      </c>
      <c r="E567" s="240">
        <v>153.5</v>
      </c>
      <c r="F567" s="240">
        <v>150</v>
      </c>
      <c r="G567" s="243">
        <v>149</v>
      </c>
      <c r="H567" s="242">
        <v>152.5</v>
      </c>
      <c r="I567" s="240">
        <v>151</v>
      </c>
      <c r="J567" s="240">
        <v>151</v>
      </c>
      <c r="K567" s="240">
        <v>152</v>
      </c>
      <c r="L567" s="240">
        <v>149</v>
      </c>
      <c r="M567" s="243">
        <v>149</v>
      </c>
      <c r="N567" s="242">
        <v>153</v>
      </c>
      <c r="O567" s="240">
        <v>150.5</v>
      </c>
      <c r="P567" s="240">
        <v>150</v>
      </c>
      <c r="Q567" s="240">
        <v>151.5</v>
      </c>
      <c r="R567" s="240">
        <v>150</v>
      </c>
      <c r="S567" s="243">
        <v>149</v>
      </c>
      <c r="T567" s="339"/>
      <c r="U567" s="227" t="s">
        <v>57</v>
      </c>
      <c r="V567" s="362">
        <v>150.61000000000001</v>
      </c>
    </row>
    <row r="568" spans="1:23" s="528" customFormat="1" ht="13.5" thickBot="1" x14ac:dyDescent="0.25">
      <c r="A568" s="372" t="s">
        <v>26</v>
      </c>
      <c r="B568" s="410">
        <f>B567-B554</f>
        <v>0</v>
      </c>
      <c r="C568" s="415">
        <f t="shared" ref="C568:S568" si="139">C567-C554</f>
        <v>0</v>
      </c>
      <c r="D568" s="415">
        <f t="shared" si="139"/>
        <v>0</v>
      </c>
      <c r="E568" s="415">
        <f t="shared" si="139"/>
        <v>0</v>
      </c>
      <c r="F568" s="415">
        <f t="shared" si="139"/>
        <v>0</v>
      </c>
      <c r="G568" s="417">
        <f t="shared" si="139"/>
        <v>0</v>
      </c>
      <c r="H568" s="410">
        <f t="shared" si="139"/>
        <v>0</v>
      </c>
      <c r="I568" s="415">
        <f t="shared" si="139"/>
        <v>0</v>
      </c>
      <c r="J568" s="415">
        <f t="shared" si="139"/>
        <v>0</v>
      </c>
      <c r="K568" s="415">
        <f t="shared" si="139"/>
        <v>0</v>
      </c>
      <c r="L568" s="415">
        <f t="shared" si="139"/>
        <v>0</v>
      </c>
      <c r="M568" s="417">
        <f t="shared" si="139"/>
        <v>0</v>
      </c>
      <c r="N568" s="410">
        <f t="shared" si="139"/>
        <v>0</v>
      </c>
      <c r="O568" s="415">
        <f t="shared" si="139"/>
        <v>0</v>
      </c>
      <c r="P568" s="415">
        <f t="shared" si="139"/>
        <v>0</v>
      </c>
      <c r="Q568" s="415">
        <f t="shared" si="139"/>
        <v>0</v>
      </c>
      <c r="R568" s="415">
        <f t="shared" si="139"/>
        <v>0</v>
      </c>
      <c r="S568" s="417">
        <f t="shared" si="139"/>
        <v>0</v>
      </c>
      <c r="T568" s="348"/>
      <c r="U568" s="227" t="s">
        <v>26</v>
      </c>
      <c r="V568" s="395">
        <f>V567-V554</f>
        <v>0.16000000000002501</v>
      </c>
    </row>
    <row r="570" spans="1:23" ht="13.5" thickBot="1" x14ac:dyDescent="0.25">
      <c r="B570" s="280">
        <v>150.80000000000001</v>
      </c>
      <c r="C570" s="530">
        <v>150.80000000000001</v>
      </c>
      <c r="D570" s="530">
        <v>150.80000000000001</v>
      </c>
      <c r="E570" s="530">
        <v>150.80000000000001</v>
      </c>
      <c r="F570" s="530">
        <v>150.80000000000001</v>
      </c>
      <c r="G570" s="530">
        <v>150.80000000000001</v>
      </c>
      <c r="H570" s="530">
        <v>150.80000000000001</v>
      </c>
      <c r="I570" s="530">
        <v>150.80000000000001</v>
      </c>
      <c r="J570" s="530">
        <v>150.80000000000001</v>
      </c>
      <c r="K570" s="530">
        <v>150.80000000000001</v>
      </c>
      <c r="L570" s="530">
        <v>150.80000000000001</v>
      </c>
      <c r="M570" s="530">
        <v>150.80000000000001</v>
      </c>
      <c r="N570" s="280">
        <v>150.6</v>
      </c>
      <c r="O570" s="530">
        <v>150.6</v>
      </c>
      <c r="P570" s="530">
        <v>150.6</v>
      </c>
      <c r="Q570" s="530">
        <v>150.6</v>
      </c>
      <c r="R570" s="530">
        <v>150.6</v>
      </c>
      <c r="S570" s="530">
        <v>150.6</v>
      </c>
    </row>
    <row r="571" spans="1:23" ht="13.5" thickBot="1" x14ac:dyDescent="0.25">
      <c r="A571" s="468" t="s">
        <v>150</v>
      </c>
      <c r="B571" s="543" t="s">
        <v>53</v>
      </c>
      <c r="C571" s="544"/>
      <c r="D571" s="544"/>
      <c r="E571" s="544"/>
      <c r="F571" s="544"/>
      <c r="G571" s="545"/>
      <c r="H571" s="543" t="s">
        <v>72</v>
      </c>
      <c r="I571" s="544"/>
      <c r="J571" s="544"/>
      <c r="K571" s="544"/>
      <c r="L571" s="544"/>
      <c r="M571" s="545"/>
      <c r="N571" s="543" t="s">
        <v>63</v>
      </c>
      <c r="O571" s="544"/>
      <c r="P571" s="544"/>
      <c r="Q571" s="544"/>
      <c r="R571" s="544"/>
      <c r="S571" s="545"/>
      <c r="T571" s="338" t="s">
        <v>55</v>
      </c>
      <c r="U571" s="529"/>
      <c r="V571" s="529"/>
      <c r="W571" s="529"/>
    </row>
    <row r="572" spans="1:23" x14ac:dyDescent="0.2">
      <c r="A572" s="469" t="s">
        <v>54</v>
      </c>
      <c r="B572" s="490">
        <v>1</v>
      </c>
      <c r="C572" s="329">
        <v>2</v>
      </c>
      <c r="D572" s="329">
        <v>3</v>
      </c>
      <c r="E572" s="329">
        <v>4</v>
      </c>
      <c r="F572" s="329">
        <v>5</v>
      </c>
      <c r="G572" s="483">
        <v>6</v>
      </c>
      <c r="H572" s="490">
        <v>7</v>
      </c>
      <c r="I572" s="329">
        <v>8</v>
      </c>
      <c r="J572" s="329">
        <v>9</v>
      </c>
      <c r="K572" s="329">
        <v>10</v>
      </c>
      <c r="L572" s="329">
        <v>11</v>
      </c>
      <c r="M572" s="483">
        <v>12</v>
      </c>
      <c r="N572" s="490">
        <v>13</v>
      </c>
      <c r="O572" s="329">
        <v>14</v>
      </c>
      <c r="P572" s="329">
        <v>15</v>
      </c>
      <c r="Q572" s="329">
        <v>16</v>
      </c>
      <c r="R572" s="329">
        <v>17</v>
      </c>
      <c r="S572" s="483">
        <v>18</v>
      </c>
      <c r="T572" s="459"/>
      <c r="U572" s="529"/>
      <c r="V572" s="529"/>
      <c r="W572" s="529"/>
    </row>
    <row r="573" spans="1:23" x14ac:dyDescent="0.2">
      <c r="A573" s="470" t="s">
        <v>3</v>
      </c>
      <c r="B573" s="473">
        <v>4370</v>
      </c>
      <c r="C573" s="254">
        <v>4370</v>
      </c>
      <c r="D573" s="254">
        <v>4370</v>
      </c>
      <c r="E573" s="254">
        <v>4370</v>
      </c>
      <c r="F573" s="254">
        <v>4370</v>
      </c>
      <c r="G573" s="255">
        <v>4370</v>
      </c>
      <c r="H573" s="253">
        <v>4370</v>
      </c>
      <c r="I573" s="254">
        <v>4370</v>
      </c>
      <c r="J573" s="254">
        <v>4370</v>
      </c>
      <c r="K573" s="254">
        <v>4370</v>
      </c>
      <c r="L573" s="254">
        <v>4370</v>
      </c>
      <c r="M573" s="255">
        <v>4370</v>
      </c>
      <c r="N573" s="253">
        <v>4370</v>
      </c>
      <c r="O573" s="254">
        <v>4370</v>
      </c>
      <c r="P573" s="254">
        <v>4370</v>
      </c>
      <c r="Q573" s="254">
        <v>4370</v>
      </c>
      <c r="R573" s="254">
        <v>4370</v>
      </c>
      <c r="S573" s="255">
        <v>4370</v>
      </c>
      <c r="T573" s="255">
        <v>4370</v>
      </c>
      <c r="U573" s="529"/>
      <c r="V573" s="529"/>
      <c r="W573" s="529"/>
    </row>
    <row r="574" spans="1:23" x14ac:dyDescent="0.2">
      <c r="A574" s="471" t="s">
        <v>6</v>
      </c>
      <c r="B574" s="256">
        <v>4538.5714285714284</v>
      </c>
      <c r="C574" s="257">
        <v>4770.666666666667</v>
      </c>
      <c r="D574" s="257">
        <v>4965.7142857142853</v>
      </c>
      <c r="E574" s="257">
        <v>4290</v>
      </c>
      <c r="F574" s="257">
        <v>5062</v>
      </c>
      <c r="G574" s="258">
        <v>5309.2857142857147</v>
      </c>
      <c r="H574" s="256">
        <v>4637.0588235294117</v>
      </c>
      <c r="I574" s="257">
        <v>4784.666666666667</v>
      </c>
      <c r="J574" s="257">
        <v>4972.3076923076924</v>
      </c>
      <c r="K574" s="257">
        <v>4217.1428571428569</v>
      </c>
      <c r="L574" s="257">
        <v>5063.5294117647063</v>
      </c>
      <c r="M574" s="258">
        <v>5408.75</v>
      </c>
      <c r="N574" s="256">
        <v>4654.1176470588234</v>
      </c>
      <c r="O574" s="257">
        <v>4809.4444444444443</v>
      </c>
      <c r="P574" s="257">
        <v>4929.411764705882</v>
      </c>
      <c r="Q574" s="257">
        <v>4306.666666666667</v>
      </c>
      <c r="R574" s="257">
        <v>5131.25</v>
      </c>
      <c r="S574" s="258">
        <v>5381.875</v>
      </c>
      <c r="T574" s="342">
        <v>4895.5038759689924</v>
      </c>
      <c r="U574" s="529"/>
      <c r="V574" s="529"/>
      <c r="W574" s="529"/>
    </row>
    <row r="575" spans="1:23" x14ac:dyDescent="0.2">
      <c r="A575" s="469" t="s">
        <v>7</v>
      </c>
      <c r="B575" s="260">
        <v>100</v>
      </c>
      <c r="C575" s="261">
        <v>93.333333333333329</v>
      </c>
      <c r="D575" s="261">
        <v>100</v>
      </c>
      <c r="E575" s="261">
        <v>100</v>
      </c>
      <c r="F575" s="261">
        <v>100</v>
      </c>
      <c r="G575" s="262">
        <v>100</v>
      </c>
      <c r="H575" s="260">
        <v>100</v>
      </c>
      <c r="I575" s="261">
        <v>100</v>
      </c>
      <c r="J575" s="261">
        <v>100</v>
      </c>
      <c r="K575" s="261">
        <v>100</v>
      </c>
      <c r="L575" s="261">
        <v>100</v>
      </c>
      <c r="M575" s="262">
        <v>93.75</v>
      </c>
      <c r="N575" s="260">
        <v>94.117647058823536</v>
      </c>
      <c r="O575" s="261">
        <v>100</v>
      </c>
      <c r="P575" s="261">
        <v>100</v>
      </c>
      <c r="Q575" s="261">
        <v>100</v>
      </c>
      <c r="R575" s="261">
        <v>100</v>
      </c>
      <c r="S575" s="262">
        <v>100</v>
      </c>
      <c r="T575" s="343">
        <v>79.457364341085267</v>
      </c>
      <c r="U575" s="529"/>
      <c r="V575" s="227"/>
      <c r="W575" s="529"/>
    </row>
    <row r="576" spans="1:23" x14ac:dyDescent="0.2">
      <c r="A576" s="469" t="s">
        <v>8</v>
      </c>
      <c r="B576" s="263">
        <v>3.7860560160539958E-2</v>
      </c>
      <c r="C576" s="264">
        <v>4.5297819911714471E-2</v>
      </c>
      <c r="D576" s="264">
        <v>2.1632072723944719E-2</v>
      </c>
      <c r="E576" s="264">
        <v>5.0008013876281898E-2</v>
      </c>
      <c r="F576" s="264">
        <v>2.8882918818644118E-2</v>
      </c>
      <c r="G576" s="265">
        <v>3.859002777808547E-2</v>
      </c>
      <c r="H576" s="263">
        <v>3.8333803573588211E-2</v>
      </c>
      <c r="I576" s="264">
        <v>3.3785546197348991E-2</v>
      </c>
      <c r="J576" s="264">
        <v>1.8316465827896793E-2</v>
      </c>
      <c r="K576" s="264">
        <v>2.153683106402636E-2</v>
      </c>
      <c r="L576" s="264">
        <v>1.9806389594777533E-2</v>
      </c>
      <c r="M576" s="265">
        <v>5.6910070047703723E-2</v>
      </c>
      <c r="N576" s="263">
        <v>4.2007996301778969E-2</v>
      </c>
      <c r="O576" s="264">
        <v>5.1079026815763352E-2</v>
      </c>
      <c r="P576" s="264">
        <v>2.9003751179678086E-2</v>
      </c>
      <c r="Q576" s="264">
        <v>2.4524736095595755E-2</v>
      </c>
      <c r="R576" s="264">
        <v>4.0128391463948386E-2</v>
      </c>
      <c r="S576" s="265">
        <v>4.591123265836821E-2</v>
      </c>
      <c r="T576" s="344">
        <v>7.5510389045078521E-2</v>
      </c>
      <c r="U576" s="529"/>
      <c r="V576" s="227"/>
      <c r="W576" s="529"/>
    </row>
    <row r="577" spans="1:24" x14ac:dyDescent="0.2">
      <c r="A577" s="471" t="s">
        <v>1</v>
      </c>
      <c r="B577" s="266">
        <f>B574/B573*100-100</f>
        <v>3.8574697613599227</v>
      </c>
      <c r="C577" s="267">
        <f t="shared" ref="C577:R577" si="140">C574/C573*100-100</f>
        <v>9.1685736079328848</v>
      </c>
      <c r="D577" s="267">
        <f t="shared" si="140"/>
        <v>13.631905851585472</v>
      </c>
      <c r="E577" s="267">
        <f t="shared" si="140"/>
        <v>-1.8306636155606526</v>
      </c>
      <c r="F577" s="267">
        <f t="shared" si="140"/>
        <v>15.835240274599556</v>
      </c>
      <c r="G577" s="268">
        <f t="shared" si="140"/>
        <v>21.493952271984313</v>
      </c>
      <c r="H577" s="266">
        <f t="shared" si="140"/>
        <v>6.1111858931215437</v>
      </c>
      <c r="I577" s="267">
        <f t="shared" si="140"/>
        <v>9.4889397406559937</v>
      </c>
      <c r="J577" s="267">
        <f t="shared" si="140"/>
        <v>13.782784720999828</v>
      </c>
      <c r="K577" s="267">
        <f t="shared" si="140"/>
        <v>-3.4978751225890932</v>
      </c>
      <c r="L577" s="267">
        <f t="shared" si="140"/>
        <v>15.870238255485276</v>
      </c>
      <c r="M577" s="268">
        <f t="shared" si="140"/>
        <v>23.770022883295198</v>
      </c>
      <c r="N577" s="266">
        <f t="shared" si="140"/>
        <v>6.5015479876161066</v>
      </c>
      <c r="O577" s="267">
        <f t="shared" si="140"/>
        <v>10.055936943808803</v>
      </c>
      <c r="P577" s="267">
        <f t="shared" si="140"/>
        <v>12.801184547045352</v>
      </c>
      <c r="Q577" s="267">
        <f t="shared" si="140"/>
        <v>-1.4492753623188293</v>
      </c>
      <c r="R577" s="267">
        <f t="shared" si="140"/>
        <v>17.419908466819223</v>
      </c>
      <c r="S577" s="268">
        <f>S574/S573*100-100</f>
        <v>23.15503432494279</v>
      </c>
      <c r="T577" s="345">
        <f t="shared" ref="T577" si="141">T574/T573*100-100</f>
        <v>12.025260319656581</v>
      </c>
      <c r="U577" s="529"/>
      <c r="V577" s="227"/>
      <c r="W577" s="529"/>
    </row>
    <row r="578" spans="1:24" ht="13.5" thickBot="1" x14ac:dyDescent="0.25">
      <c r="A578" s="472" t="s">
        <v>27</v>
      </c>
      <c r="B578" s="410">
        <f>B574-B561</f>
        <v>-287.30857142857167</v>
      </c>
      <c r="C578" s="415">
        <f t="shared" ref="C578:S578" si="142">C574-C561</f>
        <v>-142.86333333333278</v>
      </c>
      <c r="D578" s="415">
        <f t="shared" si="142"/>
        <v>142.77428571428572</v>
      </c>
      <c r="E578" s="415">
        <f t="shared" si="142"/>
        <v>-196.67000000000007</v>
      </c>
      <c r="F578" s="415">
        <f t="shared" si="142"/>
        <v>125.52999999999975</v>
      </c>
      <c r="G578" s="417">
        <f t="shared" si="142"/>
        <v>376.15571428571457</v>
      </c>
      <c r="H578" s="410">
        <f t="shared" si="142"/>
        <v>-159.8211764705884</v>
      </c>
      <c r="I578" s="415">
        <f t="shared" si="142"/>
        <v>-18.463333333333139</v>
      </c>
      <c r="J578" s="415">
        <f t="shared" si="142"/>
        <v>201.59769230769234</v>
      </c>
      <c r="K578" s="415">
        <f t="shared" si="142"/>
        <v>-579.52714285714319</v>
      </c>
      <c r="L578" s="415">
        <f t="shared" si="142"/>
        <v>244.23941176470635</v>
      </c>
      <c r="M578" s="417">
        <f t="shared" si="142"/>
        <v>219.46000000000004</v>
      </c>
      <c r="N578" s="410">
        <f t="shared" si="142"/>
        <v>-79.452352941176287</v>
      </c>
      <c r="O578" s="415">
        <f t="shared" si="142"/>
        <v>33.194444444444343</v>
      </c>
      <c r="P578" s="415">
        <f t="shared" si="142"/>
        <v>176.91176470588198</v>
      </c>
      <c r="Q578" s="415">
        <f t="shared" si="142"/>
        <v>-337.77333333333263</v>
      </c>
      <c r="R578" s="415">
        <f t="shared" si="142"/>
        <v>55.539999999999964</v>
      </c>
      <c r="S578" s="417">
        <f t="shared" si="142"/>
        <v>273.30500000000029</v>
      </c>
      <c r="T578" s="478">
        <f>T574-T562</f>
        <v>4804.5938759689925</v>
      </c>
      <c r="U578" s="529"/>
      <c r="V578" s="227"/>
      <c r="W578" s="529"/>
    </row>
    <row r="579" spans="1:24" x14ac:dyDescent="0.2">
      <c r="A579" s="370" t="s">
        <v>51</v>
      </c>
      <c r="B579" s="486">
        <v>64</v>
      </c>
      <c r="C579" s="487">
        <v>64</v>
      </c>
      <c r="D579" s="487">
        <v>64</v>
      </c>
      <c r="E579" s="487">
        <v>10</v>
      </c>
      <c r="F579" s="487">
        <v>64</v>
      </c>
      <c r="G579" s="489">
        <v>63</v>
      </c>
      <c r="H579" s="486">
        <v>65</v>
      </c>
      <c r="I579" s="487">
        <v>66</v>
      </c>
      <c r="J579" s="487">
        <v>65</v>
      </c>
      <c r="K579" s="487">
        <v>10</v>
      </c>
      <c r="L579" s="487">
        <v>66</v>
      </c>
      <c r="M579" s="489">
        <v>66</v>
      </c>
      <c r="N579" s="486">
        <v>67</v>
      </c>
      <c r="O579" s="487">
        <v>68</v>
      </c>
      <c r="P579" s="487">
        <v>66</v>
      </c>
      <c r="Q579" s="487">
        <v>11</v>
      </c>
      <c r="R579" s="487">
        <v>66</v>
      </c>
      <c r="S579" s="489">
        <v>66</v>
      </c>
      <c r="T579" s="347">
        <f>SUM(B579:S579)</f>
        <v>1011</v>
      </c>
      <c r="U579" s="227" t="s">
        <v>56</v>
      </c>
      <c r="V579" s="278">
        <f>T566-T579</f>
        <v>10</v>
      </c>
      <c r="W579" s="279">
        <f>V579/T566</f>
        <v>9.7943192948090115E-3</v>
      </c>
      <c r="X579" s="414" t="s">
        <v>151</v>
      </c>
    </row>
    <row r="580" spans="1:24" x14ac:dyDescent="0.2">
      <c r="A580" s="371" t="s">
        <v>28</v>
      </c>
      <c r="B580" s="323">
        <v>153</v>
      </c>
      <c r="C580" s="240">
        <v>152</v>
      </c>
      <c r="D580" s="240">
        <v>151</v>
      </c>
      <c r="E580" s="240">
        <v>153.5</v>
      </c>
      <c r="F580" s="240">
        <v>150.5</v>
      </c>
      <c r="G580" s="243">
        <v>149</v>
      </c>
      <c r="H580" s="242">
        <v>153</v>
      </c>
      <c r="I580" s="240">
        <v>152</v>
      </c>
      <c r="J580" s="240">
        <v>151</v>
      </c>
      <c r="K580" s="240">
        <v>154</v>
      </c>
      <c r="L580" s="240">
        <v>150.5</v>
      </c>
      <c r="M580" s="243">
        <v>149</v>
      </c>
      <c r="N580" s="242">
        <v>153</v>
      </c>
      <c r="O580" s="240">
        <v>151.5</v>
      </c>
      <c r="P580" s="240">
        <v>151</v>
      </c>
      <c r="Q580" s="240">
        <v>153.5</v>
      </c>
      <c r="R580" s="240">
        <v>150</v>
      </c>
      <c r="S580" s="243">
        <v>149.5</v>
      </c>
      <c r="T580" s="339"/>
      <c r="U580" s="227" t="s">
        <v>57</v>
      </c>
      <c r="V580" s="362">
        <v>150.34</v>
      </c>
      <c r="W580" s="529"/>
    </row>
    <row r="581" spans="1:24" ht="13.5" thickBot="1" x14ac:dyDescent="0.25">
      <c r="A581" s="372" t="s">
        <v>26</v>
      </c>
      <c r="B581" s="410">
        <f>B580-B570</f>
        <v>2.1999999999999886</v>
      </c>
      <c r="C581" s="415">
        <f t="shared" ref="C581:G581" si="143">C580-C570</f>
        <v>1.1999999999999886</v>
      </c>
      <c r="D581" s="415">
        <f t="shared" si="143"/>
        <v>0.19999999999998863</v>
      </c>
      <c r="E581" s="415">
        <f t="shared" si="143"/>
        <v>2.6999999999999886</v>
      </c>
      <c r="F581" s="415">
        <f t="shared" si="143"/>
        <v>-0.30000000000001137</v>
      </c>
      <c r="G581" s="417">
        <f t="shared" si="143"/>
        <v>-1.8000000000000114</v>
      </c>
      <c r="H581" s="410">
        <f t="shared" ref="H581" si="144">H580-H570</f>
        <v>2.1999999999999886</v>
      </c>
      <c r="I581" s="415">
        <f t="shared" ref="I581" si="145">I580-I570</f>
        <v>1.1999999999999886</v>
      </c>
      <c r="J581" s="415">
        <f t="shared" ref="J581" si="146">J580-J570</f>
        <v>0.19999999999998863</v>
      </c>
      <c r="K581" s="415">
        <f t="shared" ref="K581" si="147">K580-K570</f>
        <v>3.1999999999999886</v>
      </c>
      <c r="L581" s="415">
        <f t="shared" ref="L581" si="148">L580-L570</f>
        <v>-0.30000000000001137</v>
      </c>
      <c r="M581" s="417">
        <f t="shared" ref="M581" si="149">M580-M570</f>
        <v>-1.8000000000000114</v>
      </c>
      <c r="N581" s="410">
        <f t="shared" ref="N581" si="150">N580-N570</f>
        <v>2.4000000000000057</v>
      </c>
      <c r="O581" s="415">
        <f t="shared" ref="O581" si="151">O580-O570</f>
        <v>0.90000000000000568</v>
      </c>
      <c r="P581" s="415">
        <f t="shared" ref="P581" si="152">P580-P570</f>
        <v>0.40000000000000568</v>
      </c>
      <c r="Q581" s="415">
        <f t="shared" ref="Q581" si="153">Q580-Q570</f>
        <v>2.9000000000000057</v>
      </c>
      <c r="R581" s="415">
        <f t="shared" ref="R581" si="154">R580-R570</f>
        <v>-0.59999999999999432</v>
      </c>
      <c r="S581" s="417">
        <f t="shared" ref="S581" si="155">S580-S570</f>
        <v>-1.0999999999999943</v>
      </c>
      <c r="T581" s="348"/>
      <c r="U581" s="227" t="s">
        <v>26</v>
      </c>
      <c r="V581" s="395">
        <f>V580-V567</f>
        <v>-0.27000000000001023</v>
      </c>
      <c r="W581" s="529"/>
    </row>
    <row r="583" spans="1:24" ht="13.5" thickBot="1" x14ac:dyDescent="0.25"/>
    <row r="584" spans="1:24" ht="13.5" thickBot="1" x14ac:dyDescent="0.25">
      <c r="A584" s="468" t="s">
        <v>152</v>
      </c>
      <c r="B584" s="543" t="s">
        <v>53</v>
      </c>
      <c r="C584" s="544"/>
      <c r="D584" s="544"/>
      <c r="E584" s="544"/>
      <c r="F584" s="544"/>
      <c r="G584" s="545"/>
      <c r="H584" s="543" t="s">
        <v>72</v>
      </c>
      <c r="I584" s="544"/>
      <c r="J584" s="544"/>
      <c r="K584" s="544"/>
      <c r="L584" s="544"/>
      <c r="M584" s="545"/>
      <c r="N584" s="543" t="s">
        <v>63</v>
      </c>
      <c r="O584" s="544"/>
      <c r="P584" s="544"/>
      <c r="Q584" s="544"/>
      <c r="R584" s="544"/>
      <c r="S584" s="545"/>
      <c r="T584" s="338" t="s">
        <v>55</v>
      </c>
      <c r="U584" s="531"/>
      <c r="V584" s="531"/>
      <c r="W584" s="531"/>
    </row>
    <row r="585" spans="1:24" x14ac:dyDescent="0.2">
      <c r="A585" s="469" t="s">
        <v>54</v>
      </c>
      <c r="B585" s="490">
        <v>1</v>
      </c>
      <c r="C585" s="329">
        <v>2</v>
      </c>
      <c r="D585" s="329">
        <v>3</v>
      </c>
      <c r="E585" s="329">
        <v>4</v>
      </c>
      <c r="F585" s="329">
        <v>5</v>
      </c>
      <c r="G585" s="483">
        <v>6</v>
      </c>
      <c r="H585" s="490">
        <v>7</v>
      </c>
      <c r="I585" s="329">
        <v>8</v>
      </c>
      <c r="J585" s="329">
        <v>9</v>
      </c>
      <c r="K585" s="329">
        <v>10</v>
      </c>
      <c r="L585" s="329">
        <v>11</v>
      </c>
      <c r="M585" s="483">
        <v>12</v>
      </c>
      <c r="N585" s="490">
        <v>13</v>
      </c>
      <c r="O585" s="329">
        <v>14</v>
      </c>
      <c r="P585" s="329">
        <v>15</v>
      </c>
      <c r="Q585" s="329">
        <v>16</v>
      </c>
      <c r="R585" s="329">
        <v>17</v>
      </c>
      <c r="S585" s="483">
        <v>18</v>
      </c>
      <c r="T585" s="459"/>
      <c r="U585" s="531"/>
      <c r="V585" s="531"/>
      <c r="W585" s="531"/>
    </row>
    <row r="586" spans="1:24" x14ac:dyDescent="0.2">
      <c r="A586" s="470" t="s">
        <v>3</v>
      </c>
      <c r="B586" s="473">
        <v>4385</v>
      </c>
      <c r="C586" s="254">
        <v>4385</v>
      </c>
      <c r="D586" s="254">
        <v>4385</v>
      </c>
      <c r="E586" s="254">
        <v>4385</v>
      </c>
      <c r="F586" s="254">
        <v>4385</v>
      </c>
      <c r="G586" s="255">
        <v>4385</v>
      </c>
      <c r="H586" s="253">
        <v>4385</v>
      </c>
      <c r="I586" s="254">
        <v>4385</v>
      </c>
      <c r="J586" s="254">
        <v>4385</v>
      </c>
      <c r="K586" s="254">
        <v>4385</v>
      </c>
      <c r="L586" s="254">
        <v>4385</v>
      </c>
      <c r="M586" s="255">
        <v>4385</v>
      </c>
      <c r="N586" s="253">
        <v>4385</v>
      </c>
      <c r="O586" s="254">
        <v>4385</v>
      </c>
      <c r="P586" s="254">
        <v>4385</v>
      </c>
      <c r="Q586" s="254">
        <v>4385</v>
      </c>
      <c r="R586" s="254">
        <v>4385</v>
      </c>
      <c r="S586" s="255">
        <v>4385</v>
      </c>
      <c r="T586" s="255">
        <v>4385</v>
      </c>
      <c r="U586" s="531"/>
      <c r="V586" s="531"/>
      <c r="W586" s="531"/>
    </row>
    <row r="587" spans="1:24" x14ac:dyDescent="0.2">
      <c r="A587" s="471" t="s">
        <v>6</v>
      </c>
      <c r="B587" s="256">
        <v>4688.75</v>
      </c>
      <c r="C587" s="257">
        <v>4783.75</v>
      </c>
      <c r="D587" s="257">
        <v>4929.38</v>
      </c>
      <c r="E587" s="257">
        <v>4300</v>
      </c>
      <c r="F587" s="257">
        <v>5008.75</v>
      </c>
      <c r="G587" s="258">
        <v>5229.47</v>
      </c>
      <c r="H587" s="256">
        <v>4615</v>
      </c>
      <c r="I587" s="257">
        <v>4256.67</v>
      </c>
      <c r="J587" s="257">
        <v>4790</v>
      </c>
      <c r="K587" s="257">
        <v>4998.13</v>
      </c>
      <c r="L587" s="257">
        <v>5049.41</v>
      </c>
      <c r="M587" s="258">
        <v>5242</v>
      </c>
      <c r="N587" s="256">
        <v>4661.88</v>
      </c>
      <c r="O587" s="257">
        <v>4880</v>
      </c>
      <c r="P587" s="257">
        <v>4952.5</v>
      </c>
      <c r="Q587" s="257">
        <v>4341.43</v>
      </c>
      <c r="R587" s="257">
        <v>5125</v>
      </c>
      <c r="S587" s="258">
        <v>5235.63</v>
      </c>
      <c r="T587" s="342">
        <v>4901.76</v>
      </c>
      <c r="U587" s="531"/>
      <c r="V587" s="531"/>
      <c r="W587" s="531"/>
    </row>
    <row r="588" spans="1:24" x14ac:dyDescent="0.2">
      <c r="A588" s="469" t="s">
        <v>7</v>
      </c>
      <c r="B588" s="260">
        <v>93.75</v>
      </c>
      <c r="C588" s="261">
        <v>93.75</v>
      </c>
      <c r="D588" s="261">
        <v>100</v>
      </c>
      <c r="E588" s="261">
        <v>83.33</v>
      </c>
      <c r="F588" s="261">
        <v>100</v>
      </c>
      <c r="G588" s="262">
        <v>100</v>
      </c>
      <c r="H588" s="260">
        <v>93.75</v>
      </c>
      <c r="I588" s="261">
        <v>100</v>
      </c>
      <c r="J588" s="261">
        <v>100</v>
      </c>
      <c r="K588" s="261">
        <v>100</v>
      </c>
      <c r="L588" s="261">
        <v>100</v>
      </c>
      <c r="M588" s="262">
        <v>93.33</v>
      </c>
      <c r="N588" s="260">
        <v>100</v>
      </c>
      <c r="O588" s="261">
        <v>100</v>
      </c>
      <c r="P588" s="261">
        <v>100</v>
      </c>
      <c r="Q588" s="261">
        <v>100</v>
      </c>
      <c r="R588" s="261">
        <v>100</v>
      </c>
      <c r="S588" s="262">
        <v>100</v>
      </c>
      <c r="T588" s="343">
        <v>86.26</v>
      </c>
      <c r="U588" s="531"/>
      <c r="V588" s="227"/>
      <c r="W588" s="531"/>
    </row>
    <row r="589" spans="1:24" x14ac:dyDescent="0.2">
      <c r="A589" s="469" t="s">
        <v>8</v>
      </c>
      <c r="B589" s="263">
        <v>4.8800000000000003E-2</v>
      </c>
      <c r="C589" s="264">
        <v>4.9700000000000001E-2</v>
      </c>
      <c r="D589" s="264">
        <v>2.3599999999999999E-2</v>
      </c>
      <c r="E589" s="264">
        <v>6.7599999999999993E-2</v>
      </c>
      <c r="F589" s="264">
        <v>2.7300000000000001E-2</v>
      </c>
      <c r="G589" s="265">
        <v>3.2199999999999999E-2</v>
      </c>
      <c r="H589" s="263">
        <v>5.1700000000000003E-2</v>
      </c>
      <c r="I589" s="264">
        <v>1.11E-2</v>
      </c>
      <c r="J589" s="264">
        <v>3.1E-2</v>
      </c>
      <c r="K589" s="264">
        <v>2.1600000000000001E-2</v>
      </c>
      <c r="L589" s="264">
        <v>2.3099999999999999E-2</v>
      </c>
      <c r="M589" s="265">
        <v>4.9599999999999998E-2</v>
      </c>
      <c r="N589" s="263">
        <v>2.47E-2</v>
      </c>
      <c r="O589" s="264">
        <v>3.6200000000000003E-2</v>
      </c>
      <c r="P589" s="264">
        <v>3.2300000000000002E-2</v>
      </c>
      <c r="Q589" s="264">
        <v>5.3199999999999997E-2</v>
      </c>
      <c r="R589" s="264">
        <v>4.0099999999999997E-2</v>
      </c>
      <c r="S589" s="265">
        <v>3.7400000000000003E-2</v>
      </c>
      <c r="T589" s="344">
        <v>6.4500000000000002E-2</v>
      </c>
      <c r="U589" s="531"/>
      <c r="V589" s="227"/>
      <c r="W589" s="531"/>
    </row>
    <row r="590" spans="1:24" x14ac:dyDescent="0.2">
      <c r="A590" s="471" t="s">
        <v>1</v>
      </c>
      <c r="B590" s="266">
        <f>B587/B586*100-100</f>
        <v>6.9270239452679618</v>
      </c>
      <c r="C590" s="267">
        <f t="shared" ref="C590:R590" si="156">C587/C586*100-100</f>
        <v>9.0935005701254283</v>
      </c>
      <c r="D590" s="267">
        <f t="shared" si="156"/>
        <v>12.414595210946416</v>
      </c>
      <c r="E590" s="267">
        <f t="shared" si="156"/>
        <v>-1.9384264538198437</v>
      </c>
      <c r="F590" s="267">
        <f t="shared" si="156"/>
        <v>14.224629418472063</v>
      </c>
      <c r="G590" s="268">
        <f t="shared" si="156"/>
        <v>19.258152793614599</v>
      </c>
      <c r="H590" s="266">
        <f t="shared" si="156"/>
        <v>5.2451539338654385</v>
      </c>
      <c r="I590" s="267">
        <f t="shared" si="156"/>
        <v>-2.9265678449258843</v>
      </c>
      <c r="J590" s="267">
        <f t="shared" si="156"/>
        <v>9.2360319270239302</v>
      </c>
      <c r="K590" s="267">
        <f t="shared" si="156"/>
        <v>13.982440136830093</v>
      </c>
      <c r="L590" s="267">
        <f t="shared" si="156"/>
        <v>15.151881413911056</v>
      </c>
      <c r="M590" s="268">
        <f t="shared" si="156"/>
        <v>19.54389965792474</v>
      </c>
      <c r="N590" s="266">
        <f t="shared" si="156"/>
        <v>6.314253135689853</v>
      </c>
      <c r="O590" s="267">
        <f t="shared" si="156"/>
        <v>11.288483466362592</v>
      </c>
      <c r="P590" s="267">
        <f t="shared" si="156"/>
        <v>12.941847206385404</v>
      </c>
      <c r="Q590" s="267">
        <f t="shared" si="156"/>
        <v>-0.99361459521092854</v>
      </c>
      <c r="R590" s="267">
        <f t="shared" si="156"/>
        <v>16.875712656784486</v>
      </c>
      <c r="S590" s="268">
        <f>S587/S586*100-100</f>
        <v>19.398631698973773</v>
      </c>
      <c r="T590" s="345">
        <f t="shared" ref="T590" si="157">T587/T586*100-100</f>
        <v>11.784720638540477</v>
      </c>
      <c r="U590" s="531"/>
      <c r="V590" s="227"/>
      <c r="W590" s="531"/>
    </row>
    <row r="591" spans="1:24" ht="13.5" thickBot="1" x14ac:dyDescent="0.25">
      <c r="A591" s="472" t="s">
        <v>27</v>
      </c>
      <c r="B591" s="410">
        <f>B587-B574</f>
        <v>150.17857142857156</v>
      </c>
      <c r="C591" s="415">
        <f t="shared" ref="C591:S591" si="158">C587-C574</f>
        <v>13.08333333333303</v>
      </c>
      <c r="D591" s="415">
        <f t="shared" si="158"/>
        <v>-36.334285714285215</v>
      </c>
      <c r="E591" s="415">
        <f t="shared" si="158"/>
        <v>10</v>
      </c>
      <c r="F591" s="415">
        <f t="shared" si="158"/>
        <v>-53.25</v>
      </c>
      <c r="G591" s="417">
        <f t="shared" si="158"/>
        <v>-79.815714285714421</v>
      </c>
      <c r="H591" s="410">
        <f t="shared" si="158"/>
        <v>-22.058823529411711</v>
      </c>
      <c r="I591" s="415">
        <f t="shared" si="158"/>
        <v>-527.9966666666669</v>
      </c>
      <c r="J591" s="415">
        <f t="shared" si="158"/>
        <v>-182.30769230769238</v>
      </c>
      <c r="K591" s="415">
        <f t="shared" si="158"/>
        <v>780.98714285714323</v>
      </c>
      <c r="L591" s="415">
        <f t="shared" si="158"/>
        <v>-14.119411764706456</v>
      </c>
      <c r="M591" s="417">
        <f t="shared" si="158"/>
        <v>-166.75</v>
      </c>
      <c r="N591" s="410">
        <f t="shared" si="158"/>
        <v>7.7623529411766867</v>
      </c>
      <c r="O591" s="415">
        <f t="shared" si="158"/>
        <v>70.555555555555657</v>
      </c>
      <c r="P591" s="415">
        <f t="shared" si="158"/>
        <v>23.088235294118022</v>
      </c>
      <c r="Q591" s="415">
        <f t="shared" si="158"/>
        <v>34.763333333333321</v>
      </c>
      <c r="R591" s="415">
        <f t="shared" si="158"/>
        <v>-6.25</v>
      </c>
      <c r="S591" s="417">
        <f t="shared" si="158"/>
        <v>-146.24499999999989</v>
      </c>
      <c r="T591" s="478">
        <f>T587-T575</f>
        <v>4822.3026356589153</v>
      </c>
      <c r="U591" s="531"/>
      <c r="V591" s="227"/>
      <c r="W591" s="531"/>
    </row>
    <row r="592" spans="1:24" x14ac:dyDescent="0.2">
      <c r="A592" s="370" t="s">
        <v>51</v>
      </c>
      <c r="B592" s="486">
        <v>61</v>
      </c>
      <c r="C592" s="487">
        <v>61</v>
      </c>
      <c r="D592" s="487">
        <v>61</v>
      </c>
      <c r="E592" s="487">
        <v>10</v>
      </c>
      <c r="F592" s="487">
        <v>61</v>
      </c>
      <c r="G592" s="489">
        <v>60</v>
      </c>
      <c r="H592" s="486">
        <v>60</v>
      </c>
      <c r="I592" s="487">
        <v>61</v>
      </c>
      <c r="J592" s="487">
        <v>60</v>
      </c>
      <c r="K592" s="487">
        <v>8</v>
      </c>
      <c r="L592" s="487">
        <v>61</v>
      </c>
      <c r="M592" s="489">
        <v>61</v>
      </c>
      <c r="N592" s="486">
        <v>61</v>
      </c>
      <c r="O592" s="487">
        <v>62</v>
      </c>
      <c r="P592" s="487">
        <v>61</v>
      </c>
      <c r="Q592" s="487">
        <v>9</v>
      </c>
      <c r="R592" s="487">
        <v>61</v>
      </c>
      <c r="S592" s="489">
        <v>61</v>
      </c>
      <c r="T592" s="347">
        <f>SUM(B592:S592)</f>
        <v>940</v>
      </c>
      <c r="U592" s="227" t="s">
        <v>56</v>
      </c>
      <c r="V592" s="278">
        <f>T579-T592</f>
        <v>71</v>
      </c>
      <c r="W592" s="279">
        <f>V592/T579</f>
        <v>7.0227497527200797E-2</v>
      </c>
      <c r="X592" s="414" t="s">
        <v>153</v>
      </c>
    </row>
    <row r="593" spans="1:23" x14ac:dyDescent="0.2">
      <c r="A593" s="371" t="s">
        <v>28</v>
      </c>
      <c r="B593" s="323">
        <v>153</v>
      </c>
      <c r="C593" s="240">
        <v>152</v>
      </c>
      <c r="D593" s="240">
        <v>151</v>
      </c>
      <c r="E593" s="240">
        <v>153.5</v>
      </c>
      <c r="F593" s="240">
        <v>150.5</v>
      </c>
      <c r="G593" s="243">
        <v>149</v>
      </c>
      <c r="H593" s="242">
        <v>153</v>
      </c>
      <c r="I593" s="240">
        <v>152</v>
      </c>
      <c r="J593" s="240">
        <v>151</v>
      </c>
      <c r="K593" s="240">
        <v>154</v>
      </c>
      <c r="L593" s="240">
        <v>150.5</v>
      </c>
      <c r="M593" s="243">
        <v>149</v>
      </c>
      <c r="N593" s="242">
        <v>153</v>
      </c>
      <c r="O593" s="240">
        <v>151.5</v>
      </c>
      <c r="P593" s="240">
        <v>151</v>
      </c>
      <c r="Q593" s="240">
        <v>153.5</v>
      </c>
      <c r="R593" s="240">
        <v>150</v>
      </c>
      <c r="S593" s="243">
        <v>149.5</v>
      </c>
      <c r="T593" s="339"/>
      <c r="U593" s="227" t="s">
        <v>57</v>
      </c>
      <c r="V593" s="362">
        <v>151.16999999999999</v>
      </c>
      <c r="W593" s="531"/>
    </row>
    <row r="594" spans="1:23" ht="13.5" thickBot="1" x14ac:dyDescent="0.25">
      <c r="A594" s="372" t="s">
        <v>26</v>
      </c>
      <c r="B594" s="410">
        <f>B593-B580</f>
        <v>0</v>
      </c>
      <c r="C594" s="415">
        <f t="shared" ref="C594:S594" si="159">C593-C580</f>
        <v>0</v>
      </c>
      <c r="D594" s="415">
        <f t="shared" si="159"/>
        <v>0</v>
      </c>
      <c r="E594" s="415">
        <f t="shared" si="159"/>
        <v>0</v>
      </c>
      <c r="F594" s="415">
        <f t="shared" si="159"/>
        <v>0</v>
      </c>
      <c r="G594" s="417">
        <f t="shared" si="159"/>
        <v>0</v>
      </c>
      <c r="H594" s="410">
        <f t="shared" si="159"/>
        <v>0</v>
      </c>
      <c r="I594" s="415">
        <f t="shared" si="159"/>
        <v>0</v>
      </c>
      <c r="J594" s="415">
        <f t="shared" si="159"/>
        <v>0</v>
      </c>
      <c r="K594" s="415">
        <f t="shared" si="159"/>
        <v>0</v>
      </c>
      <c r="L594" s="415">
        <f t="shared" si="159"/>
        <v>0</v>
      </c>
      <c r="M594" s="417">
        <f t="shared" si="159"/>
        <v>0</v>
      </c>
      <c r="N594" s="410">
        <f t="shared" si="159"/>
        <v>0</v>
      </c>
      <c r="O594" s="415">
        <f t="shared" si="159"/>
        <v>0</v>
      </c>
      <c r="P594" s="415">
        <f t="shared" si="159"/>
        <v>0</v>
      </c>
      <c r="Q594" s="415">
        <f t="shared" si="159"/>
        <v>0</v>
      </c>
      <c r="R594" s="415">
        <f t="shared" si="159"/>
        <v>0</v>
      </c>
      <c r="S594" s="417">
        <f t="shared" si="159"/>
        <v>0</v>
      </c>
      <c r="T594" s="348"/>
      <c r="U594" s="227" t="s">
        <v>26</v>
      </c>
      <c r="V594" s="395">
        <f>V593-V580</f>
        <v>0.82999999999998408</v>
      </c>
      <c r="W594" s="531"/>
    </row>
  </sheetData>
  <mergeCells count="91">
    <mergeCell ref="B558:G558"/>
    <mergeCell ref="H558:M558"/>
    <mergeCell ref="N558:S558"/>
    <mergeCell ref="B532:G532"/>
    <mergeCell ref="H532:M532"/>
    <mergeCell ref="N532:S532"/>
    <mergeCell ref="B545:G545"/>
    <mergeCell ref="H545:M545"/>
    <mergeCell ref="N545:S545"/>
    <mergeCell ref="B519:G519"/>
    <mergeCell ref="H519:M519"/>
    <mergeCell ref="N519:S519"/>
    <mergeCell ref="B506:G506"/>
    <mergeCell ref="H506:M506"/>
    <mergeCell ref="N506:S506"/>
    <mergeCell ref="B165:F165"/>
    <mergeCell ref="B311:G311"/>
    <mergeCell ref="H311:M311"/>
    <mergeCell ref="N311:S311"/>
    <mergeCell ref="B298:G298"/>
    <mergeCell ref="B282:F282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324:G324"/>
    <mergeCell ref="H324:M324"/>
    <mergeCell ref="N324:S324"/>
    <mergeCell ref="B337:G337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87:F87"/>
    <mergeCell ref="H337:M337"/>
    <mergeCell ref="N337:S337"/>
    <mergeCell ref="B493:G493"/>
    <mergeCell ref="H493:M493"/>
    <mergeCell ref="N493:S493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B480:G480"/>
    <mergeCell ref="H480:M480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N363:S363"/>
    <mergeCell ref="B376:G376"/>
    <mergeCell ref="H376:M376"/>
    <mergeCell ref="N376:S376"/>
    <mergeCell ref="B415:G415"/>
    <mergeCell ref="H415:M415"/>
    <mergeCell ref="N415:S415"/>
    <mergeCell ref="B584:G584"/>
    <mergeCell ref="H584:M584"/>
    <mergeCell ref="N584:S584"/>
    <mergeCell ref="B571:G571"/>
    <mergeCell ref="H571:M571"/>
    <mergeCell ref="N571:S57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583"/>
  <sheetViews>
    <sheetView showGridLines="0" topLeftCell="A551" zoomScale="73" zoomScaleNormal="73" workbookViewId="0">
      <selection activeCell="M573" sqref="M57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37" t="s">
        <v>50</v>
      </c>
      <c r="C9" s="538"/>
      <c r="D9" s="538"/>
      <c r="E9" s="538"/>
      <c r="F9" s="538"/>
      <c r="G9" s="53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37" t="s">
        <v>50</v>
      </c>
      <c r="C23" s="538"/>
      <c r="D23" s="538"/>
      <c r="E23" s="538"/>
      <c r="F23" s="538"/>
      <c r="G23" s="539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37" t="s">
        <v>50</v>
      </c>
      <c r="C37" s="538"/>
      <c r="D37" s="538"/>
      <c r="E37" s="538"/>
      <c r="F37" s="538"/>
      <c r="G37" s="539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37" t="s">
        <v>50</v>
      </c>
      <c r="C53" s="538"/>
      <c r="D53" s="538"/>
      <c r="E53" s="538"/>
      <c r="F53" s="538"/>
      <c r="G53" s="539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37" t="s">
        <v>50</v>
      </c>
      <c r="C67" s="538"/>
      <c r="D67" s="538"/>
      <c r="E67" s="538"/>
      <c r="F67" s="538"/>
      <c r="G67" s="539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37" t="s">
        <v>50</v>
      </c>
      <c r="C81" s="538"/>
      <c r="D81" s="538"/>
      <c r="E81" s="538"/>
      <c r="F81" s="538"/>
      <c r="G81" s="539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37" t="s">
        <v>50</v>
      </c>
      <c r="C95" s="538"/>
      <c r="D95" s="538"/>
      <c r="E95" s="538"/>
      <c r="F95" s="538"/>
      <c r="G95" s="539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37" t="s">
        <v>50</v>
      </c>
      <c r="C111" s="538"/>
      <c r="D111" s="538"/>
      <c r="E111" s="538"/>
      <c r="F111" s="538"/>
      <c r="G111" s="539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37" t="s">
        <v>50</v>
      </c>
      <c r="C125" s="538"/>
      <c r="D125" s="538"/>
      <c r="E125" s="538"/>
      <c r="F125" s="538"/>
      <c r="G125" s="539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37" t="s">
        <v>50</v>
      </c>
      <c r="C139" s="538"/>
      <c r="D139" s="538"/>
      <c r="E139" s="538"/>
      <c r="F139" s="538"/>
      <c r="G139" s="539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37" t="s">
        <v>50</v>
      </c>
      <c r="C153" s="538"/>
      <c r="D153" s="538"/>
      <c r="E153" s="538"/>
      <c r="F153" s="538"/>
      <c r="G153" s="539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37" t="s">
        <v>50</v>
      </c>
      <c r="C167" s="538"/>
      <c r="D167" s="538"/>
      <c r="E167" s="538"/>
      <c r="F167" s="538"/>
      <c r="G167" s="539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37" t="s">
        <v>50</v>
      </c>
      <c r="C182" s="538"/>
      <c r="D182" s="538"/>
      <c r="E182" s="538"/>
      <c r="F182" s="538"/>
      <c r="G182" s="539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37" t="s">
        <v>50</v>
      </c>
      <c r="C196" s="538"/>
      <c r="D196" s="538"/>
      <c r="E196" s="538"/>
      <c r="F196" s="538"/>
      <c r="G196" s="539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37" t="s">
        <v>50</v>
      </c>
      <c r="C210" s="538"/>
      <c r="D210" s="538"/>
      <c r="E210" s="538"/>
      <c r="F210" s="538"/>
      <c r="G210" s="539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37" t="s">
        <v>50</v>
      </c>
      <c r="C224" s="538"/>
      <c r="D224" s="538"/>
      <c r="E224" s="538"/>
      <c r="F224" s="538"/>
      <c r="G224" s="539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37" t="s">
        <v>50</v>
      </c>
      <c r="C238" s="538"/>
      <c r="D238" s="538"/>
      <c r="E238" s="538"/>
      <c r="F238" s="538"/>
      <c r="G238" s="539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37" t="s">
        <v>50</v>
      </c>
      <c r="C252" s="538"/>
      <c r="D252" s="538"/>
      <c r="E252" s="538"/>
      <c r="F252" s="538"/>
      <c r="G252" s="539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37" t="s">
        <v>50</v>
      </c>
      <c r="C267" s="538"/>
      <c r="D267" s="538"/>
      <c r="E267" s="538"/>
      <c r="F267" s="538"/>
      <c r="G267" s="539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37" t="s">
        <v>50</v>
      </c>
      <c r="C281" s="538"/>
      <c r="D281" s="538"/>
      <c r="E281" s="538"/>
      <c r="F281" s="538"/>
      <c r="G281" s="539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37" t="s">
        <v>50</v>
      </c>
      <c r="C295" s="538"/>
      <c r="D295" s="538"/>
      <c r="E295" s="538"/>
      <c r="F295" s="538"/>
      <c r="G295" s="539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37" t="s">
        <v>50</v>
      </c>
      <c r="C309" s="538"/>
      <c r="D309" s="538"/>
      <c r="E309" s="538"/>
      <c r="F309" s="538"/>
      <c r="G309" s="539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37" t="s">
        <v>50</v>
      </c>
      <c r="C323" s="538"/>
      <c r="D323" s="538"/>
      <c r="E323" s="538"/>
      <c r="F323" s="538"/>
      <c r="G323" s="539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37" t="s">
        <v>50</v>
      </c>
      <c r="C339" s="538"/>
      <c r="D339" s="538"/>
      <c r="E339" s="538"/>
      <c r="F339" s="538"/>
      <c r="G339" s="539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37" t="s">
        <v>50</v>
      </c>
      <c r="C352" s="538"/>
      <c r="D352" s="538"/>
      <c r="E352" s="538"/>
      <c r="F352" s="538"/>
      <c r="G352" s="539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37" t="s">
        <v>50</v>
      </c>
      <c r="C365" s="538"/>
      <c r="D365" s="538"/>
      <c r="E365" s="538"/>
      <c r="F365" s="538"/>
      <c r="G365" s="539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37" t="s">
        <v>50</v>
      </c>
      <c r="C378" s="538"/>
      <c r="D378" s="538"/>
      <c r="E378" s="538"/>
      <c r="F378" s="538"/>
      <c r="G378" s="539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37" t="s">
        <v>50</v>
      </c>
      <c r="C391" s="538"/>
      <c r="D391" s="538"/>
      <c r="E391" s="538"/>
      <c r="F391" s="538"/>
      <c r="G391" s="539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37" t="s">
        <v>50</v>
      </c>
      <c r="C404" s="538"/>
      <c r="D404" s="538"/>
      <c r="E404" s="538"/>
      <c r="F404" s="538"/>
      <c r="G404" s="539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37" t="s">
        <v>50</v>
      </c>
      <c r="C417" s="538"/>
      <c r="D417" s="538"/>
      <c r="E417" s="538"/>
      <c r="F417" s="538"/>
      <c r="G417" s="539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37" t="s">
        <v>50</v>
      </c>
      <c r="C430" s="538"/>
      <c r="D430" s="538"/>
      <c r="E430" s="538"/>
      <c r="F430" s="538"/>
      <c r="G430" s="539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37" t="s">
        <v>50</v>
      </c>
      <c r="C443" s="538"/>
      <c r="D443" s="538"/>
      <c r="E443" s="538"/>
      <c r="F443" s="538"/>
      <c r="G443" s="539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37" t="s">
        <v>50</v>
      </c>
      <c r="C456" s="538"/>
      <c r="D456" s="538"/>
      <c r="E456" s="538"/>
      <c r="F456" s="538"/>
      <c r="G456" s="539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37" t="s">
        <v>50</v>
      </c>
      <c r="C469" s="538"/>
      <c r="D469" s="538"/>
      <c r="E469" s="538"/>
      <c r="F469" s="538"/>
      <c r="G469" s="539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37" t="s">
        <v>50</v>
      </c>
      <c r="C482" s="538"/>
      <c r="D482" s="538"/>
      <c r="E482" s="538"/>
      <c r="F482" s="538"/>
      <c r="G482" s="539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37" t="s">
        <v>50</v>
      </c>
      <c r="C495" s="538"/>
      <c r="D495" s="538"/>
      <c r="E495" s="538"/>
      <c r="F495" s="538"/>
      <c r="G495" s="539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37" t="s">
        <v>50</v>
      </c>
      <c r="C508" s="538"/>
      <c r="D508" s="538"/>
      <c r="E508" s="538"/>
      <c r="F508" s="538"/>
      <c r="G508" s="539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  <row r="520" spans="1:11" ht="13.5" thickBot="1" x14ac:dyDescent="0.25"/>
    <row r="521" spans="1:11" s="523" customFormat="1" ht="13.5" thickBot="1" x14ac:dyDescent="0.25">
      <c r="A521" s="285" t="s">
        <v>144</v>
      </c>
      <c r="B521" s="537" t="s">
        <v>50</v>
      </c>
      <c r="C521" s="538"/>
      <c r="D521" s="538"/>
      <c r="E521" s="538"/>
      <c r="F521" s="538"/>
      <c r="G521" s="539"/>
      <c r="H521" s="313" t="s">
        <v>0</v>
      </c>
      <c r="I521" s="227"/>
    </row>
    <row r="522" spans="1:11" s="523" customFormat="1" x14ac:dyDescent="0.2">
      <c r="A522" s="226" t="s">
        <v>54</v>
      </c>
      <c r="B522" s="453">
        <v>1</v>
      </c>
      <c r="C522" s="454">
        <v>2</v>
      </c>
      <c r="D522" s="455">
        <v>3</v>
      </c>
      <c r="E522" s="454">
        <v>4</v>
      </c>
      <c r="F522" s="455">
        <v>5</v>
      </c>
      <c r="G522" s="456">
        <v>6</v>
      </c>
      <c r="H522" s="460">
        <v>273</v>
      </c>
      <c r="I522" s="290"/>
    </row>
    <row r="523" spans="1:11" s="523" customFormat="1" x14ac:dyDescent="0.2">
      <c r="A523" s="292" t="s">
        <v>3</v>
      </c>
      <c r="B523" s="253">
        <v>4025</v>
      </c>
      <c r="C523" s="254">
        <v>4025</v>
      </c>
      <c r="D523" s="254">
        <v>4025</v>
      </c>
      <c r="E523" s="254">
        <v>4025</v>
      </c>
      <c r="F523" s="254">
        <v>4025</v>
      </c>
      <c r="G523" s="255">
        <v>4025</v>
      </c>
      <c r="H523" s="293">
        <v>4025</v>
      </c>
      <c r="I523" s="294"/>
      <c r="J523" s="291"/>
    </row>
    <row r="524" spans="1:11" s="523" customFormat="1" x14ac:dyDescent="0.2">
      <c r="A524" s="295" t="s">
        <v>6</v>
      </c>
      <c r="B524" s="256">
        <v>4417.5</v>
      </c>
      <c r="C524" s="257">
        <v>4471.395348837209</v>
      </c>
      <c r="D524" s="257">
        <v>4434.347826086957</v>
      </c>
      <c r="E524" s="257">
        <v>4464</v>
      </c>
      <c r="F524" s="296">
        <v>4564.565217391304</v>
      </c>
      <c r="G524" s="258">
        <v>4472.045454545455</v>
      </c>
      <c r="H524" s="297">
        <v>4471.9327731092435</v>
      </c>
      <c r="I524" s="298"/>
      <c r="J524" s="291"/>
    </row>
    <row r="525" spans="1:11" s="523" customFormat="1" x14ac:dyDescent="0.2">
      <c r="A525" s="226" t="s">
        <v>7</v>
      </c>
      <c r="B525" s="260">
        <v>81.818181818181813</v>
      </c>
      <c r="C525" s="261">
        <v>72.093023255813947</v>
      </c>
      <c r="D525" s="261">
        <v>78.260869565217391</v>
      </c>
      <c r="E525" s="261">
        <v>66.666666666666671</v>
      </c>
      <c r="F525" s="509">
        <v>78.260869565217391</v>
      </c>
      <c r="G525" s="262">
        <v>75</v>
      </c>
      <c r="H525" s="300">
        <v>74.369747899159663</v>
      </c>
      <c r="I525" s="301"/>
      <c r="J525" s="291"/>
    </row>
    <row r="526" spans="1:11" s="523" customFormat="1" x14ac:dyDescent="0.2">
      <c r="A526" s="226" t="s">
        <v>8</v>
      </c>
      <c r="B526" s="263">
        <v>7.2963204863478764E-2</v>
      </c>
      <c r="C526" s="264">
        <v>9.3135228166884035E-2</v>
      </c>
      <c r="D526" s="264">
        <v>8.4054270276364862E-2</v>
      </c>
      <c r="E526" s="264">
        <v>0.10049500541222232</v>
      </c>
      <c r="F526" s="302">
        <v>8.7153655294445492E-2</v>
      </c>
      <c r="G526" s="265">
        <v>8.5876355139886396E-2</v>
      </c>
      <c r="H526" s="303">
        <v>8.6725399687558116E-2</v>
      </c>
      <c r="I526" s="304"/>
      <c r="J526" s="305"/>
      <c r="K526" s="306"/>
    </row>
    <row r="527" spans="1:11" s="523" customFormat="1" x14ac:dyDescent="0.2">
      <c r="A527" s="295" t="s">
        <v>1</v>
      </c>
      <c r="B527" s="266">
        <f t="shared" ref="B527:H527" si="119">B524/B523*100-100</f>
        <v>9.7515527950310599</v>
      </c>
      <c r="C527" s="267">
        <f t="shared" si="119"/>
        <v>11.090567672974146</v>
      </c>
      <c r="D527" s="267">
        <f t="shared" si="119"/>
        <v>10.170132325141793</v>
      </c>
      <c r="E527" s="267">
        <f t="shared" si="119"/>
        <v>10.906832298136649</v>
      </c>
      <c r="F527" s="267">
        <f t="shared" si="119"/>
        <v>13.405347015933017</v>
      </c>
      <c r="G527" s="268">
        <f t="shared" si="119"/>
        <v>11.106719367588937</v>
      </c>
      <c r="H527" s="269">
        <f t="shared" si="119"/>
        <v>11.103919828801082</v>
      </c>
      <c r="I527" s="304"/>
      <c r="J527" s="305"/>
      <c r="K527" s="227"/>
    </row>
    <row r="528" spans="1:11" s="523" customFormat="1" ht="13.5" thickBot="1" x14ac:dyDescent="0.25">
      <c r="A528" s="226" t="s">
        <v>27</v>
      </c>
      <c r="B528" s="270">
        <f t="shared" ref="B528:H528" si="120">B524-B511</f>
        <v>-76.329999999999927</v>
      </c>
      <c r="C528" s="271">
        <f t="shared" si="120"/>
        <v>46.395348837208985</v>
      </c>
      <c r="D528" s="271">
        <f t="shared" si="120"/>
        <v>92.217826086956848</v>
      </c>
      <c r="E528" s="271">
        <f t="shared" si="120"/>
        <v>-57.329999999999927</v>
      </c>
      <c r="F528" s="271">
        <f t="shared" si="120"/>
        <v>124.97521739130389</v>
      </c>
      <c r="G528" s="272">
        <f t="shared" si="120"/>
        <v>-19.83454545454515</v>
      </c>
      <c r="H528" s="307">
        <f t="shared" si="120"/>
        <v>28.242773109243899</v>
      </c>
      <c r="I528" s="308"/>
      <c r="J528" s="305"/>
      <c r="K528" s="227"/>
    </row>
    <row r="529" spans="1:11" s="523" customFormat="1" x14ac:dyDescent="0.2">
      <c r="A529" s="309" t="s">
        <v>51</v>
      </c>
      <c r="B529" s="274">
        <v>650</v>
      </c>
      <c r="C529" s="275">
        <v>644</v>
      </c>
      <c r="D529" s="275">
        <v>649</v>
      </c>
      <c r="E529" s="275">
        <v>148</v>
      </c>
      <c r="F529" s="275">
        <v>659</v>
      </c>
      <c r="G529" s="276">
        <v>639</v>
      </c>
      <c r="H529" s="277">
        <f>SUM(B529:G529)</f>
        <v>3389</v>
      </c>
      <c r="I529" s="310" t="s">
        <v>56</v>
      </c>
      <c r="J529" s="311">
        <f>H516-H529</f>
        <v>18</v>
      </c>
      <c r="K529" s="279">
        <f>J529/H516</f>
        <v>5.2832403874376287E-3</v>
      </c>
    </row>
    <row r="530" spans="1:11" s="523" customFormat="1" x14ac:dyDescent="0.2">
      <c r="A530" s="309" t="s">
        <v>28</v>
      </c>
      <c r="B530" s="229"/>
      <c r="C530" s="281"/>
      <c r="D530" s="281"/>
      <c r="E530" s="281"/>
      <c r="F530" s="281"/>
      <c r="G530" s="230"/>
      <c r="H530" s="233"/>
      <c r="I530" s="227" t="s">
        <v>57</v>
      </c>
      <c r="J530" s="523">
        <v>158.24</v>
      </c>
    </row>
    <row r="531" spans="1:11" s="523" customFormat="1" ht="13.5" thickBot="1" x14ac:dyDescent="0.25">
      <c r="A531" s="312" t="s">
        <v>26</v>
      </c>
      <c r="B531" s="231">
        <f t="shared" ref="B531:G531" si="121">B530-B517</f>
        <v>0</v>
      </c>
      <c r="C531" s="232">
        <f t="shared" si="121"/>
        <v>0</v>
      </c>
      <c r="D531" s="232">
        <f t="shared" si="121"/>
        <v>0</v>
      </c>
      <c r="E531" s="232">
        <f t="shared" si="121"/>
        <v>0</v>
      </c>
      <c r="F531" s="232">
        <f t="shared" si="121"/>
        <v>0</v>
      </c>
      <c r="G531" s="238">
        <f t="shared" si="121"/>
        <v>0</v>
      </c>
      <c r="H531" s="234"/>
      <c r="I531" s="523" t="s">
        <v>26</v>
      </c>
      <c r="J531" s="523">
        <f>J530-J517</f>
        <v>-6.9999999999993179E-2</v>
      </c>
    </row>
    <row r="533" spans="1:11" ht="13.5" thickBot="1" x14ac:dyDescent="0.25"/>
    <row r="534" spans="1:11" ht="13.5" thickBot="1" x14ac:dyDescent="0.25">
      <c r="A534" s="285" t="s">
        <v>145</v>
      </c>
      <c r="B534" s="537" t="s">
        <v>50</v>
      </c>
      <c r="C534" s="538"/>
      <c r="D534" s="538"/>
      <c r="E534" s="538"/>
      <c r="F534" s="538"/>
      <c r="G534" s="539"/>
      <c r="H534" s="313" t="s">
        <v>0</v>
      </c>
      <c r="I534" s="227"/>
      <c r="J534" s="524"/>
      <c r="K534" s="524"/>
    </row>
    <row r="535" spans="1:11" x14ac:dyDescent="0.2">
      <c r="A535" s="226" t="s">
        <v>54</v>
      </c>
      <c r="B535" s="453">
        <v>1</v>
      </c>
      <c r="C535" s="454">
        <v>2</v>
      </c>
      <c r="D535" s="455">
        <v>3</v>
      </c>
      <c r="E535" s="454">
        <v>4</v>
      </c>
      <c r="F535" s="455">
        <v>5</v>
      </c>
      <c r="G535" s="456">
        <v>6</v>
      </c>
      <c r="H535" s="460">
        <v>273</v>
      </c>
      <c r="I535" s="290"/>
      <c r="J535" s="524"/>
      <c r="K535" s="524"/>
    </row>
    <row r="536" spans="1:11" x14ac:dyDescent="0.2">
      <c r="A536" s="292" t="s">
        <v>3</v>
      </c>
      <c r="B536" s="253">
        <v>4045</v>
      </c>
      <c r="C536" s="254">
        <v>4045</v>
      </c>
      <c r="D536" s="254">
        <v>4045</v>
      </c>
      <c r="E536" s="254">
        <v>4045</v>
      </c>
      <c r="F536" s="254">
        <v>4045</v>
      </c>
      <c r="G536" s="255">
        <v>4045</v>
      </c>
      <c r="H536" s="293">
        <v>4045</v>
      </c>
      <c r="I536" s="294"/>
      <c r="J536" s="291"/>
      <c r="K536" s="524"/>
    </row>
    <row r="537" spans="1:11" x14ac:dyDescent="0.2">
      <c r="A537" s="295" t="s">
        <v>6</v>
      </c>
      <c r="B537" s="256">
        <v>4646.739130434783</v>
      </c>
      <c r="C537" s="257">
        <v>4413.5294117647063</v>
      </c>
      <c r="D537" s="257">
        <v>4473.1481481481478</v>
      </c>
      <c r="E537" s="257">
        <v>4562.8571428571431</v>
      </c>
      <c r="F537" s="296">
        <v>4552.9787234042551</v>
      </c>
      <c r="G537" s="258">
        <v>4665.5555555555557</v>
      </c>
      <c r="H537" s="297">
        <v>4545.56420233463</v>
      </c>
      <c r="I537" s="298"/>
      <c r="J537" s="291"/>
      <c r="K537" s="524"/>
    </row>
    <row r="538" spans="1:11" x14ac:dyDescent="0.2">
      <c r="A538" s="226" t="s">
        <v>7</v>
      </c>
      <c r="B538" s="260">
        <v>67.391304347826093</v>
      </c>
      <c r="C538" s="261">
        <v>64.705882352941174</v>
      </c>
      <c r="D538" s="261">
        <v>75.925925925925924</v>
      </c>
      <c r="E538" s="261">
        <v>71.428571428571431</v>
      </c>
      <c r="F538" s="509">
        <v>76.59574468085107</v>
      </c>
      <c r="G538" s="262">
        <v>64.444444444444443</v>
      </c>
      <c r="H538" s="300">
        <v>70.42801556420234</v>
      </c>
      <c r="I538" s="301"/>
      <c r="J538" s="291"/>
      <c r="K538" s="524"/>
    </row>
    <row r="539" spans="1:11" x14ac:dyDescent="0.2">
      <c r="A539" s="226" t="s">
        <v>8</v>
      </c>
      <c r="B539" s="263">
        <v>8.4939856653491894E-2</v>
      </c>
      <c r="C539" s="264">
        <v>9.5242105912651115E-2</v>
      </c>
      <c r="D539" s="264">
        <v>8.7455942207533457E-2</v>
      </c>
      <c r="E539" s="264">
        <v>8.2691733919705884E-2</v>
      </c>
      <c r="F539" s="302">
        <v>8.2768963858544625E-2</v>
      </c>
      <c r="G539" s="265">
        <v>8.4504819396150982E-2</v>
      </c>
      <c r="H539" s="303">
        <v>8.935925642746996E-2</v>
      </c>
      <c r="I539" s="304"/>
      <c r="J539" s="305"/>
      <c r="K539" s="306"/>
    </row>
    <row r="540" spans="1:11" x14ac:dyDescent="0.2">
      <c r="A540" s="295" t="s">
        <v>1</v>
      </c>
      <c r="B540" s="266">
        <f t="shared" ref="B540:H540" si="122">B537/B536*100-100</f>
        <v>14.876121889611454</v>
      </c>
      <c r="C540" s="267">
        <f t="shared" si="122"/>
        <v>9.1107394750236352</v>
      </c>
      <c r="D540" s="267">
        <f t="shared" si="122"/>
        <v>10.58462665384792</v>
      </c>
      <c r="E540" s="267">
        <f t="shared" si="122"/>
        <v>12.80240155394668</v>
      </c>
      <c r="F540" s="267">
        <f t="shared" si="122"/>
        <v>12.558188464876508</v>
      </c>
      <c r="G540" s="268">
        <f t="shared" si="122"/>
        <v>15.341299272078018</v>
      </c>
      <c r="H540" s="269">
        <f t="shared" si="122"/>
        <v>12.374887573167598</v>
      </c>
      <c r="I540" s="304"/>
      <c r="J540" s="305"/>
      <c r="K540" s="227"/>
    </row>
    <row r="541" spans="1:11" ht="13.5" thickBot="1" x14ac:dyDescent="0.25">
      <c r="A541" s="226" t="s">
        <v>27</v>
      </c>
      <c r="B541" s="270">
        <f t="shared" ref="B541:H541" si="123">B537-B524</f>
        <v>229.23913043478296</v>
      </c>
      <c r="C541" s="271">
        <f t="shared" si="123"/>
        <v>-57.865937072502675</v>
      </c>
      <c r="D541" s="271">
        <f t="shared" si="123"/>
        <v>38.800322061190855</v>
      </c>
      <c r="E541" s="271">
        <f t="shared" si="123"/>
        <v>98.857142857143117</v>
      </c>
      <c r="F541" s="271">
        <f t="shared" si="123"/>
        <v>-11.586493987048925</v>
      </c>
      <c r="G541" s="272">
        <f t="shared" si="123"/>
        <v>193.5101010101007</v>
      </c>
      <c r="H541" s="307">
        <f t="shared" si="123"/>
        <v>73.631429225386455</v>
      </c>
      <c r="I541" s="308"/>
      <c r="J541" s="305"/>
      <c r="K541" s="227"/>
    </row>
    <row r="542" spans="1:11" x14ac:dyDescent="0.2">
      <c r="A542" s="309" t="s">
        <v>51</v>
      </c>
      <c r="B542" s="274">
        <v>649</v>
      </c>
      <c r="C542" s="275">
        <v>644</v>
      </c>
      <c r="D542" s="275">
        <v>649</v>
      </c>
      <c r="E542" s="275">
        <v>140</v>
      </c>
      <c r="F542" s="275">
        <v>658</v>
      </c>
      <c r="G542" s="276">
        <v>637</v>
      </c>
      <c r="H542" s="277">
        <f>SUM(B542:G542)</f>
        <v>3377</v>
      </c>
      <c r="I542" s="310" t="s">
        <v>56</v>
      </c>
      <c r="J542" s="311">
        <f>H529-H542</f>
        <v>12</v>
      </c>
      <c r="K542" s="279">
        <f>J542/H529</f>
        <v>3.5408675125405725E-3</v>
      </c>
    </row>
    <row r="543" spans="1:11" x14ac:dyDescent="0.2">
      <c r="A543" s="309" t="s">
        <v>28</v>
      </c>
      <c r="B543" s="229"/>
      <c r="C543" s="281"/>
      <c r="D543" s="281"/>
      <c r="E543" s="281"/>
      <c r="F543" s="281"/>
      <c r="G543" s="230"/>
      <c r="H543" s="233"/>
      <c r="I543" s="227" t="s">
        <v>57</v>
      </c>
      <c r="J543" s="524">
        <v>157.81</v>
      </c>
      <c r="K543" s="524"/>
    </row>
    <row r="544" spans="1:11" ht="13.5" thickBot="1" x14ac:dyDescent="0.25">
      <c r="A544" s="312" t="s">
        <v>26</v>
      </c>
      <c r="B544" s="231">
        <f t="shared" ref="B544:G544" si="124">B543-B530</f>
        <v>0</v>
      </c>
      <c r="C544" s="232">
        <f t="shared" si="124"/>
        <v>0</v>
      </c>
      <c r="D544" s="232">
        <f t="shared" si="124"/>
        <v>0</v>
      </c>
      <c r="E544" s="232">
        <f t="shared" si="124"/>
        <v>0</v>
      </c>
      <c r="F544" s="232">
        <f t="shared" si="124"/>
        <v>0</v>
      </c>
      <c r="G544" s="238">
        <f t="shared" si="124"/>
        <v>0</v>
      </c>
      <c r="H544" s="234"/>
      <c r="I544" s="524" t="s">
        <v>26</v>
      </c>
      <c r="J544" s="524">
        <f>J543-J530</f>
        <v>-0.43000000000000682</v>
      </c>
      <c r="K544" s="524"/>
    </row>
    <row r="546" spans="1:11" ht="13.5" thickBot="1" x14ac:dyDescent="0.25"/>
    <row r="547" spans="1:11" ht="13.5" thickBot="1" x14ac:dyDescent="0.25">
      <c r="A547" s="285" t="s">
        <v>146</v>
      </c>
      <c r="B547" s="537" t="s">
        <v>50</v>
      </c>
      <c r="C547" s="538"/>
      <c r="D547" s="538"/>
      <c r="E547" s="538"/>
      <c r="F547" s="538"/>
      <c r="G547" s="539"/>
      <c r="H547" s="313" t="s">
        <v>0</v>
      </c>
      <c r="I547" s="227"/>
      <c r="J547" s="525"/>
      <c r="K547" s="525"/>
    </row>
    <row r="548" spans="1:11" x14ac:dyDescent="0.2">
      <c r="A548" s="226" t="s">
        <v>54</v>
      </c>
      <c r="B548" s="453">
        <v>1</v>
      </c>
      <c r="C548" s="454">
        <v>2</v>
      </c>
      <c r="D548" s="455">
        <v>3</v>
      </c>
      <c r="E548" s="454">
        <v>4</v>
      </c>
      <c r="F548" s="455">
        <v>5</v>
      </c>
      <c r="G548" s="456">
        <v>6</v>
      </c>
      <c r="H548" s="460">
        <v>273</v>
      </c>
      <c r="I548" s="290"/>
      <c r="J548" s="525"/>
      <c r="K548" s="525"/>
    </row>
    <row r="549" spans="1:11" x14ac:dyDescent="0.2">
      <c r="A549" s="292" t="s">
        <v>3</v>
      </c>
      <c r="B549" s="253">
        <v>4065</v>
      </c>
      <c r="C549" s="254">
        <v>4065</v>
      </c>
      <c r="D549" s="254">
        <v>4065</v>
      </c>
      <c r="E549" s="254">
        <v>4065</v>
      </c>
      <c r="F549" s="254">
        <v>4065</v>
      </c>
      <c r="G549" s="255">
        <v>4065</v>
      </c>
      <c r="H549" s="293">
        <v>4065</v>
      </c>
      <c r="I549" s="294"/>
      <c r="J549" s="291"/>
      <c r="K549" s="525"/>
    </row>
    <row r="550" spans="1:11" x14ac:dyDescent="0.2">
      <c r="A550" s="295" t="s">
        <v>6</v>
      </c>
      <c r="B550" s="256">
        <v>4412.4444444444443</v>
      </c>
      <c r="C550" s="257">
        <v>4545.1428571428569</v>
      </c>
      <c r="D550" s="257">
        <v>4648.5</v>
      </c>
      <c r="E550" s="257">
        <v>4468.666666666667</v>
      </c>
      <c r="F550" s="296">
        <v>4625.909090909091</v>
      </c>
      <c r="G550" s="258">
        <v>5005.25</v>
      </c>
      <c r="H550" s="297">
        <v>4631.7808219178078</v>
      </c>
      <c r="I550" s="298"/>
      <c r="J550" s="291"/>
      <c r="K550" s="525"/>
    </row>
    <row r="551" spans="1:11" x14ac:dyDescent="0.2">
      <c r="A551" s="226" t="s">
        <v>7</v>
      </c>
      <c r="B551" s="260">
        <v>77.777777777777771</v>
      </c>
      <c r="C551" s="261">
        <v>71.428571428571431</v>
      </c>
      <c r="D551" s="261">
        <v>85</v>
      </c>
      <c r="E551" s="261">
        <v>66.666666666666671</v>
      </c>
      <c r="F551" s="509">
        <v>70.454545454545453</v>
      </c>
      <c r="G551" s="262">
        <v>77.5</v>
      </c>
      <c r="H551" s="300">
        <v>71.232876712328761</v>
      </c>
      <c r="I551" s="301"/>
      <c r="J551" s="291"/>
      <c r="K551" s="525"/>
    </row>
    <row r="552" spans="1:11" x14ac:dyDescent="0.2">
      <c r="A552" s="226" t="s">
        <v>8</v>
      </c>
      <c r="B552" s="263">
        <v>8.4423029400338134E-2</v>
      </c>
      <c r="C552" s="264">
        <v>8.3745187990653197E-2</v>
      </c>
      <c r="D552" s="264">
        <v>6.7069711873886273E-2</v>
      </c>
      <c r="E552" s="264">
        <v>9.1342858682491215E-2</v>
      </c>
      <c r="F552" s="302">
        <v>8.1334351319831216E-2</v>
      </c>
      <c r="G552" s="265">
        <v>8.0242562127066139E-2</v>
      </c>
      <c r="H552" s="303">
        <v>9.0877871780953329E-2</v>
      </c>
      <c r="I552" s="304"/>
      <c r="J552" s="305"/>
      <c r="K552" s="306"/>
    </row>
    <row r="553" spans="1:11" x14ac:dyDescent="0.2">
      <c r="A553" s="295" t="s">
        <v>1</v>
      </c>
      <c r="B553" s="266">
        <f t="shared" ref="B553:H553" si="125">B550/B549*100-100</f>
        <v>8.547218805521382</v>
      </c>
      <c r="C553" s="267">
        <f t="shared" si="125"/>
        <v>11.811632402038313</v>
      </c>
      <c r="D553" s="267">
        <f t="shared" si="125"/>
        <v>14.354243542435412</v>
      </c>
      <c r="E553" s="267">
        <f t="shared" si="125"/>
        <v>9.9302993029930349</v>
      </c>
      <c r="F553" s="267">
        <f t="shared" si="125"/>
        <v>13.798501621379856</v>
      </c>
      <c r="G553" s="268">
        <f t="shared" si="125"/>
        <v>23.130381303813039</v>
      </c>
      <c r="H553" s="269">
        <f t="shared" si="125"/>
        <v>13.942947648654552</v>
      </c>
      <c r="I553" s="304"/>
      <c r="J553" s="305"/>
      <c r="K553" s="227"/>
    </row>
    <row r="554" spans="1:11" ht="13.5" thickBot="1" x14ac:dyDescent="0.25">
      <c r="A554" s="226" t="s">
        <v>27</v>
      </c>
      <c r="B554" s="270">
        <f t="shared" ref="B554:H554" si="126">B550-B537</f>
        <v>-234.29468599033862</v>
      </c>
      <c r="C554" s="271">
        <f t="shared" si="126"/>
        <v>131.61344537815057</v>
      </c>
      <c r="D554" s="271">
        <f t="shared" si="126"/>
        <v>175.35185185185219</v>
      </c>
      <c r="E554" s="271">
        <f t="shared" si="126"/>
        <v>-94.190476190476147</v>
      </c>
      <c r="F554" s="271">
        <f t="shared" si="126"/>
        <v>72.930367504835885</v>
      </c>
      <c r="G554" s="272">
        <f t="shared" si="126"/>
        <v>339.69444444444434</v>
      </c>
      <c r="H554" s="307">
        <f t="shared" si="126"/>
        <v>86.216619583177817</v>
      </c>
      <c r="I554" s="308"/>
      <c r="J554" s="305"/>
      <c r="K554" s="227"/>
    </row>
    <row r="555" spans="1:11" x14ac:dyDescent="0.2">
      <c r="A555" s="309" t="s">
        <v>51</v>
      </c>
      <c r="B555" s="274">
        <v>648</v>
      </c>
      <c r="C555" s="275">
        <v>642</v>
      </c>
      <c r="D555" s="275">
        <v>648</v>
      </c>
      <c r="E555" s="275">
        <v>131</v>
      </c>
      <c r="F555" s="275">
        <v>657</v>
      </c>
      <c r="G555" s="276">
        <v>635</v>
      </c>
      <c r="H555" s="277">
        <f>SUM(B555:G555)</f>
        <v>3361</v>
      </c>
      <c r="I555" s="310" t="s">
        <v>56</v>
      </c>
      <c r="J555" s="311">
        <f>H542-H555</f>
        <v>16</v>
      </c>
      <c r="K555" s="279">
        <f>J555/H542</f>
        <v>4.7379330766952913E-3</v>
      </c>
    </row>
    <row r="556" spans="1:11" x14ac:dyDescent="0.2">
      <c r="A556" s="309" t="s">
        <v>28</v>
      </c>
      <c r="B556" s="229"/>
      <c r="C556" s="281"/>
      <c r="D556" s="281"/>
      <c r="E556" s="281"/>
      <c r="F556" s="281"/>
      <c r="G556" s="230"/>
      <c r="H556" s="233"/>
      <c r="I556" s="227" t="s">
        <v>57</v>
      </c>
      <c r="J556" s="525">
        <v>157.68</v>
      </c>
      <c r="K556" s="525"/>
    </row>
    <row r="557" spans="1:11" ht="13.5" thickBot="1" x14ac:dyDescent="0.25">
      <c r="A557" s="312" t="s">
        <v>26</v>
      </c>
      <c r="B557" s="231">
        <f t="shared" ref="B557:G557" si="127">B556-B543</f>
        <v>0</v>
      </c>
      <c r="C557" s="232">
        <f t="shared" si="127"/>
        <v>0</v>
      </c>
      <c r="D557" s="232">
        <f t="shared" si="127"/>
        <v>0</v>
      </c>
      <c r="E557" s="232">
        <f t="shared" si="127"/>
        <v>0</v>
      </c>
      <c r="F557" s="232">
        <f t="shared" si="127"/>
        <v>0</v>
      </c>
      <c r="G557" s="238">
        <f t="shared" si="127"/>
        <v>0</v>
      </c>
      <c r="H557" s="234"/>
      <c r="I557" s="525" t="s">
        <v>26</v>
      </c>
      <c r="J557" s="525">
        <f>J556-J543</f>
        <v>-0.12999999999999545</v>
      </c>
      <c r="K557" s="525"/>
    </row>
    <row r="559" spans="1:11" ht="13.5" thickBot="1" x14ac:dyDescent="0.25"/>
    <row r="560" spans="1:11" s="527" customFormat="1" ht="13.5" thickBot="1" x14ac:dyDescent="0.25">
      <c r="A560" s="285" t="s">
        <v>148</v>
      </c>
      <c r="B560" s="537" t="s">
        <v>50</v>
      </c>
      <c r="C560" s="538"/>
      <c r="D560" s="538"/>
      <c r="E560" s="538"/>
      <c r="F560" s="538"/>
      <c r="G560" s="539"/>
      <c r="H560" s="313" t="s">
        <v>0</v>
      </c>
      <c r="I560" s="227"/>
    </row>
    <row r="561" spans="1:11" s="527" customFormat="1" x14ac:dyDescent="0.2">
      <c r="A561" s="226" t="s">
        <v>54</v>
      </c>
      <c r="B561" s="453">
        <v>1</v>
      </c>
      <c r="C561" s="454">
        <v>2</v>
      </c>
      <c r="D561" s="455">
        <v>3</v>
      </c>
      <c r="E561" s="454">
        <v>4</v>
      </c>
      <c r="F561" s="455">
        <v>5</v>
      </c>
      <c r="G561" s="456">
        <v>6</v>
      </c>
      <c r="H561" s="460">
        <v>273</v>
      </c>
      <c r="I561" s="290"/>
    </row>
    <row r="562" spans="1:11" s="527" customFormat="1" x14ac:dyDescent="0.2">
      <c r="A562" s="292" t="s">
        <v>3</v>
      </c>
      <c r="B562" s="253">
        <v>4105</v>
      </c>
      <c r="C562" s="254">
        <v>4105</v>
      </c>
      <c r="D562" s="254">
        <v>4105</v>
      </c>
      <c r="E562" s="254">
        <v>4105</v>
      </c>
      <c r="F562" s="254">
        <v>4105</v>
      </c>
      <c r="G562" s="255">
        <v>4105</v>
      </c>
      <c r="H562" s="293">
        <v>4105</v>
      </c>
      <c r="I562" s="294"/>
      <c r="J562" s="291"/>
    </row>
    <row r="563" spans="1:11" s="527" customFormat="1" x14ac:dyDescent="0.2">
      <c r="A563" s="295" t="s">
        <v>6</v>
      </c>
      <c r="B563" s="256">
        <v>4599.33</v>
      </c>
      <c r="C563" s="257">
        <v>4569.33</v>
      </c>
      <c r="D563" s="257">
        <v>4697.32</v>
      </c>
      <c r="E563" s="257">
        <v>4537</v>
      </c>
      <c r="F563" s="296">
        <v>4646.82</v>
      </c>
      <c r="G563" s="258">
        <v>5338.24</v>
      </c>
      <c r="H563" s="297">
        <v>4675.1400000000003</v>
      </c>
      <c r="I563" s="298"/>
      <c r="J563" s="291"/>
    </row>
    <row r="564" spans="1:11" s="527" customFormat="1" x14ac:dyDescent="0.2">
      <c r="A564" s="226" t="s">
        <v>7</v>
      </c>
      <c r="B564" s="260">
        <v>73.33</v>
      </c>
      <c r="C564" s="261">
        <v>73.33</v>
      </c>
      <c r="D564" s="261">
        <v>80.489999999999995</v>
      </c>
      <c r="E564" s="261">
        <v>40</v>
      </c>
      <c r="F564" s="509">
        <v>77.27</v>
      </c>
      <c r="G564" s="262">
        <v>94.12</v>
      </c>
      <c r="H564" s="300">
        <v>66.510000000000005</v>
      </c>
      <c r="I564" s="301"/>
      <c r="J564" s="291"/>
    </row>
    <row r="565" spans="1:11" s="527" customFormat="1" x14ac:dyDescent="0.2">
      <c r="A565" s="226" t="s">
        <v>8</v>
      </c>
      <c r="B565" s="263">
        <v>9.0499999999999997E-2</v>
      </c>
      <c r="C565" s="264">
        <v>9.2799999999999994E-2</v>
      </c>
      <c r="D565" s="264">
        <v>7.2300000000000003E-2</v>
      </c>
      <c r="E565" s="264">
        <v>0.1162</v>
      </c>
      <c r="F565" s="302">
        <v>7.8100000000000003E-2</v>
      </c>
      <c r="G565" s="265">
        <v>7.2099999999999997E-2</v>
      </c>
      <c r="H565" s="303">
        <v>9.6500000000000002E-2</v>
      </c>
      <c r="I565" s="304"/>
      <c r="J565" s="305"/>
      <c r="K565" s="306"/>
    </row>
    <row r="566" spans="1:11" s="527" customFormat="1" x14ac:dyDescent="0.2">
      <c r="A566" s="295" t="s">
        <v>1</v>
      </c>
      <c r="B566" s="266">
        <f t="shared" ref="B566:H566" si="128">B563/B562*100-100</f>
        <v>12.042143727161985</v>
      </c>
      <c r="C566" s="267">
        <f t="shared" si="128"/>
        <v>11.31132764920828</v>
      </c>
      <c r="D566" s="267">
        <f t="shared" si="128"/>
        <v>14.429232643118155</v>
      </c>
      <c r="E566" s="267">
        <f t="shared" si="128"/>
        <v>10.523751522533487</v>
      </c>
      <c r="F566" s="267">
        <f t="shared" si="128"/>
        <v>13.199025578562711</v>
      </c>
      <c r="G566" s="268">
        <f t="shared" si="128"/>
        <v>30.042387332521315</v>
      </c>
      <c r="H566" s="269">
        <f t="shared" si="128"/>
        <v>13.888915956151052</v>
      </c>
      <c r="I566" s="304"/>
      <c r="J566" s="305"/>
      <c r="K566" s="227"/>
    </row>
    <row r="567" spans="1:11" s="527" customFormat="1" ht="13.5" thickBot="1" x14ac:dyDescent="0.25">
      <c r="A567" s="226" t="s">
        <v>27</v>
      </c>
      <c r="B567" s="270">
        <f t="shared" ref="B567:H567" si="129">B563-B550</f>
        <v>186.88555555555558</v>
      </c>
      <c r="C567" s="271">
        <f t="shared" si="129"/>
        <v>24.187142857143044</v>
      </c>
      <c r="D567" s="271">
        <f t="shared" si="129"/>
        <v>48.819999999999709</v>
      </c>
      <c r="E567" s="271">
        <f t="shared" si="129"/>
        <v>68.33333333333303</v>
      </c>
      <c r="F567" s="271">
        <f t="shared" si="129"/>
        <v>20.910909090908717</v>
      </c>
      <c r="G567" s="272">
        <f t="shared" si="129"/>
        <v>332.98999999999978</v>
      </c>
      <c r="H567" s="307">
        <f t="shared" si="129"/>
        <v>43.359178082192557</v>
      </c>
      <c r="I567" s="308"/>
      <c r="J567" s="305"/>
      <c r="K567" s="227"/>
    </row>
    <row r="568" spans="1:11" s="527" customFormat="1" x14ac:dyDescent="0.2">
      <c r="A568" s="309" t="s">
        <v>51</v>
      </c>
      <c r="B568" s="274">
        <v>648</v>
      </c>
      <c r="C568" s="275">
        <v>636</v>
      </c>
      <c r="D568" s="275">
        <v>643</v>
      </c>
      <c r="E568" s="275">
        <v>115</v>
      </c>
      <c r="F568" s="275">
        <v>656</v>
      </c>
      <c r="G568" s="276">
        <v>634</v>
      </c>
      <c r="H568" s="277">
        <f>SUM(B568:G568)</f>
        <v>3332</v>
      </c>
      <c r="I568" s="310" t="s">
        <v>56</v>
      </c>
      <c r="J568" s="311">
        <f>H555-H568</f>
        <v>29</v>
      </c>
      <c r="K568" s="279">
        <f>J568/H555</f>
        <v>8.6283844094019631E-3</v>
      </c>
    </row>
    <row r="569" spans="1:11" s="527" customFormat="1" x14ac:dyDescent="0.2">
      <c r="A569" s="309" t="s">
        <v>28</v>
      </c>
      <c r="B569" s="229"/>
      <c r="C569" s="281"/>
      <c r="D569" s="281"/>
      <c r="E569" s="281"/>
      <c r="F569" s="281"/>
      <c r="G569" s="230"/>
      <c r="H569" s="233"/>
      <c r="I569" s="227" t="s">
        <v>57</v>
      </c>
      <c r="J569" s="527">
        <v>156.97999999999999</v>
      </c>
    </row>
    <row r="570" spans="1:11" s="527" customFormat="1" ht="13.5" thickBot="1" x14ac:dyDescent="0.25">
      <c r="A570" s="312" t="s">
        <v>26</v>
      </c>
      <c r="B570" s="231">
        <f t="shared" ref="B570:G570" si="130">B569-B556</f>
        <v>0</v>
      </c>
      <c r="C570" s="232">
        <f t="shared" si="130"/>
        <v>0</v>
      </c>
      <c r="D570" s="232">
        <f t="shared" si="130"/>
        <v>0</v>
      </c>
      <c r="E570" s="232">
        <f t="shared" si="130"/>
        <v>0</v>
      </c>
      <c r="F570" s="232">
        <f t="shared" si="130"/>
        <v>0</v>
      </c>
      <c r="G570" s="238">
        <f t="shared" si="130"/>
        <v>0</v>
      </c>
      <c r="H570" s="234"/>
      <c r="I570" s="527" t="s">
        <v>26</v>
      </c>
      <c r="J570" s="527">
        <f>J569-J556</f>
        <v>-0.70000000000001705</v>
      </c>
    </row>
    <row r="572" spans="1:11" ht="13.5" thickBot="1" x14ac:dyDescent="0.25"/>
    <row r="573" spans="1:11" ht="13.5" thickBot="1" x14ac:dyDescent="0.25">
      <c r="A573" s="285" t="s">
        <v>150</v>
      </c>
      <c r="B573" s="537" t="s">
        <v>50</v>
      </c>
      <c r="C573" s="538"/>
      <c r="D573" s="538"/>
      <c r="E573" s="538"/>
      <c r="F573" s="538"/>
      <c r="G573" s="539"/>
      <c r="H573" s="313" t="s">
        <v>0</v>
      </c>
      <c r="I573" s="227"/>
      <c r="J573" s="529"/>
      <c r="K573" s="529"/>
    </row>
    <row r="574" spans="1:11" x14ac:dyDescent="0.2">
      <c r="A574" s="226" t="s">
        <v>54</v>
      </c>
      <c r="B574" s="453">
        <v>1</v>
      </c>
      <c r="C574" s="454">
        <v>2</v>
      </c>
      <c r="D574" s="455">
        <v>3</v>
      </c>
      <c r="E574" s="454">
        <v>4</v>
      </c>
      <c r="F574" s="455">
        <v>5</v>
      </c>
      <c r="G574" s="456">
        <v>6</v>
      </c>
      <c r="H574" s="460">
        <v>273</v>
      </c>
      <c r="I574" s="290"/>
      <c r="J574" s="529"/>
      <c r="K574" s="529"/>
    </row>
    <row r="575" spans="1:11" x14ac:dyDescent="0.2">
      <c r="A575" s="292" t="s">
        <v>3</v>
      </c>
      <c r="B575" s="253">
        <v>4145</v>
      </c>
      <c r="C575" s="254">
        <v>4145</v>
      </c>
      <c r="D575" s="254">
        <v>4145</v>
      </c>
      <c r="E575" s="254">
        <v>4145</v>
      </c>
      <c r="F575" s="254">
        <v>4145</v>
      </c>
      <c r="G575" s="255">
        <v>4145</v>
      </c>
      <c r="H575" s="293">
        <v>4145</v>
      </c>
      <c r="I575" s="294"/>
      <c r="J575" s="291"/>
      <c r="K575" s="529"/>
    </row>
    <row r="576" spans="1:11" x14ac:dyDescent="0.2">
      <c r="A576" s="295" t="s">
        <v>6</v>
      </c>
      <c r="B576" s="256">
        <v>4465.7142857142853</v>
      </c>
      <c r="C576" s="257">
        <v>4746.7441860465115</v>
      </c>
      <c r="D576" s="257">
        <v>4788.909090909091</v>
      </c>
      <c r="E576" s="257">
        <v>4837.5</v>
      </c>
      <c r="F576" s="296">
        <v>4804.3902439024387</v>
      </c>
      <c r="G576" s="258">
        <v>4900</v>
      </c>
      <c r="H576" s="297">
        <v>4751.818181818182</v>
      </c>
      <c r="I576" s="298"/>
      <c r="J576" s="291"/>
      <c r="K576" s="529"/>
    </row>
    <row r="577" spans="1:11" x14ac:dyDescent="0.2">
      <c r="A577" s="226" t="s">
        <v>7</v>
      </c>
      <c r="B577" s="260">
        <v>76.19047619047619</v>
      </c>
      <c r="C577" s="261">
        <v>67.441860465116278</v>
      </c>
      <c r="D577" s="261">
        <v>76.36363636363636</v>
      </c>
      <c r="E577" s="261">
        <v>31.25</v>
      </c>
      <c r="F577" s="509">
        <v>75.609756097560975</v>
      </c>
      <c r="G577" s="262">
        <v>66.666666666666671</v>
      </c>
      <c r="H577" s="300">
        <v>67.768595041322314</v>
      </c>
      <c r="I577" s="301"/>
      <c r="J577" s="291"/>
      <c r="K577" s="529"/>
    </row>
    <row r="578" spans="1:11" x14ac:dyDescent="0.2">
      <c r="A578" s="226" t="s">
        <v>8</v>
      </c>
      <c r="B578" s="263">
        <v>8.6209493926765607E-2</v>
      </c>
      <c r="C578" s="264">
        <v>9.1918797601946253E-2</v>
      </c>
      <c r="D578" s="264">
        <v>9.0432330120177415E-2</v>
      </c>
      <c r="E578" s="264">
        <v>0.13025613994281515</v>
      </c>
      <c r="F578" s="302">
        <v>8.4128410420721139E-2</v>
      </c>
      <c r="G578" s="265">
        <v>9.0512498469003166E-2</v>
      </c>
      <c r="H578" s="303">
        <v>9.6951450476534473E-2</v>
      </c>
      <c r="I578" s="304"/>
      <c r="J578" s="305"/>
      <c r="K578" s="306"/>
    </row>
    <row r="579" spans="1:11" x14ac:dyDescent="0.2">
      <c r="A579" s="295" t="s">
        <v>1</v>
      </c>
      <c r="B579" s="266">
        <f t="shared" ref="B579:H579" si="131">B576/B575*100-100</f>
        <v>7.7373772186799812</v>
      </c>
      <c r="C579" s="267">
        <f t="shared" si="131"/>
        <v>14.517350688697505</v>
      </c>
      <c r="D579" s="267">
        <f t="shared" si="131"/>
        <v>15.534598091896029</v>
      </c>
      <c r="E579" s="267">
        <f t="shared" si="131"/>
        <v>16.706875753920386</v>
      </c>
      <c r="F579" s="267">
        <f t="shared" si="131"/>
        <v>15.908087910794649</v>
      </c>
      <c r="G579" s="268">
        <f t="shared" si="131"/>
        <v>18.214716525934875</v>
      </c>
      <c r="H579" s="269">
        <f t="shared" si="131"/>
        <v>14.639763131922365</v>
      </c>
      <c r="I579" s="304"/>
      <c r="J579" s="305"/>
      <c r="K579" s="227"/>
    </row>
    <row r="580" spans="1:11" ht="13.5" thickBot="1" x14ac:dyDescent="0.25">
      <c r="A580" s="226" t="s">
        <v>27</v>
      </c>
      <c r="B580" s="270">
        <f t="shared" ref="B580:H580" si="132">B576-B563</f>
        <v>-133.6157142857146</v>
      </c>
      <c r="C580" s="271">
        <f t="shared" si="132"/>
        <v>177.41418604651153</v>
      </c>
      <c r="D580" s="271">
        <f t="shared" si="132"/>
        <v>91.589090909091283</v>
      </c>
      <c r="E580" s="271">
        <f t="shared" si="132"/>
        <v>300.5</v>
      </c>
      <c r="F580" s="271">
        <f t="shared" si="132"/>
        <v>157.57024390243896</v>
      </c>
      <c r="G580" s="272">
        <f t="shared" si="132"/>
        <v>-438.23999999999978</v>
      </c>
      <c r="H580" s="307">
        <f t="shared" si="132"/>
        <v>76.678181818181656</v>
      </c>
      <c r="I580" s="308"/>
      <c r="J580" s="305"/>
      <c r="K580" s="227"/>
    </row>
    <row r="581" spans="1:11" x14ac:dyDescent="0.2">
      <c r="A581" s="309" t="s">
        <v>51</v>
      </c>
      <c r="B581" s="274">
        <v>644</v>
      </c>
      <c r="C581" s="275">
        <v>630</v>
      </c>
      <c r="D581" s="275">
        <v>639</v>
      </c>
      <c r="E581" s="275">
        <v>97</v>
      </c>
      <c r="F581" s="275">
        <v>654</v>
      </c>
      <c r="G581" s="276">
        <v>634</v>
      </c>
      <c r="H581" s="277">
        <f>SUM(B581:G581)</f>
        <v>3298</v>
      </c>
      <c r="I581" s="310" t="s">
        <v>56</v>
      </c>
      <c r="J581" s="311">
        <f>H568-H581</f>
        <v>34</v>
      </c>
      <c r="K581" s="279">
        <f>J581/H568</f>
        <v>1.020408163265306E-2</v>
      </c>
    </row>
    <row r="582" spans="1:11" x14ac:dyDescent="0.2">
      <c r="A582" s="309" t="s">
        <v>28</v>
      </c>
      <c r="B582" s="229"/>
      <c r="C582" s="281"/>
      <c r="D582" s="281"/>
      <c r="E582" s="281"/>
      <c r="F582" s="281"/>
      <c r="G582" s="230"/>
      <c r="H582" s="233"/>
      <c r="I582" s="227" t="s">
        <v>57</v>
      </c>
      <c r="J582" s="529">
        <v>156.65</v>
      </c>
      <c r="K582" s="529"/>
    </row>
    <row r="583" spans="1:11" ht="13.5" thickBot="1" x14ac:dyDescent="0.25">
      <c r="A583" s="312" t="s">
        <v>26</v>
      </c>
      <c r="B583" s="231">
        <f t="shared" ref="B583:G583" si="133">B582-B569</f>
        <v>0</v>
      </c>
      <c r="C583" s="232">
        <f t="shared" si="133"/>
        <v>0</v>
      </c>
      <c r="D583" s="232">
        <f t="shared" si="133"/>
        <v>0</v>
      </c>
      <c r="E583" s="232">
        <f t="shared" si="133"/>
        <v>0</v>
      </c>
      <c r="F583" s="232">
        <f t="shared" si="133"/>
        <v>0</v>
      </c>
      <c r="G583" s="238">
        <f t="shared" si="133"/>
        <v>0</v>
      </c>
      <c r="H583" s="234"/>
      <c r="I583" s="529" t="s">
        <v>26</v>
      </c>
      <c r="J583" s="529">
        <f>J582-J569</f>
        <v>-0.32999999999998408</v>
      </c>
      <c r="K583" s="529"/>
    </row>
  </sheetData>
  <mergeCells count="42">
    <mergeCell ref="B196:G196"/>
    <mergeCell ref="B281:G281"/>
    <mergeCell ref="B238:G238"/>
    <mergeCell ref="B365:G365"/>
    <mergeCell ref="B352:G352"/>
    <mergeCell ref="B309:G309"/>
    <mergeCell ref="B295:G295"/>
    <mergeCell ref="B339:G339"/>
    <mergeCell ref="B417:G417"/>
    <mergeCell ref="B404:G404"/>
    <mergeCell ref="B391:G391"/>
    <mergeCell ref="B210:G210"/>
    <mergeCell ref="B252:G252"/>
    <mergeCell ref="B9:G9"/>
    <mergeCell ref="B23:G23"/>
    <mergeCell ref="B37:G37"/>
    <mergeCell ref="B53:G53"/>
    <mergeCell ref="B67:G67"/>
    <mergeCell ref="B469:G469"/>
    <mergeCell ref="B81:G81"/>
    <mergeCell ref="B167:G167"/>
    <mergeCell ref="B153:G153"/>
    <mergeCell ref="B139:G139"/>
    <mergeCell ref="B125:G125"/>
    <mergeCell ref="B111:G111"/>
    <mergeCell ref="B95:G95"/>
    <mergeCell ref="B224:G224"/>
    <mergeCell ref="B456:G456"/>
    <mergeCell ref="B443:G443"/>
    <mergeCell ref="B323:G323"/>
    <mergeCell ref="B378:G378"/>
    <mergeCell ref="B182:G182"/>
    <mergeCell ref="B267:G267"/>
    <mergeCell ref="B430:G430"/>
    <mergeCell ref="B573:G573"/>
    <mergeCell ref="B560:G560"/>
    <mergeCell ref="B521:G521"/>
    <mergeCell ref="B495:G495"/>
    <mergeCell ref="B482:G482"/>
    <mergeCell ref="B547:G547"/>
    <mergeCell ref="B534:G534"/>
    <mergeCell ref="B508:G50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593"/>
  <sheetViews>
    <sheetView showGridLines="0" tabSelected="1" topLeftCell="A563" zoomScale="75" zoomScaleNormal="75" workbookViewId="0">
      <selection activeCell="H585" sqref="H585:H58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37" t="s">
        <v>53</v>
      </c>
      <c r="C9" s="538"/>
      <c r="D9" s="538"/>
      <c r="E9" s="538"/>
      <c r="F9" s="53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37" t="s">
        <v>53</v>
      </c>
      <c r="C22" s="538"/>
      <c r="D22" s="538"/>
      <c r="E22" s="538"/>
      <c r="F22" s="539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37" t="s">
        <v>53</v>
      </c>
      <c r="C35" s="538"/>
      <c r="D35" s="538"/>
      <c r="E35" s="538"/>
      <c r="F35" s="539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37" t="s">
        <v>53</v>
      </c>
      <c r="C48" s="538"/>
      <c r="D48" s="538"/>
      <c r="E48" s="538"/>
      <c r="F48" s="539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37" t="s">
        <v>53</v>
      </c>
      <c r="C61" s="538"/>
      <c r="D61" s="538"/>
      <c r="E61" s="538"/>
      <c r="F61" s="539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37" t="s">
        <v>53</v>
      </c>
      <c r="C74" s="538"/>
      <c r="D74" s="538"/>
      <c r="E74" s="538"/>
      <c r="F74" s="539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37" t="s">
        <v>53</v>
      </c>
      <c r="C87" s="538"/>
      <c r="D87" s="538"/>
      <c r="E87" s="538"/>
      <c r="F87" s="539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37" t="s">
        <v>53</v>
      </c>
      <c r="C100" s="538"/>
      <c r="D100" s="538"/>
      <c r="E100" s="538"/>
      <c r="F100" s="539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37" t="s">
        <v>53</v>
      </c>
      <c r="C113" s="538"/>
      <c r="D113" s="538"/>
      <c r="E113" s="538"/>
      <c r="F113" s="539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37" t="s">
        <v>53</v>
      </c>
      <c r="C126" s="538"/>
      <c r="D126" s="538"/>
      <c r="E126" s="538"/>
      <c r="F126" s="539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37" t="s">
        <v>53</v>
      </c>
      <c r="C139" s="538"/>
      <c r="D139" s="538"/>
      <c r="E139" s="538"/>
      <c r="F139" s="539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37" t="s">
        <v>53</v>
      </c>
      <c r="C152" s="538"/>
      <c r="D152" s="538"/>
      <c r="E152" s="538"/>
      <c r="F152" s="539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37" t="s">
        <v>53</v>
      </c>
      <c r="C165" s="538"/>
      <c r="D165" s="538"/>
      <c r="E165" s="538"/>
      <c r="F165" s="539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37" t="s">
        <v>53</v>
      </c>
      <c r="C178" s="538"/>
      <c r="D178" s="538"/>
      <c r="E178" s="538"/>
      <c r="F178" s="539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37" t="s">
        <v>53</v>
      </c>
      <c r="C191" s="538"/>
      <c r="D191" s="538"/>
      <c r="E191" s="538"/>
      <c r="F191" s="539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37" t="s">
        <v>53</v>
      </c>
      <c r="C204" s="538"/>
      <c r="D204" s="538"/>
      <c r="E204" s="538"/>
      <c r="F204" s="539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37" t="s">
        <v>53</v>
      </c>
      <c r="C217" s="538"/>
      <c r="D217" s="538"/>
      <c r="E217" s="538"/>
      <c r="F217" s="539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37" t="s">
        <v>50</v>
      </c>
      <c r="C230" s="538"/>
      <c r="D230" s="538"/>
      <c r="E230" s="538"/>
      <c r="F230" s="539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37" t="s">
        <v>50</v>
      </c>
      <c r="C243" s="538"/>
      <c r="D243" s="538"/>
      <c r="E243" s="538"/>
      <c r="F243" s="539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37" t="s">
        <v>50</v>
      </c>
      <c r="C256" s="538"/>
      <c r="D256" s="538"/>
      <c r="E256" s="538"/>
      <c r="F256" s="539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37" t="s">
        <v>50</v>
      </c>
      <c r="C269" s="538"/>
      <c r="D269" s="538"/>
      <c r="E269" s="538"/>
      <c r="F269" s="539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37" t="s">
        <v>50</v>
      </c>
      <c r="C282" s="538"/>
      <c r="D282" s="538"/>
      <c r="E282" s="538"/>
      <c r="F282" s="539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37" t="s">
        <v>50</v>
      </c>
      <c r="C295" s="538"/>
      <c r="D295" s="538"/>
      <c r="E295" s="538"/>
      <c r="F295" s="539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37" t="s">
        <v>50</v>
      </c>
      <c r="C310" s="538"/>
      <c r="D310" s="538"/>
      <c r="E310" s="538"/>
      <c r="F310" s="538"/>
      <c r="G310" s="539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43" t="s">
        <v>50</v>
      </c>
      <c r="C323" s="544"/>
      <c r="D323" s="544"/>
      <c r="E323" s="544"/>
      <c r="F323" s="544"/>
      <c r="G323" s="545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43" t="s">
        <v>50</v>
      </c>
      <c r="C336" s="544"/>
      <c r="D336" s="544"/>
      <c r="E336" s="544"/>
      <c r="F336" s="544"/>
      <c r="G336" s="545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43" t="s">
        <v>50</v>
      </c>
      <c r="C349" s="544"/>
      <c r="D349" s="544"/>
      <c r="E349" s="544"/>
      <c r="F349" s="544"/>
      <c r="G349" s="545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43" t="s">
        <v>50</v>
      </c>
      <c r="C362" s="544"/>
      <c r="D362" s="544"/>
      <c r="E362" s="544"/>
      <c r="F362" s="544"/>
      <c r="G362" s="545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43" t="s">
        <v>50</v>
      </c>
      <c r="C375" s="544"/>
      <c r="D375" s="544"/>
      <c r="E375" s="544"/>
      <c r="F375" s="544"/>
      <c r="G375" s="545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43" t="s">
        <v>50</v>
      </c>
      <c r="C388" s="544"/>
      <c r="D388" s="544"/>
      <c r="E388" s="544"/>
      <c r="F388" s="544"/>
      <c r="G388" s="545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43" t="s">
        <v>50</v>
      </c>
      <c r="C401" s="544"/>
      <c r="D401" s="544"/>
      <c r="E401" s="544"/>
      <c r="F401" s="544"/>
      <c r="G401" s="545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43" t="s">
        <v>50</v>
      </c>
      <c r="C414" s="544"/>
      <c r="D414" s="544"/>
      <c r="E414" s="544"/>
      <c r="F414" s="544"/>
      <c r="G414" s="545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43" t="s">
        <v>50</v>
      </c>
      <c r="C427" s="544"/>
      <c r="D427" s="544"/>
      <c r="E427" s="544"/>
      <c r="F427" s="544"/>
      <c r="G427" s="545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43" t="s">
        <v>50</v>
      </c>
      <c r="C440" s="544"/>
      <c r="D440" s="544"/>
      <c r="E440" s="544"/>
      <c r="F440" s="544"/>
      <c r="G440" s="545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43" t="s">
        <v>50</v>
      </c>
      <c r="C453" s="544"/>
      <c r="D453" s="544"/>
      <c r="E453" s="544"/>
      <c r="F453" s="544"/>
      <c r="G453" s="545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43" t="s">
        <v>50</v>
      </c>
      <c r="C466" s="544"/>
      <c r="D466" s="544"/>
      <c r="E466" s="544"/>
      <c r="F466" s="544"/>
      <c r="G466" s="545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43" t="s">
        <v>50</v>
      </c>
      <c r="C479" s="544"/>
      <c r="D479" s="544"/>
      <c r="E479" s="544"/>
      <c r="F479" s="544"/>
      <c r="G479" s="545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  <row r="491" spans="1:11" ht="13.5" thickBot="1" x14ac:dyDescent="0.25"/>
    <row r="492" spans="1:11" s="523" customFormat="1" ht="13.5" thickBot="1" x14ac:dyDescent="0.25">
      <c r="A492" s="285" t="s">
        <v>144</v>
      </c>
      <c r="B492" s="543" t="s">
        <v>50</v>
      </c>
      <c r="C492" s="544"/>
      <c r="D492" s="544"/>
      <c r="E492" s="544"/>
      <c r="F492" s="544"/>
      <c r="G492" s="545"/>
      <c r="H492" s="314" t="s">
        <v>0</v>
      </c>
    </row>
    <row r="493" spans="1:11" s="523" customFormat="1" x14ac:dyDescent="0.2">
      <c r="A493" s="469" t="s">
        <v>2</v>
      </c>
      <c r="B493" s="316">
        <v>1</v>
      </c>
      <c r="C493" s="236">
        <v>2</v>
      </c>
      <c r="D493" s="236">
        <v>3</v>
      </c>
      <c r="E493" s="236">
        <v>4</v>
      </c>
      <c r="F493" s="236">
        <v>5</v>
      </c>
      <c r="G493" s="495">
        <v>6</v>
      </c>
      <c r="H493" s="491">
        <v>86</v>
      </c>
    </row>
    <row r="494" spans="1:11" s="523" customFormat="1" x14ac:dyDescent="0.2">
      <c r="A494" s="470" t="s">
        <v>3</v>
      </c>
      <c r="B494" s="462">
        <v>4420</v>
      </c>
      <c r="C494" s="463">
        <v>4420</v>
      </c>
      <c r="D494" s="464">
        <v>4420</v>
      </c>
      <c r="E494" s="464">
        <v>4420</v>
      </c>
      <c r="F494" s="464">
        <v>4420</v>
      </c>
      <c r="G494" s="496">
        <v>4420</v>
      </c>
      <c r="H494" s="492">
        <v>4420</v>
      </c>
    </row>
    <row r="495" spans="1:11" s="523" customFormat="1" x14ac:dyDescent="0.2">
      <c r="A495" s="471" t="s">
        <v>6</v>
      </c>
      <c r="B495" s="321">
        <v>4617.7777777777774</v>
      </c>
      <c r="C495" s="322">
        <v>4610.625</v>
      </c>
      <c r="D495" s="322">
        <v>4812.666666666667</v>
      </c>
      <c r="E495" s="322">
        <v>4330</v>
      </c>
      <c r="F495" s="322">
        <v>4830</v>
      </c>
      <c r="G495" s="497">
        <v>4846.875</v>
      </c>
      <c r="H495" s="342">
        <v>4705.6321839080456</v>
      </c>
    </row>
    <row r="496" spans="1:11" s="523" customFormat="1" x14ac:dyDescent="0.2">
      <c r="A496" s="469" t="s">
        <v>7</v>
      </c>
      <c r="B496" s="323">
        <v>88.888888888888886</v>
      </c>
      <c r="C496" s="324">
        <v>100</v>
      </c>
      <c r="D496" s="325">
        <v>93.333333333333329</v>
      </c>
      <c r="E496" s="325">
        <v>100</v>
      </c>
      <c r="F496" s="325">
        <v>100</v>
      </c>
      <c r="G496" s="498">
        <v>93.75</v>
      </c>
      <c r="H496" s="493">
        <v>86.206896551724142</v>
      </c>
    </row>
    <row r="497" spans="1:11" s="523" customFormat="1" x14ac:dyDescent="0.2">
      <c r="A497" s="469" t="s">
        <v>8</v>
      </c>
      <c r="B497" s="263">
        <v>4.7530030572524903E-2</v>
      </c>
      <c r="C497" s="264">
        <v>5.0391826065796362E-2</v>
      </c>
      <c r="D497" s="327">
        <v>6.2770182586350226E-2</v>
      </c>
      <c r="E497" s="327">
        <v>4.833360170082298E-2</v>
      </c>
      <c r="F497" s="327">
        <v>3.668746407177919E-2</v>
      </c>
      <c r="G497" s="499">
        <v>6.0722688447010904E-2</v>
      </c>
      <c r="H497" s="494">
        <v>6.1377774602474948E-2</v>
      </c>
    </row>
    <row r="498" spans="1:11" s="523" customFormat="1" x14ac:dyDescent="0.2">
      <c r="A498" s="471" t="s">
        <v>1</v>
      </c>
      <c r="B498" s="266">
        <f t="shared" ref="B498:H498" si="100">B495/B494*100-100</f>
        <v>4.4746103569632822</v>
      </c>
      <c r="C498" s="267">
        <f t="shared" si="100"/>
        <v>4.3127828054298618</v>
      </c>
      <c r="D498" s="267">
        <f t="shared" si="100"/>
        <v>8.8838612368024314</v>
      </c>
      <c r="E498" s="267">
        <f t="shared" si="100"/>
        <v>-2.0361990950226243</v>
      </c>
      <c r="F498" s="267">
        <f t="shared" si="100"/>
        <v>9.2760180995474997</v>
      </c>
      <c r="G498" s="268">
        <f t="shared" si="100"/>
        <v>9.6578054298642542</v>
      </c>
      <c r="H498" s="345">
        <f t="shared" si="100"/>
        <v>6.4622666042544239</v>
      </c>
    </row>
    <row r="499" spans="1:11" s="523" customFormat="1" ht="13.5" thickBot="1" x14ac:dyDescent="0.25">
      <c r="A499" s="469" t="s">
        <v>27</v>
      </c>
      <c r="B499" s="500">
        <f t="shared" ref="B499:G499" si="101">B495-B482</f>
        <v>-111.60222222222274</v>
      </c>
      <c r="C499" s="501">
        <f t="shared" si="101"/>
        <v>-229.375</v>
      </c>
      <c r="D499" s="501">
        <f t="shared" si="101"/>
        <v>-144.83333333333303</v>
      </c>
      <c r="E499" s="501">
        <f t="shared" si="101"/>
        <v>-891.43000000000029</v>
      </c>
      <c r="F499" s="501">
        <f t="shared" si="101"/>
        <v>-137.14000000000033</v>
      </c>
      <c r="G499" s="502">
        <f t="shared" si="101"/>
        <v>-163.125</v>
      </c>
      <c r="H499" s="346">
        <f>H495-H482</f>
        <v>-219.00781609195474</v>
      </c>
    </row>
    <row r="500" spans="1:11" s="523" customFormat="1" x14ac:dyDescent="0.2">
      <c r="A500" s="371" t="s">
        <v>52</v>
      </c>
      <c r="B500" s="486">
        <v>53</v>
      </c>
      <c r="C500" s="487">
        <v>53</v>
      </c>
      <c r="D500" s="487">
        <v>53</v>
      </c>
      <c r="E500" s="487">
        <v>9</v>
      </c>
      <c r="F500" s="487">
        <v>53</v>
      </c>
      <c r="G500" s="451">
        <v>52</v>
      </c>
      <c r="H500" s="482">
        <f>SUM(B500:G500)</f>
        <v>273</v>
      </c>
      <c r="I500" s="523" t="s">
        <v>56</v>
      </c>
      <c r="J500" s="331">
        <f>H487-H500</f>
        <v>2</v>
      </c>
      <c r="K500" s="332">
        <f>J500/H487</f>
        <v>7.2727272727272727E-3</v>
      </c>
    </row>
    <row r="501" spans="1:11" s="523" customFormat="1" x14ac:dyDescent="0.2">
      <c r="A501" s="371" t="s">
        <v>28</v>
      </c>
      <c r="B501" s="229">
        <v>150</v>
      </c>
      <c r="C501" s="281">
        <v>150</v>
      </c>
      <c r="D501" s="281">
        <v>149</v>
      </c>
      <c r="E501" s="281">
        <v>151</v>
      </c>
      <c r="F501" s="281">
        <v>146.5</v>
      </c>
      <c r="G501" s="230">
        <v>146</v>
      </c>
      <c r="H501" s="339"/>
      <c r="I501" s="523" t="s">
        <v>57</v>
      </c>
      <c r="J501" s="523">
        <v>147.36000000000001</v>
      </c>
    </row>
    <row r="502" spans="1:11" s="523" customFormat="1" ht="13.5" thickBot="1" x14ac:dyDescent="0.25">
      <c r="A502" s="372" t="s">
        <v>26</v>
      </c>
      <c r="B502" s="336">
        <f>B501-B488</f>
        <v>1.5</v>
      </c>
      <c r="C502" s="337">
        <f t="shared" ref="C502:G502" si="102">C501-C488</f>
        <v>1.5</v>
      </c>
      <c r="D502" s="337">
        <f t="shared" si="102"/>
        <v>1.5</v>
      </c>
      <c r="E502" s="337">
        <f t="shared" si="102"/>
        <v>1.5</v>
      </c>
      <c r="F502" s="337">
        <f t="shared" si="102"/>
        <v>1.5</v>
      </c>
      <c r="G502" s="484">
        <f t="shared" si="102"/>
        <v>1.5</v>
      </c>
      <c r="H502" s="348"/>
      <c r="I502" s="523" t="s">
        <v>26</v>
      </c>
      <c r="J502" s="239">
        <f>J501-J488</f>
        <v>-0.21999999999999886</v>
      </c>
    </row>
    <row r="504" spans="1:11" ht="13.5" thickBot="1" x14ac:dyDescent="0.25"/>
    <row r="505" spans="1:11" ht="13.5" thickBot="1" x14ac:dyDescent="0.25">
      <c r="A505" s="285" t="s">
        <v>145</v>
      </c>
      <c r="B505" s="543" t="s">
        <v>50</v>
      </c>
      <c r="C505" s="544"/>
      <c r="D505" s="544"/>
      <c r="E505" s="544"/>
      <c r="F505" s="544"/>
      <c r="G505" s="545"/>
      <c r="H505" s="314" t="s">
        <v>0</v>
      </c>
      <c r="I505" s="524"/>
      <c r="J505" s="524"/>
      <c r="K505" s="524"/>
    </row>
    <row r="506" spans="1:11" x14ac:dyDescent="0.2">
      <c r="A506" s="469" t="s">
        <v>2</v>
      </c>
      <c r="B506" s="316">
        <v>1</v>
      </c>
      <c r="C506" s="236">
        <v>2</v>
      </c>
      <c r="D506" s="236">
        <v>3</v>
      </c>
      <c r="E506" s="236">
        <v>4</v>
      </c>
      <c r="F506" s="236">
        <v>5</v>
      </c>
      <c r="G506" s="495">
        <v>6</v>
      </c>
      <c r="H506" s="491">
        <v>86</v>
      </c>
      <c r="I506" s="524"/>
      <c r="J506" s="524"/>
      <c r="K506" s="524"/>
    </row>
    <row r="507" spans="1:11" x14ac:dyDescent="0.2">
      <c r="A507" s="470" t="s">
        <v>3</v>
      </c>
      <c r="B507" s="462">
        <v>4440</v>
      </c>
      <c r="C507" s="463">
        <v>4440</v>
      </c>
      <c r="D507" s="464">
        <v>4440</v>
      </c>
      <c r="E507" s="464">
        <v>4440</v>
      </c>
      <c r="F507" s="464">
        <v>4440</v>
      </c>
      <c r="G507" s="496">
        <v>4440</v>
      </c>
      <c r="H507" s="492">
        <v>4440</v>
      </c>
      <c r="I507" s="524"/>
      <c r="J507" s="524"/>
      <c r="K507" s="524"/>
    </row>
    <row r="508" spans="1:11" x14ac:dyDescent="0.2">
      <c r="A508" s="471" t="s">
        <v>6</v>
      </c>
      <c r="B508" s="321">
        <v>4739.090909090909</v>
      </c>
      <c r="C508" s="322">
        <v>4617.1428571428569</v>
      </c>
      <c r="D508" s="322">
        <v>4722.9411764705883</v>
      </c>
      <c r="E508" s="322">
        <v>4610</v>
      </c>
      <c r="F508" s="322">
        <v>4919.2857142857147</v>
      </c>
      <c r="G508" s="497">
        <v>5021.25</v>
      </c>
      <c r="H508" s="342">
        <v>4789.375</v>
      </c>
      <c r="I508" s="524"/>
      <c r="J508" s="524"/>
      <c r="K508" s="524"/>
    </row>
    <row r="509" spans="1:11" x14ac:dyDescent="0.2">
      <c r="A509" s="469" t="s">
        <v>7</v>
      </c>
      <c r="B509" s="323">
        <v>90.909090909090907</v>
      </c>
      <c r="C509" s="324">
        <v>85.714285714285708</v>
      </c>
      <c r="D509" s="325">
        <v>94.117647058823536</v>
      </c>
      <c r="E509" s="325">
        <v>100</v>
      </c>
      <c r="F509" s="325">
        <v>85.714285714285708</v>
      </c>
      <c r="G509" s="498">
        <v>100</v>
      </c>
      <c r="H509" s="493">
        <v>82.5</v>
      </c>
      <c r="I509" s="524"/>
      <c r="J509" s="524"/>
      <c r="K509" s="524"/>
    </row>
    <row r="510" spans="1:11" x14ac:dyDescent="0.2">
      <c r="A510" s="469" t="s">
        <v>8</v>
      </c>
      <c r="B510" s="263">
        <v>7.3336570941967771E-2</v>
      </c>
      <c r="C510" s="264">
        <v>6.2474721630508975E-2</v>
      </c>
      <c r="D510" s="327">
        <v>5.1382261676994251E-2</v>
      </c>
      <c r="E510" s="327">
        <v>4.5320135392139214E-2</v>
      </c>
      <c r="F510" s="327">
        <v>5.5853374395207246E-2</v>
      </c>
      <c r="G510" s="499">
        <v>5.6932659066111752E-2</v>
      </c>
      <c r="H510" s="494">
        <v>6.635817617438021E-2</v>
      </c>
      <c r="I510" s="524"/>
      <c r="J510" s="524"/>
      <c r="K510" s="524"/>
    </row>
    <row r="511" spans="1:11" x14ac:dyDescent="0.2">
      <c r="A511" s="471" t="s">
        <v>1</v>
      </c>
      <c r="B511" s="266">
        <f t="shared" ref="B511:H511" si="103">B508/B507*100-100</f>
        <v>6.7362817362817395</v>
      </c>
      <c r="C511" s="267">
        <f t="shared" si="103"/>
        <v>3.989703989703969</v>
      </c>
      <c r="D511" s="267">
        <f t="shared" si="103"/>
        <v>6.3725490196078454</v>
      </c>
      <c r="E511" s="267">
        <f t="shared" si="103"/>
        <v>3.8288288288288186</v>
      </c>
      <c r="F511" s="267">
        <f t="shared" si="103"/>
        <v>10.794723294723312</v>
      </c>
      <c r="G511" s="268">
        <f t="shared" si="103"/>
        <v>13.09121621621621</v>
      </c>
      <c r="H511" s="345">
        <f t="shared" si="103"/>
        <v>7.8688063063063112</v>
      </c>
      <c r="I511" s="524"/>
      <c r="J511" s="524"/>
      <c r="K511" s="524"/>
    </row>
    <row r="512" spans="1:11" ht="13.5" thickBot="1" x14ac:dyDescent="0.25">
      <c r="A512" s="469" t="s">
        <v>27</v>
      </c>
      <c r="B512" s="500">
        <f t="shared" ref="B512:G512" si="104">B508-B495</f>
        <v>121.31313131313163</v>
      </c>
      <c r="C512" s="501">
        <f t="shared" si="104"/>
        <v>6.517857142856883</v>
      </c>
      <c r="D512" s="501">
        <f t="shared" si="104"/>
        <v>-89.725490196078681</v>
      </c>
      <c r="E512" s="501">
        <f t="shared" si="104"/>
        <v>280</v>
      </c>
      <c r="F512" s="501">
        <f t="shared" si="104"/>
        <v>89.285714285714675</v>
      </c>
      <c r="G512" s="502">
        <f t="shared" si="104"/>
        <v>174.375</v>
      </c>
      <c r="H512" s="346">
        <f>H508-H495</f>
        <v>83.74281609195441</v>
      </c>
      <c r="I512" s="524"/>
      <c r="J512" s="524"/>
      <c r="K512" s="524"/>
    </row>
    <row r="513" spans="1:11" x14ac:dyDescent="0.2">
      <c r="A513" s="371" t="s">
        <v>52</v>
      </c>
      <c r="B513" s="486">
        <v>53</v>
      </c>
      <c r="C513" s="487">
        <v>52</v>
      </c>
      <c r="D513" s="487">
        <v>53</v>
      </c>
      <c r="E513" s="487">
        <v>8</v>
      </c>
      <c r="F513" s="487">
        <v>53</v>
      </c>
      <c r="G513" s="451">
        <v>52</v>
      </c>
      <c r="H513" s="482">
        <f>SUM(B513:G513)</f>
        <v>271</v>
      </c>
      <c r="I513" s="524" t="s">
        <v>56</v>
      </c>
      <c r="J513" s="331">
        <f>H500-H513</f>
        <v>2</v>
      </c>
      <c r="K513" s="332">
        <f>J513/H500</f>
        <v>7.326007326007326E-3</v>
      </c>
    </row>
    <row r="514" spans="1:11" x14ac:dyDescent="0.2">
      <c r="A514" s="371" t="s">
        <v>28</v>
      </c>
      <c r="B514" s="229">
        <v>150</v>
      </c>
      <c r="C514" s="281">
        <v>150</v>
      </c>
      <c r="D514" s="281">
        <v>149</v>
      </c>
      <c r="E514" s="281">
        <v>151</v>
      </c>
      <c r="F514" s="281">
        <v>146.5</v>
      </c>
      <c r="G514" s="230">
        <v>146</v>
      </c>
      <c r="H514" s="339"/>
      <c r="I514" s="524" t="s">
        <v>57</v>
      </c>
      <c r="J514" s="524">
        <v>149.02000000000001</v>
      </c>
      <c r="K514" s="524"/>
    </row>
    <row r="515" spans="1:11" ht="13.5" thickBot="1" x14ac:dyDescent="0.25">
      <c r="A515" s="372" t="s">
        <v>26</v>
      </c>
      <c r="B515" s="336">
        <f>B514-B501</f>
        <v>0</v>
      </c>
      <c r="C515" s="337">
        <f t="shared" ref="C515:G515" si="105">C514-C501</f>
        <v>0</v>
      </c>
      <c r="D515" s="337">
        <f t="shared" si="105"/>
        <v>0</v>
      </c>
      <c r="E515" s="337">
        <f t="shared" si="105"/>
        <v>0</v>
      </c>
      <c r="F515" s="337">
        <f t="shared" si="105"/>
        <v>0</v>
      </c>
      <c r="G515" s="484">
        <f t="shared" si="105"/>
        <v>0</v>
      </c>
      <c r="H515" s="348"/>
      <c r="I515" s="524" t="s">
        <v>26</v>
      </c>
      <c r="J515" s="239">
        <f>J514-J501</f>
        <v>1.6599999999999966</v>
      </c>
      <c r="K515" s="524"/>
    </row>
    <row r="517" spans="1:11" ht="13.5" thickBot="1" x14ac:dyDescent="0.25"/>
    <row r="518" spans="1:11" ht="13.5" thickBot="1" x14ac:dyDescent="0.25">
      <c r="A518" s="285" t="s">
        <v>146</v>
      </c>
      <c r="B518" s="543" t="s">
        <v>50</v>
      </c>
      <c r="C518" s="544"/>
      <c r="D518" s="544"/>
      <c r="E518" s="544"/>
      <c r="F518" s="544"/>
      <c r="G518" s="545"/>
      <c r="H518" s="314" t="s">
        <v>0</v>
      </c>
      <c r="I518" s="525"/>
      <c r="J518" s="525"/>
      <c r="K518" s="525"/>
    </row>
    <row r="519" spans="1:11" x14ac:dyDescent="0.2">
      <c r="A519" s="469" t="s">
        <v>2</v>
      </c>
      <c r="B519" s="316">
        <v>1</v>
      </c>
      <c r="C519" s="236">
        <v>2</v>
      </c>
      <c r="D519" s="236">
        <v>3</v>
      </c>
      <c r="E519" s="236">
        <v>4</v>
      </c>
      <c r="F519" s="236">
        <v>5</v>
      </c>
      <c r="G519" s="495">
        <v>6</v>
      </c>
      <c r="H519" s="491">
        <v>86</v>
      </c>
      <c r="I519" s="525"/>
      <c r="J519" s="525"/>
      <c r="K519" s="525"/>
    </row>
    <row r="520" spans="1:11" x14ac:dyDescent="0.2">
      <c r="A520" s="470" t="s">
        <v>3</v>
      </c>
      <c r="B520" s="462">
        <v>4460</v>
      </c>
      <c r="C520" s="463">
        <v>4460</v>
      </c>
      <c r="D520" s="464">
        <v>4460</v>
      </c>
      <c r="E520" s="464">
        <v>4460</v>
      </c>
      <c r="F520" s="464">
        <v>4460</v>
      </c>
      <c r="G520" s="496">
        <v>4460</v>
      </c>
      <c r="H520" s="492">
        <v>4460</v>
      </c>
      <c r="I520" s="525"/>
      <c r="J520" s="525"/>
      <c r="K520" s="525"/>
    </row>
    <row r="521" spans="1:11" x14ac:dyDescent="0.2">
      <c r="A521" s="471" t="s">
        <v>6</v>
      </c>
      <c r="B521" s="321">
        <v>4770</v>
      </c>
      <c r="C521" s="322">
        <v>4630.625</v>
      </c>
      <c r="D521" s="322">
        <v>4662.3076923076924</v>
      </c>
      <c r="E521" s="322">
        <v>4697.1428571428569</v>
      </c>
      <c r="F521" s="322">
        <v>5002.5</v>
      </c>
      <c r="G521" s="497">
        <v>5209.2857142857147</v>
      </c>
      <c r="H521" s="342">
        <v>4839.0361445783128</v>
      </c>
      <c r="I521" s="525"/>
      <c r="J521" s="525"/>
      <c r="K521" s="525"/>
    </row>
    <row r="522" spans="1:11" x14ac:dyDescent="0.2">
      <c r="A522" s="469" t="s">
        <v>7</v>
      </c>
      <c r="B522" s="323">
        <v>82.352941176470594</v>
      </c>
      <c r="C522" s="324">
        <v>93.75</v>
      </c>
      <c r="D522" s="325">
        <v>84.615384615384613</v>
      </c>
      <c r="E522" s="325">
        <v>85.714285714285708</v>
      </c>
      <c r="F522" s="325">
        <v>81.25</v>
      </c>
      <c r="G522" s="498">
        <v>92.857142857142861</v>
      </c>
      <c r="H522" s="493">
        <v>77.108433734939766</v>
      </c>
      <c r="I522" s="525"/>
      <c r="J522" s="525"/>
      <c r="K522" s="525"/>
    </row>
    <row r="523" spans="1:11" x14ac:dyDescent="0.2">
      <c r="A523" s="469" t="s">
        <v>8</v>
      </c>
      <c r="B523" s="263">
        <v>8.8772589743481262E-2</v>
      </c>
      <c r="C523" s="264">
        <v>5.6810919805507239E-2</v>
      </c>
      <c r="D523" s="327">
        <v>6.7644395786427683E-2</v>
      </c>
      <c r="E523" s="327">
        <v>6.6381177395434005E-2</v>
      </c>
      <c r="F523" s="327">
        <v>8.3586849993391957E-2</v>
      </c>
      <c r="G523" s="499">
        <v>4.5781942365779642E-2</v>
      </c>
      <c r="H523" s="494">
        <v>8.3010549065590397E-2</v>
      </c>
      <c r="I523" s="525"/>
      <c r="J523" s="525"/>
      <c r="K523" s="525"/>
    </row>
    <row r="524" spans="1:11" x14ac:dyDescent="0.2">
      <c r="A524" s="471" t="s">
        <v>1</v>
      </c>
      <c r="B524" s="266">
        <f t="shared" ref="B524:H524" si="106">B521/B520*100-100</f>
        <v>6.9506726457399139</v>
      </c>
      <c r="C524" s="267">
        <f t="shared" si="106"/>
        <v>3.8256726457399139</v>
      </c>
      <c r="D524" s="267">
        <f t="shared" si="106"/>
        <v>4.536046912728537</v>
      </c>
      <c r="E524" s="267">
        <f t="shared" si="106"/>
        <v>5.3171044202434246</v>
      </c>
      <c r="F524" s="267">
        <f t="shared" si="106"/>
        <v>12.163677130044846</v>
      </c>
      <c r="G524" s="268">
        <f t="shared" si="106"/>
        <v>16.800128122998089</v>
      </c>
      <c r="H524" s="345">
        <f t="shared" si="106"/>
        <v>8.4985682640877229</v>
      </c>
      <c r="I524" s="525"/>
      <c r="J524" s="525"/>
      <c r="K524" s="525"/>
    </row>
    <row r="525" spans="1:11" ht="13.5" thickBot="1" x14ac:dyDescent="0.25">
      <c r="A525" s="469" t="s">
        <v>27</v>
      </c>
      <c r="B525" s="500">
        <f t="shared" ref="B525:G525" si="107">B521-B508</f>
        <v>30.909090909090992</v>
      </c>
      <c r="C525" s="501">
        <f t="shared" si="107"/>
        <v>13.482142857143117</v>
      </c>
      <c r="D525" s="501">
        <f t="shared" si="107"/>
        <v>-60.633484162895911</v>
      </c>
      <c r="E525" s="501">
        <f t="shared" si="107"/>
        <v>87.142857142856883</v>
      </c>
      <c r="F525" s="501">
        <f t="shared" si="107"/>
        <v>83.214285714285325</v>
      </c>
      <c r="G525" s="502">
        <f t="shared" si="107"/>
        <v>188.03571428571468</v>
      </c>
      <c r="H525" s="346">
        <f>H521-H508</f>
        <v>49.661144578312815</v>
      </c>
      <c r="I525" s="525"/>
      <c r="J525" s="525"/>
      <c r="K525" s="525"/>
    </row>
    <row r="526" spans="1:11" x14ac:dyDescent="0.2">
      <c r="A526" s="371" t="s">
        <v>52</v>
      </c>
      <c r="B526" s="486">
        <v>53</v>
      </c>
      <c r="C526" s="487">
        <v>52</v>
      </c>
      <c r="D526" s="487">
        <v>53</v>
      </c>
      <c r="E526" s="487">
        <v>8</v>
      </c>
      <c r="F526" s="487">
        <v>53</v>
      </c>
      <c r="G526" s="451">
        <v>52</v>
      </c>
      <c r="H526" s="482">
        <f>SUM(B526:G526)</f>
        <v>271</v>
      </c>
      <c r="I526" s="525" t="s">
        <v>56</v>
      </c>
      <c r="J526" s="331">
        <f>H513-H526</f>
        <v>0</v>
      </c>
      <c r="K526" s="332">
        <f>J526/H513</f>
        <v>0</v>
      </c>
    </row>
    <row r="527" spans="1:11" x14ac:dyDescent="0.2">
      <c r="A527" s="371" t="s">
        <v>28</v>
      </c>
      <c r="B527" s="229">
        <v>150</v>
      </c>
      <c r="C527" s="281">
        <v>150</v>
      </c>
      <c r="D527" s="281">
        <v>149</v>
      </c>
      <c r="E527" s="281">
        <v>151</v>
      </c>
      <c r="F527" s="281">
        <v>146.5</v>
      </c>
      <c r="G527" s="230">
        <v>146</v>
      </c>
      <c r="H527" s="339"/>
      <c r="I527" s="525" t="s">
        <v>57</v>
      </c>
      <c r="J527" s="525">
        <v>148.38999999999999</v>
      </c>
      <c r="K527" s="525"/>
    </row>
    <row r="528" spans="1:11" ht="13.5" thickBot="1" x14ac:dyDescent="0.25">
      <c r="A528" s="372" t="s">
        <v>26</v>
      </c>
      <c r="B528" s="336">
        <f>B527-B514</f>
        <v>0</v>
      </c>
      <c r="C528" s="337">
        <f t="shared" ref="C528:G528" si="108">C527-C514</f>
        <v>0</v>
      </c>
      <c r="D528" s="337">
        <f t="shared" si="108"/>
        <v>0</v>
      </c>
      <c r="E528" s="337">
        <f t="shared" si="108"/>
        <v>0</v>
      </c>
      <c r="F528" s="337">
        <f t="shared" si="108"/>
        <v>0</v>
      </c>
      <c r="G528" s="484">
        <f t="shared" si="108"/>
        <v>0</v>
      </c>
      <c r="H528" s="348"/>
      <c r="I528" s="525" t="s">
        <v>26</v>
      </c>
      <c r="J528" s="239">
        <f>J527-J514</f>
        <v>-0.63000000000002387</v>
      </c>
      <c r="K528" s="525"/>
    </row>
    <row r="530" spans="1:11" ht="13.5" thickBot="1" x14ac:dyDescent="0.25"/>
    <row r="531" spans="1:11" ht="13.5" thickBot="1" x14ac:dyDescent="0.25">
      <c r="A531" s="285" t="s">
        <v>147</v>
      </c>
      <c r="B531" s="543" t="s">
        <v>50</v>
      </c>
      <c r="C531" s="544"/>
      <c r="D531" s="544"/>
      <c r="E531" s="544"/>
      <c r="F531" s="544"/>
      <c r="G531" s="545"/>
      <c r="H531" s="314" t="s">
        <v>0</v>
      </c>
      <c r="I531" s="526"/>
      <c r="J531" s="526"/>
      <c r="K531" s="526"/>
    </row>
    <row r="532" spans="1:11" x14ac:dyDescent="0.2">
      <c r="A532" s="469" t="s">
        <v>2</v>
      </c>
      <c r="B532" s="316">
        <v>1</v>
      </c>
      <c r="C532" s="236">
        <v>2</v>
      </c>
      <c r="D532" s="236">
        <v>3</v>
      </c>
      <c r="E532" s="236">
        <v>4</v>
      </c>
      <c r="F532" s="236">
        <v>5</v>
      </c>
      <c r="G532" s="495">
        <v>6</v>
      </c>
      <c r="H532" s="491">
        <v>86</v>
      </c>
      <c r="I532" s="526"/>
      <c r="J532" s="526"/>
      <c r="K532" s="526"/>
    </row>
    <row r="533" spans="1:11" x14ac:dyDescent="0.2">
      <c r="A533" s="470" t="s">
        <v>3</v>
      </c>
      <c r="B533" s="462">
        <v>4480</v>
      </c>
      <c r="C533" s="463">
        <v>4480</v>
      </c>
      <c r="D533" s="464">
        <v>4480</v>
      </c>
      <c r="E533" s="464">
        <v>4480</v>
      </c>
      <c r="F533" s="464">
        <v>4480</v>
      </c>
      <c r="G533" s="496">
        <v>4480</v>
      </c>
      <c r="H533" s="492">
        <v>4480</v>
      </c>
      <c r="I533" s="526"/>
      <c r="J533" s="526"/>
      <c r="K533" s="526"/>
    </row>
    <row r="534" spans="1:11" x14ac:dyDescent="0.2">
      <c r="A534" s="471" t="s">
        <v>6</v>
      </c>
      <c r="B534" s="321">
        <v>4726.67</v>
      </c>
      <c r="C534" s="322">
        <v>4777.33</v>
      </c>
      <c r="D534" s="322">
        <v>4957.0600000000004</v>
      </c>
      <c r="E534" s="322">
        <v>4766.67</v>
      </c>
      <c r="F534" s="322">
        <v>5014.67</v>
      </c>
      <c r="G534" s="497">
        <v>4952.5</v>
      </c>
      <c r="H534" s="342">
        <v>4879.6400000000003</v>
      </c>
      <c r="I534" s="526"/>
      <c r="J534" s="526"/>
      <c r="K534" s="526"/>
    </row>
    <row r="535" spans="1:11" x14ac:dyDescent="0.2">
      <c r="A535" s="469" t="s">
        <v>7</v>
      </c>
      <c r="B535" s="323">
        <v>80</v>
      </c>
      <c r="C535" s="324">
        <v>93.3</v>
      </c>
      <c r="D535" s="325">
        <v>94.12</v>
      </c>
      <c r="E535" s="325">
        <v>83.33</v>
      </c>
      <c r="F535" s="325">
        <v>73.33</v>
      </c>
      <c r="G535" s="498">
        <v>75</v>
      </c>
      <c r="H535" s="493">
        <v>80.95</v>
      </c>
      <c r="I535" s="526"/>
      <c r="J535" s="526"/>
      <c r="K535" s="526"/>
    </row>
    <row r="536" spans="1:11" x14ac:dyDescent="0.2">
      <c r="A536" s="469" t="s">
        <v>8</v>
      </c>
      <c r="B536" s="263">
        <v>7.9299999999999995E-2</v>
      </c>
      <c r="C536" s="264">
        <v>6.0199999999999997E-2</v>
      </c>
      <c r="D536" s="327">
        <v>5.33E-2</v>
      </c>
      <c r="E536" s="327">
        <v>7.5300000000000006E-2</v>
      </c>
      <c r="F536" s="327">
        <v>7.51E-2</v>
      </c>
      <c r="G536" s="499">
        <v>8.0199999999999994E-2</v>
      </c>
      <c r="H536" s="494">
        <v>7.4200000000000002E-2</v>
      </c>
      <c r="I536" s="526"/>
      <c r="J536" s="526"/>
      <c r="K536" s="526"/>
    </row>
    <row r="537" spans="1:11" x14ac:dyDescent="0.2">
      <c r="A537" s="471" t="s">
        <v>1</v>
      </c>
      <c r="B537" s="266">
        <f t="shared" ref="B537:H537" si="109">B534/B533*100-100</f>
        <v>5.5060267857142833</v>
      </c>
      <c r="C537" s="267">
        <f t="shared" si="109"/>
        <v>6.6368303571428697</v>
      </c>
      <c r="D537" s="267">
        <f t="shared" si="109"/>
        <v>10.648660714285711</v>
      </c>
      <c r="E537" s="267">
        <f t="shared" si="109"/>
        <v>6.3988839285714221</v>
      </c>
      <c r="F537" s="267">
        <f t="shared" si="109"/>
        <v>11.934598214285714</v>
      </c>
      <c r="G537" s="268">
        <f t="shared" si="109"/>
        <v>10.546875</v>
      </c>
      <c r="H537" s="345">
        <f t="shared" si="109"/>
        <v>8.9205357142857338</v>
      </c>
      <c r="I537" s="526"/>
      <c r="J537" s="526"/>
      <c r="K537" s="526"/>
    </row>
    <row r="538" spans="1:11" ht="13.5" thickBot="1" x14ac:dyDescent="0.25">
      <c r="A538" s="469" t="s">
        <v>27</v>
      </c>
      <c r="B538" s="500">
        <f t="shared" ref="B538:G538" si="110">B534-B521</f>
        <v>-43.329999999999927</v>
      </c>
      <c r="C538" s="501">
        <f t="shared" si="110"/>
        <v>146.70499999999993</v>
      </c>
      <c r="D538" s="501">
        <f t="shared" si="110"/>
        <v>294.75230769230802</v>
      </c>
      <c r="E538" s="501">
        <f t="shared" si="110"/>
        <v>69.52714285714319</v>
      </c>
      <c r="F538" s="501">
        <f t="shared" si="110"/>
        <v>12.170000000000073</v>
      </c>
      <c r="G538" s="502">
        <f t="shared" si="110"/>
        <v>-256.78571428571468</v>
      </c>
      <c r="H538" s="346">
        <f>H534-H521</f>
        <v>40.603855421687513</v>
      </c>
      <c r="I538" s="526"/>
      <c r="J538" s="526"/>
      <c r="K538" s="526"/>
    </row>
    <row r="539" spans="1:11" x14ac:dyDescent="0.2">
      <c r="A539" s="371" t="s">
        <v>52</v>
      </c>
      <c r="B539" s="486">
        <v>53</v>
      </c>
      <c r="C539" s="487">
        <v>52</v>
      </c>
      <c r="D539" s="487">
        <v>53</v>
      </c>
      <c r="E539" s="487">
        <v>6</v>
      </c>
      <c r="F539" s="487">
        <v>53</v>
      </c>
      <c r="G539" s="451">
        <v>52</v>
      </c>
      <c r="H539" s="482">
        <f>SUM(B539:G539)</f>
        <v>269</v>
      </c>
      <c r="I539" s="526" t="s">
        <v>56</v>
      </c>
      <c r="J539" s="331">
        <f>H526-H539</f>
        <v>2</v>
      </c>
      <c r="K539" s="332">
        <f>J539/H526</f>
        <v>7.3800738007380072E-3</v>
      </c>
    </row>
    <row r="540" spans="1:11" x14ac:dyDescent="0.2">
      <c r="A540" s="371" t="s">
        <v>28</v>
      </c>
      <c r="B540" s="229">
        <v>151.5</v>
      </c>
      <c r="C540" s="281">
        <v>151</v>
      </c>
      <c r="D540" s="281">
        <v>150</v>
      </c>
      <c r="E540" s="281">
        <v>152</v>
      </c>
      <c r="F540" s="281">
        <v>147.5</v>
      </c>
      <c r="G540" s="230">
        <v>147.5</v>
      </c>
      <c r="H540" s="339"/>
      <c r="I540" s="526" t="s">
        <v>57</v>
      </c>
      <c r="J540" s="526">
        <v>149.18</v>
      </c>
      <c r="K540" s="526"/>
    </row>
    <row r="541" spans="1:11" ht="13.5" thickBot="1" x14ac:dyDescent="0.25">
      <c r="A541" s="372" t="s">
        <v>26</v>
      </c>
      <c r="B541" s="336">
        <f>B540-B527</f>
        <v>1.5</v>
      </c>
      <c r="C541" s="337">
        <f t="shared" ref="C541:G541" si="111">C540-C527</f>
        <v>1</v>
      </c>
      <c r="D541" s="337">
        <f t="shared" si="111"/>
        <v>1</v>
      </c>
      <c r="E541" s="337">
        <f t="shared" si="111"/>
        <v>1</v>
      </c>
      <c r="F541" s="337">
        <f t="shared" si="111"/>
        <v>1</v>
      </c>
      <c r="G541" s="484">
        <f t="shared" si="111"/>
        <v>1.5</v>
      </c>
      <c r="H541" s="348"/>
      <c r="I541" s="526" t="s">
        <v>26</v>
      </c>
      <c r="J541" s="239">
        <f>J540-J527</f>
        <v>0.79000000000002046</v>
      </c>
      <c r="K541" s="526"/>
    </row>
    <row r="543" spans="1:11" ht="13.5" thickBot="1" x14ac:dyDescent="0.25"/>
    <row r="544" spans="1:11" s="527" customFormat="1" ht="13.5" thickBot="1" x14ac:dyDescent="0.25">
      <c r="A544" s="285" t="s">
        <v>148</v>
      </c>
      <c r="B544" s="543" t="s">
        <v>50</v>
      </c>
      <c r="C544" s="544"/>
      <c r="D544" s="544"/>
      <c r="E544" s="544"/>
      <c r="F544" s="544"/>
      <c r="G544" s="545"/>
      <c r="H544" s="314" t="s">
        <v>0</v>
      </c>
    </row>
    <row r="545" spans="1:11" s="527" customFormat="1" x14ac:dyDescent="0.2">
      <c r="A545" s="469" t="s">
        <v>2</v>
      </c>
      <c r="B545" s="316">
        <v>1</v>
      </c>
      <c r="C545" s="236">
        <v>2</v>
      </c>
      <c r="D545" s="236">
        <v>3</v>
      </c>
      <c r="E545" s="236">
        <v>4</v>
      </c>
      <c r="F545" s="236">
        <v>5</v>
      </c>
      <c r="G545" s="495">
        <v>6</v>
      </c>
      <c r="H545" s="491">
        <v>86</v>
      </c>
    </row>
    <row r="546" spans="1:11" s="527" customFormat="1" x14ac:dyDescent="0.2">
      <c r="A546" s="470" t="s">
        <v>3</v>
      </c>
      <c r="B546" s="462">
        <v>4500</v>
      </c>
      <c r="C546" s="463">
        <v>4500</v>
      </c>
      <c r="D546" s="464">
        <v>4500</v>
      </c>
      <c r="E546" s="464">
        <v>4500</v>
      </c>
      <c r="F546" s="464">
        <v>4500</v>
      </c>
      <c r="G546" s="496">
        <v>4500</v>
      </c>
      <c r="H546" s="492">
        <v>4500</v>
      </c>
    </row>
    <row r="547" spans="1:11" s="527" customFormat="1" x14ac:dyDescent="0.2">
      <c r="A547" s="471" t="s">
        <v>6</v>
      </c>
      <c r="B547" s="321">
        <v>4774.38</v>
      </c>
      <c r="C547" s="322">
        <v>4869.38</v>
      </c>
      <c r="D547" s="322">
        <v>4865</v>
      </c>
      <c r="E547" s="322">
        <v>4826.67</v>
      </c>
      <c r="F547" s="322">
        <v>4949.38</v>
      </c>
      <c r="G547" s="497">
        <v>4834.38</v>
      </c>
      <c r="H547" s="342">
        <v>4856.07</v>
      </c>
    </row>
    <row r="548" spans="1:11" s="527" customFormat="1" x14ac:dyDescent="0.2">
      <c r="A548" s="469" t="s">
        <v>7</v>
      </c>
      <c r="B548" s="323">
        <v>68.8</v>
      </c>
      <c r="C548" s="324">
        <v>100</v>
      </c>
      <c r="D548" s="325">
        <v>92.86</v>
      </c>
      <c r="E548" s="325">
        <v>83.33</v>
      </c>
      <c r="F548" s="325">
        <v>87.5</v>
      </c>
      <c r="G548" s="498">
        <v>81.25</v>
      </c>
      <c r="H548" s="493">
        <v>84.52</v>
      </c>
    </row>
    <row r="549" spans="1:11" s="527" customFormat="1" x14ac:dyDescent="0.2">
      <c r="A549" s="469" t="s">
        <v>8</v>
      </c>
      <c r="B549" s="263">
        <v>9.7500000000000003E-2</v>
      </c>
      <c r="C549" s="264">
        <v>0.06</v>
      </c>
      <c r="D549" s="327">
        <v>5.0599999999999999E-2</v>
      </c>
      <c r="E549" s="327">
        <v>8.7999999999999995E-2</v>
      </c>
      <c r="F549" s="327">
        <v>5.74E-2</v>
      </c>
      <c r="G549" s="499">
        <v>8.9200000000000002E-2</v>
      </c>
      <c r="H549" s="494">
        <v>7.5499999999999998E-2</v>
      </c>
    </row>
    <row r="550" spans="1:11" s="527" customFormat="1" x14ac:dyDescent="0.2">
      <c r="A550" s="471" t="s">
        <v>1</v>
      </c>
      <c r="B550" s="266">
        <f t="shared" ref="B550:H550" si="112">B547/B546*100-100</f>
        <v>6.0973333333333386</v>
      </c>
      <c r="C550" s="267">
        <f t="shared" si="112"/>
        <v>8.2084444444444387</v>
      </c>
      <c r="D550" s="267">
        <f t="shared" si="112"/>
        <v>8.1111111111111143</v>
      </c>
      <c r="E550" s="267">
        <f t="shared" si="112"/>
        <v>7.2593333333333305</v>
      </c>
      <c r="F550" s="267">
        <f t="shared" si="112"/>
        <v>9.9862222222222243</v>
      </c>
      <c r="G550" s="268">
        <f t="shared" si="112"/>
        <v>7.4306666666666672</v>
      </c>
      <c r="H550" s="345">
        <f t="shared" si="112"/>
        <v>7.9126666666666523</v>
      </c>
    </row>
    <row r="551" spans="1:11" s="527" customFormat="1" ht="13.5" thickBot="1" x14ac:dyDescent="0.25">
      <c r="A551" s="469" t="s">
        <v>27</v>
      </c>
      <c r="B551" s="500">
        <f t="shared" ref="B551:G551" si="113">B547-B534</f>
        <v>47.710000000000036</v>
      </c>
      <c r="C551" s="501">
        <f t="shared" si="113"/>
        <v>92.050000000000182</v>
      </c>
      <c r="D551" s="501">
        <f t="shared" si="113"/>
        <v>-92.0600000000004</v>
      </c>
      <c r="E551" s="501">
        <f t="shared" si="113"/>
        <v>60</v>
      </c>
      <c r="F551" s="501">
        <f t="shared" si="113"/>
        <v>-65.289999999999964</v>
      </c>
      <c r="G551" s="502">
        <f t="shared" si="113"/>
        <v>-118.11999999999989</v>
      </c>
      <c r="H551" s="346">
        <f>H547-H534</f>
        <v>-23.570000000000618</v>
      </c>
    </row>
    <row r="552" spans="1:11" s="527" customFormat="1" x14ac:dyDescent="0.2">
      <c r="A552" s="371" t="s">
        <v>52</v>
      </c>
      <c r="B552" s="486">
        <v>53</v>
      </c>
      <c r="C552" s="487">
        <v>52</v>
      </c>
      <c r="D552" s="487">
        <v>53</v>
      </c>
      <c r="E552" s="487">
        <v>5</v>
      </c>
      <c r="F552" s="487">
        <v>53</v>
      </c>
      <c r="G552" s="451">
        <v>52</v>
      </c>
      <c r="H552" s="482">
        <f>SUM(B552:G552)</f>
        <v>268</v>
      </c>
      <c r="I552" s="527" t="s">
        <v>56</v>
      </c>
      <c r="J552" s="331">
        <f>H539-H552</f>
        <v>1</v>
      </c>
      <c r="K552" s="332">
        <f>J552/H539</f>
        <v>3.7174721189591076E-3</v>
      </c>
    </row>
    <row r="553" spans="1:11" s="527" customFormat="1" x14ac:dyDescent="0.2">
      <c r="A553" s="371" t="s">
        <v>28</v>
      </c>
      <c r="B553" s="229">
        <v>151.5</v>
      </c>
      <c r="C553" s="281">
        <v>151</v>
      </c>
      <c r="D553" s="281">
        <v>150</v>
      </c>
      <c r="E553" s="281">
        <v>152</v>
      </c>
      <c r="F553" s="281">
        <v>147.5</v>
      </c>
      <c r="G553" s="230">
        <v>147.5</v>
      </c>
      <c r="H553" s="339"/>
      <c r="I553" s="527" t="s">
        <v>57</v>
      </c>
      <c r="J553" s="527">
        <v>149.94999999999999</v>
      </c>
    </row>
    <row r="554" spans="1:11" s="527" customFormat="1" ht="13.5" thickBot="1" x14ac:dyDescent="0.25">
      <c r="A554" s="372" t="s">
        <v>26</v>
      </c>
      <c r="B554" s="336">
        <f>B553-B540</f>
        <v>0</v>
      </c>
      <c r="C554" s="337">
        <f t="shared" ref="C554:G554" si="114">C553-C540</f>
        <v>0</v>
      </c>
      <c r="D554" s="337">
        <f t="shared" si="114"/>
        <v>0</v>
      </c>
      <c r="E554" s="337">
        <f t="shared" si="114"/>
        <v>0</v>
      </c>
      <c r="F554" s="337">
        <f t="shared" si="114"/>
        <v>0</v>
      </c>
      <c r="G554" s="484">
        <f t="shared" si="114"/>
        <v>0</v>
      </c>
      <c r="H554" s="348"/>
      <c r="I554" s="527" t="s">
        <v>26</v>
      </c>
      <c r="J554" s="239">
        <f>J553-J540</f>
        <v>0.76999999999998181</v>
      </c>
    </row>
    <row r="556" spans="1:11" ht="13.5" thickBot="1" x14ac:dyDescent="0.25"/>
    <row r="557" spans="1:11" s="528" customFormat="1" ht="13.5" thickBot="1" x14ac:dyDescent="0.25">
      <c r="A557" s="285" t="s">
        <v>149</v>
      </c>
      <c r="B557" s="543" t="s">
        <v>50</v>
      </c>
      <c r="C557" s="544"/>
      <c r="D557" s="544"/>
      <c r="E557" s="544"/>
      <c r="F557" s="544"/>
      <c r="G557" s="545"/>
      <c r="H557" s="314" t="s">
        <v>0</v>
      </c>
    </row>
    <row r="558" spans="1:11" s="528" customFormat="1" x14ac:dyDescent="0.2">
      <c r="A558" s="469" t="s">
        <v>2</v>
      </c>
      <c r="B558" s="316">
        <v>1</v>
      </c>
      <c r="C558" s="236">
        <v>2</v>
      </c>
      <c r="D558" s="236">
        <v>3</v>
      </c>
      <c r="E558" s="236">
        <v>4</v>
      </c>
      <c r="F558" s="236">
        <v>5</v>
      </c>
      <c r="G558" s="495">
        <v>6</v>
      </c>
      <c r="H558" s="491">
        <v>86</v>
      </c>
    </row>
    <row r="559" spans="1:11" s="528" customFormat="1" x14ac:dyDescent="0.2">
      <c r="A559" s="470" t="s">
        <v>3</v>
      </c>
      <c r="B559" s="462">
        <v>4520</v>
      </c>
      <c r="C559" s="463">
        <v>4520</v>
      </c>
      <c r="D559" s="464">
        <v>4520</v>
      </c>
      <c r="E559" s="464">
        <v>4520</v>
      </c>
      <c r="F559" s="464">
        <v>4520</v>
      </c>
      <c r="G559" s="496">
        <v>4520</v>
      </c>
      <c r="H559" s="492">
        <v>4520</v>
      </c>
    </row>
    <row r="560" spans="1:11" s="528" customFormat="1" x14ac:dyDescent="0.2">
      <c r="A560" s="471" t="s">
        <v>6</v>
      </c>
      <c r="B560" s="321">
        <v>4831.18</v>
      </c>
      <c r="C560" s="322">
        <v>4952.63</v>
      </c>
      <c r="D560" s="322">
        <v>4963.33</v>
      </c>
      <c r="E560" s="322">
        <v>4725</v>
      </c>
      <c r="F560" s="322">
        <v>4994.71</v>
      </c>
      <c r="G560" s="497">
        <v>4921.18</v>
      </c>
      <c r="H560" s="342">
        <v>4918.68</v>
      </c>
    </row>
    <row r="561" spans="1:11" s="528" customFormat="1" x14ac:dyDescent="0.2">
      <c r="A561" s="469" t="s">
        <v>7</v>
      </c>
      <c r="B561" s="323">
        <v>88.2</v>
      </c>
      <c r="C561" s="324">
        <v>89.5</v>
      </c>
      <c r="D561" s="325">
        <v>80</v>
      </c>
      <c r="E561" s="325">
        <v>50</v>
      </c>
      <c r="F561" s="325">
        <v>76.47</v>
      </c>
      <c r="G561" s="498">
        <v>64.709999999999994</v>
      </c>
      <c r="H561" s="493">
        <v>80.22</v>
      </c>
    </row>
    <row r="562" spans="1:11" s="528" customFormat="1" x14ac:dyDescent="0.2">
      <c r="A562" s="469" t="s">
        <v>8</v>
      </c>
      <c r="B562" s="263">
        <v>6.3399999999999998E-2</v>
      </c>
      <c r="C562" s="264">
        <v>6.9699999999999998E-2</v>
      </c>
      <c r="D562" s="327">
        <v>7.2099999999999997E-2</v>
      </c>
      <c r="E562" s="327">
        <v>8.8099999999999998E-2</v>
      </c>
      <c r="F562" s="327">
        <v>6.6699999999999995E-2</v>
      </c>
      <c r="G562" s="499">
        <v>8.8499999999999995E-2</v>
      </c>
      <c r="H562" s="494">
        <v>7.5200000000000003E-2</v>
      </c>
    </row>
    <row r="563" spans="1:11" s="528" customFormat="1" x14ac:dyDescent="0.2">
      <c r="A563" s="471" t="s">
        <v>1</v>
      </c>
      <c r="B563" s="266">
        <f t="shared" ref="B563:H563" si="115">B560/B559*100-100</f>
        <v>6.8845132743362853</v>
      </c>
      <c r="C563" s="267">
        <f t="shared" si="115"/>
        <v>9.5714601769911525</v>
      </c>
      <c r="D563" s="267">
        <f t="shared" si="115"/>
        <v>9.8081858407079778</v>
      </c>
      <c r="E563" s="267">
        <f t="shared" si="115"/>
        <v>4.5353982300885036</v>
      </c>
      <c r="F563" s="267">
        <f t="shared" si="115"/>
        <v>10.50243362831857</v>
      </c>
      <c r="G563" s="268">
        <f t="shared" si="115"/>
        <v>8.8756637168141594</v>
      </c>
      <c r="H563" s="345">
        <f t="shared" si="115"/>
        <v>8.820353982300901</v>
      </c>
    </row>
    <row r="564" spans="1:11" s="528" customFormat="1" ht="13.5" thickBot="1" x14ac:dyDescent="0.25">
      <c r="A564" s="469" t="s">
        <v>27</v>
      </c>
      <c r="B564" s="500">
        <f t="shared" ref="B564:G564" si="116">B560-B547</f>
        <v>56.800000000000182</v>
      </c>
      <c r="C564" s="501">
        <f t="shared" si="116"/>
        <v>83.25</v>
      </c>
      <c r="D564" s="501">
        <f t="shared" si="116"/>
        <v>98.329999999999927</v>
      </c>
      <c r="E564" s="501">
        <f t="shared" si="116"/>
        <v>-101.67000000000007</v>
      </c>
      <c r="F564" s="501">
        <f t="shared" si="116"/>
        <v>45.329999999999927</v>
      </c>
      <c r="G564" s="502">
        <f t="shared" si="116"/>
        <v>86.800000000000182</v>
      </c>
      <c r="H564" s="346">
        <f>H560-H547</f>
        <v>62.610000000000582</v>
      </c>
    </row>
    <row r="565" spans="1:11" s="528" customFormat="1" x14ac:dyDescent="0.2">
      <c r="A565" s="371" t="s">
        <v>52</v>
      </c>
      <c r="B565" s="486">
        <v>53</v>
      </c>
      <c r="C565" s="487">
        <v>52</v>
      </c>
      <c r="D565" s="487">
        <v>53</v>
      </c>
      <c r="E565" s="487">
        <v>5</v>
      </c>
      <c r="F565" s="487">
        <v>53</v>
      </c>
      <c r="G565" s="451">
        <v>52</v>
      </c>
      <c r="H565" s="482">
        <f>SUM(B565:G565)</f>
        <v>268</v>
      </c>
      <c r="I565" s="528" t="s">
        <v>56</v>
      </c>
      <c r="J565" s="331">
        <f>H552-H565</f>
        <v>0</v>
      </c>
      <c r="K565" s="332">
        <f>J565/H552</f>
        <v>0</v>
      </c>
    </row>
    <row r="566" spans="1:11" s="528" customFormat="1" x14ac:dyDescent="0.2">
      <c r="A566" s="371" t="s">
        <v>28</v>
      </c>
      <c r="B566" s="229">
        <v>151.5</v>
      </c>
      <c r="C566" s="281">
        <v>151</v>
      </c>
      <c r="D566" s="281">
        <v>150</v>
      </c>
      <c r="E566" s="281">
        <v>152</v>
      </c>
      <c r="F566" s="281">
        <v>147.5</v>
      </c>
      <c r="G566" s="230">
        <v>147.5</v>
      </c>
      <c r="H566" s="339"/>
      <c r="I566" s="528" t="s">
        <v>57</v>
      </c>
      <c r="J566" s="528">
        <v>149.63</v>
      </c>
    </row>
    <row r="567" spans="1:11" s="528" customFormat="1" ht="13.5" thickBot="1" x14ac:dyDescent="0.25">
      <c r="A567" s="372" t="s">
        <v>26</v>
      </c>
      <c r="B567" s="336">
        <f>B566-B553</f>
        <v>0</v>
      </c>
      <c r="C567" s="337">
        <f t="shared" ref="C567:G567" si="117">C566-C553</f>
        <v>0</v>
      </c>
      <c r="D567" s="337">
        <f t="shared" si="117"/>
        <v>0</v>
      </c>
      <c r="E567" s="337">
        <f t="shared" si="117"/>
        <v>0</v>
      </c>
      <c r="F567" s="337">
        <f t="shared" si="117"/>
        <v>0</v>
      </c>
      <c r="G567" s="484">
        <f t="shared" si="117"/>
        <v>0</v>
      </c>
      <c r="H567" s="348"/>
      <c r="I567" s="528" t="s">
        <v>26</v>
      </c>
      <c r="J567" s="239">
        <f>J566-J553</f>
        <v>-0.31999999999999318</v>
      </c>
    </row>
    <row r="569" spans="1:11" ht="13.5" thickBot="1" x14ac:dyDescent="0.25">
      <c r="B569" s="280">
        <v>149.9</v>
      </c>
      <c r="C569" s="530">
        <v>149.9</v>
      </c>
      <c r="D569" s="530">
        <v>149.9</v>
      </c>
      <c r="E569" s="530">
        <v>149.9</v>
      </c>
      <c r="F569" s="530">
        <v>149.9</v>
      </c>
      <c r="G569" s="530">
        <v>149.9</v>
      </c>
    </row>
    <row r="570" spans="1:11" ht="13.5" thickBot="1" x14ac:dyDescent="0.25">
      <c r="A570" s="285" t="s">
        <v>150</v>
      </c>
      <c r="B570" s="543" t="s">
        <v>50</v>
      </c>
      <c r="C570" s="544"/>
      <c r="D570" s="544"/>
      <c r="E570" s="544"/>
      <c r="F570" s="544"/>
      <c r="G570" s="545"/>
      <c r="H570" s="314" t="s">
        <v>0</v>
      </c>
      <c r="I570" s="529"/>
      <c r="J570" s="529"/>
      <c r="K570" s="529"/>
    </row>
    <row r="571" spans="1:11" x14ac:dyDescent="0.2">
      <c r="A571" s="469" t="s">
        <v>2</v>
      </c>
      <c r="B571" s="316">
        <v>1</v>
      </c>
      <c r="C571" s="236">
        <v>2</v>
      </c>
      <c r="D571" s="236">
        <v>3</v>
      </c>
      <c r="E571" s="236">
        <v>4</v>
      </c>
      <c r="F571" s="236">
        <v>5</v>
      </c>
      <c r="G571" s="495">
        <v>6</v>
      </c>
      <c r="H571" s="491">
        <v>86</v>
      </c>
      <c r="I571" s="529"/>
      <c r="J571" s="529"/>
      <c r="K571" s="529"/>
    </row>
    <row r="572" spans="1:11" x14ac:dyDescent="0.2">
      <c r="A572" s="470" t="s">
        <v>3</v>
      </c>
      <c r="B572" s="462">
        <v>4540</v>
      </c>
      <c r="C572" s="463">
        <v>4540</v>
      </c>
      <c r="D572" s="464">
        <v>4540</v>
      </c>
      <c r="E572" s="464">
        <v>4540</v>
      </c>
      <c r="F572" s="464">
        <v>4540</v>
      </c>
      <c r="G572" s="496">
        <v>4540</v>
      </c>
      <c r="H572" s="492">
        <v>4540</v>
      </c>
      <c r="I572" s="529"/>
      <c r="J572" s="529"/>
      <c r="K572" s="529"/>
    </row>
    <row r="573" spans="1:11" x14ac:dyDescent="0.2">
      <c r="A573" s="471" t="s">
        <v>6</v>
      </c>
      <c r="B573" s="321">
        <v>4544</v>
      </c>
      <c r="C573" s="322">
        <v>4740</v>
      </c>
      <c r="D573" s="322">
        <v>4944.375</v>
      </c>
      <c r="E573" s="322">
        <v>4466</v>
      </c>
      <c r="F573" s="322">
        <v>5290.666666666667</v>
      </c>
      <c r="G573" s="497">
        <v>5548</v>
      </c>
      <c r="H573" s="342">
        <v>4987.9487179487178</v>
      </c>
      <c r="I573" s="529"/>
      <c r="J573" s="529"/>
      <c r="K573" s="529"/>
    </row>
    <row r="574" spans="1:11" x14ac:dyDescent="0.2">
      <c r="A574" s="469" t="s">
        <v>7</v>
      </c>
      <c r="B574" s="323">
        <v>100</v>
      </c>
      <c r="C574" s="324">
        <v>75</v>
      </c>
      <c r="D574" s="325">
        <v>93.75</v>
      </c>
      <c r="E574" s="325">
        <v>100</v>
      </c>
      <c r="F574" s="325">
        <v>100</v>
      </c>
      <c r="G574" s="498">
        <v>100</v>
      </c>
      <c r="H574" s="493">
        <v>69.230769230769226</v>
      </c>
      <c r="I574" s="529"/>
      <c r="J574" s="529"/>
      <c r="K574" s="529"/>
    </row>
    <row r="575" spans="1:11" x14ac:dyDescent="0.2">
      <c r="A575" s="469" t="s">
        <v>8</v>
      </c>
      <c r="B575" s="263">
        <v>3.5392360022842649E-2</v>
      </c>
      <c r="C575" s="264">
        <v>8.1531282105230363E-2</v>
      </c>
      <c r="D575" s="327">
        <v>4.3869896438359132E-2</v>
      </c>
      <c r="E575" s="327">
        <v>5.6212676343979237E-2</v>
      </c>
      <c r="F575" s="327">
        <v>3.6854720146099321E-2</v>
      </c>
      <c r="G575" s="499">
        <v>4.6938546021689946E-2</v>
      </c>
      <c r="H575" s="494">
        <v>9.0805760110699865E-2</v>
      </c>
      <c r="I575" s="529"/>
      <c r="J575" s="529"/>
      <c r="K575" s="529"/>
    </row>
    <row r="576" spans="1:11" x14ac:dyDescent="0.2">
      <c r="A576" s="471" t="s">
        <v>1</v>
      </c>
      <c r="B576" s="266">
        <f t="shared" ref="B576:H576" si="118">B573/B572*100-100</f>
        <v>8.8105726872257151E-2</v>
      </c>
      <c r="C576" s="267">
        <f t="shared" si="118"/>
        <v>4.4052863436123175</v>
      </c>
      <c r="D576" s="267">
        <f t="shared" si="118"/>
        <v>8.9069383259911916</v>
      </c>
      <c r="E576" s="267">
        <f t="shared" si="118"/>
        <v>-1.6299559471365654</v>
      </c>
      <c r="F576" s="267">
        <f t="shared" si="118"/>
        <v>16.534508076358307</v>
      </c>
      <c r="G576" s="268">
        <f t="shared" si="118"/>
        <v>22.202643171806159</v>
      </c>
      <c r="H576" s="345">
        <f t="shared" si="118"/>
        <v>9.8667118490906915</v>
      </c>
      <c r="I576" s="529"/>
      <c r="J576" s="529"/>
      <c r="K576" s="529"/>
    </row>
    <row r="577" spans="1:12" ht="13.5" thickBot="1" x14ac:dyDescent="0.25">
      <c r="A577" s="469" t="s">
        <v>27</v>
      </c>
      <c r="B577" s="500">
        <f t="shared" ref="B577:G577" si="119">B573-B560</f>
        <v>-287.18000000000029</v>
      </c>
      <c r="C577" s="501">
        <f t="shared" si="119"/>
        <v>-212.63000000000011</v>
      </c>
      <c r="D577" s="501">
        <f t="shared" si="119"/>
        <v>-18.954999999999927</v>
      </c>
      <c r="E577" s="501">
        <f t="shared" si="119"/>
        <v>-259</v>
      </c>
      <c r="F577" s="501">
        <f t="shared" si="119"/>
        <v>295.95666666666693</v>
      </c>
      <c r="G577" s="502">
        <f t="shared" si="119"/>
        <v>626.81999999999971</v>
      </c>
      <c r="H577" s="346">
        <f>H573-H560</f>
        <v>69.268717948717494</v>
      </c>
      <c r="I577" s="529"/>
      <c r="J577" s="529"/>
      <c r="K577" s="529"/>
    </row>
    <row r="578" spans="1:12" x14ac:dyDescent="0.2">
      <c r="A578" s="371" t="s">
        <v>52</v>
      </c>
      <c r="B578" s="486">
        <v>52</v>
      </c>
      <c r="C578" s="487">
        <v>51</v>
      </c>
      <c r="D578" s="487">
        <v>51</v>
      </c>
      <c r="E578" s="487">
        <v>9</v>
      </c>
      <c r="F578" s="487">
        <v>52</v>
      </c>
      <c r="G578" s="451">
        <v>51</v>
      </c>
      <c r="H578" s="482">
        <f>SUM(B578:G578)</f>
        <v>266</v>
      </c>
      <c r="I578" s="529" t="s">
        <v>56</v>
      </c>
      <c r="J578" s="331">
        <f>H565-H578</f>
        <v>2</v>
      </c>
      <c r="K578" s="332">
        <f>J578/H565</f>
        <v>7.462686567164179E-3</v>
      </c>
      <c r="L578" s="414" t="s">
        <v>151</v>
      </c>
    </row>
    <row r="579" spans="1:12" x14ac:dyDescent="0.2">
      <c r="A579" s="371" t="s">
        <v>28</v>
      </c>
      <c r="B579" s="229">
        <v>154</v>
      </c>
      <c r="C579" s="281">
        <v>152.5</v>
      </c>
      <c r="D579" s="281">
        <v>151</v>
      </c>
      <c r="E579" s="281">
        <v>154</v>
      </c>
      <c r="F579" s="281">
        <v>149</v>
      </c>
      <c r="G579" s="230">
        <v>148.5</v>
      </c>
      <c r="H579" s="339"/>
      <c r="I579" s="529" t="s">
        <v>57</v>
      </c>
      <c r="J579" s="529">
        <v>150.11000000000001</v>
      </c>
      <c r="K579" s="529"/>
    </row>
    <row r="580" spans="1:12" ht="13.5" thickBot="1" x14ac:dyDescent="0.25">
      <c r="A580" s="372" t="s">
        <v>26</v>
      </c>
      <c r="B580" s="336">
        <f>B579-B569</f>
        <v>4.0999999999999943</v>
      </c>
      <c r="C580" s="337">
        <f t="shared" ref="C580:G580" si="120">C579-C569</f>
        <v>2.5999999999999943</v>
      </c>
      <c r="D580" s="337">
        <f t="shared" si="120"/>
        <v>1.0999999999999943</v>
      </c>
      <c r="E580" s="337">
        <f t="shared" si="120"/>
        <v>4.0999999999999943</v>
      </c>
      <c r="F580" s="337">
        <f t="shared" si="120"/>
        <v>-0.90000000000000568</v>
      </c>
      <c r="G580" s="484">
        <f t="shared" si="120"/>
        <v>-1.4000000000000057</v>
      </c>
      <c r="H580" s="348"/>
      <c r="I580" s="529" t="s">
        <v>26</v>
      </c>
      <c r="J580" s="239">
        <f>J579-J566</f>
        <v>0.48000000000001819</v>
      </c>
      <c r="K580" s="529"/>
    </row>
    <row r="582" spans="1:12" ht="13.5" thickBot="1" x14ac:dyDescent="0.25"/>
    <row r="583" spans="1:12" ht="13.5" thickBot="1" x14ac:dyDescent="0.25">
      <c r="A583" s="285" t="s">
        <v>152</v>
      </c>
      <c r="B583" s="543" t="s">
        <v>50</v>
      </c>
      <c r="C583" s="544"/>
      <c r="D583" s="544"/>
      <c r="E583" s="544"/>
      <c r="F583" s="544"/>
      <c r="G583" s="545"/>
      <c r="H583" s="314" t="s">
        <v>0</v>
      </c>
      <c r="I583" s="531"/>
      <c r="J583" s="531"/>
      <c r="K583" s="531"/>
    </row>
    <row r="584" spans="1:12" x14ac:dyDescent="0.2">
      <c r="A584" s="469" t="s">
        <v>2</v>
      </c>
      <c r="B584" s="316">
        <v>1</v>
      </c>
      <c r="C584" s="236">
        <v>2</v>
      </c>
      <c r="D584" s="236">
        <v>3</v>
      </c>
      <c r="E584" s="236">
        <v>4</v>
      </c>
      <c r="F584" s="236">
        <v>5</v>
      </c>
      <c r="G584" s="495">
        <v>6</v>
      </c>
      <c r="H584" s="491">
        <v>86</v>
      </c>
      <c r="I584" s="531"/>
      <c r="J584" s="531"/>
      <c r="K584" s="531"/>
    </row>
    <row r="585" spans="1:12" x14ac:dyDescent="0.2">
      <c r="A585" s="470" t="s">
        <v>3</v>
      </c>
      <c r="B585" s="462">
        <v>4560</v>
      </c>
      <c r="C585" s="463">
        <v>4560</v>
      </c>
      <c r="D585" s="464">
        <v>4560</v>
      </c>
      <c r="E585" s="464">
        <v>4560</v>
      </c>
      <c r="F585" s="464">
        <v>4560</v>
      </c>
      <c r="G585" s="496">
        <v>4560</v>
      </c>
      <c r="H585" s="492">
        <v>4560</v>
      </c>
      <c r="I585" s="531"/>
      <c r="J585" s="531"/>
      <c r="K585" s="531"/>
    </row>
    <row r="586" spans="1:12" x14ac:dyDescent="0.2">
      <c r="A586" s="471" t="s">
        <v>6</v>
      </c>
      <c r="B586" s="321">
        <v>4452</v>
      </c>
      <c r="C586" s="322">
        <v>44850</v>
      </c>
      <c r="D586" s="322">
        <v>5040</v>
      </c>
      <c r="E586" s="322">
        <v>4643</v>
      </c>
      <c r="F586" s="322">
        <v>5152</v>
      </c>
      <c r="G586" s="497">
        <v>5289</v>
      </c>
      <c r="H586" s="342">
        <v>4931</v>
      </c>
      <c r="I586" s="531"/>
      <c r="J586" s="531"/>
      <c r="K586" s="531"/>
    </row>
    <row r="587" spans="1:12" x14ac:dyDescent="0.2">
      <c r="A587" s="469" t="s">
        <v>7</v>
      </c>
      <c r="B587" s="323">
        <v>87.5</v>
      </c>
      <c r="C587" s="324">
        <v>87.5</v>
      </c>
      <c r="D587" s="325">
        <v>100</v>
      </c>
      <c r="E587" s="325">
        <v>57.1</v>
      </c>
      <c r="F587" s="325">
        <v>93.8</v>
      </c>
      <c r="G587" s="498">
        <v>87.5</v>
      </c>
      <c r="H587" s="493">
        <v>74.7</v>
      </c>
      <c r="I587" s="531"/>
      <c r="J587" s="531"/>
      <c r="K587" s="531"/>
    </row>
    <row r="588" spans="1:12" x14ac:dyDescent="0.2">
      <c r="A588" s="469" t="s">
        <v>8</v>
      </c>
      <c r="B588" s="263">
        <v>6.8000000000000005E-2</v>
      </c>
      <c r="C588" s="264">
        <v>5.8000000000000003E-2</v>
      </c>
      <c r="D588" s="327">
        <v>4.5999999999999999E-2</v>
      </c>
      <c r="E588" s="327">
        <v>0.11700000000000001</v>
      </c>
      <c r="F588" s="327">
        <v>4.8000000000000001E-2</v>
      </c>
      <c r="G588" s="499">
        <v>0.09</v>
      </c>
      <c r="H588" s="494">
        <v>0.09</v>
      </c>
      <c r="I588" s="531"/>
      <c r="J588" s="531"/>
      <c r="K588" s="531"/>
    </row>
    <row r="589" spans="1:12" x14ac:dyDescent="0.2">
      <c r="A589" s="471" t="s">
        <v>1</v>
      </c>
      <c r="B589" s="266">
        <f t="shared" ref="B589:H589" si="121">B586/B585*100-100</f>
        <v>-2.3684210526315752</v>
      </c>
      <c r="C589" s="267">
        <f t="shared" si="121"/>
        <v>883.5526315789474</v>
      </c>
      <c r="D589" s="267">
        <f t="shared" si="121"/>
        <v>10.526315789473699</v>
      </c>
      <c r="E589" s="267">
        <f t="shared" si="121"/>
        <v>1.8201754385964932</v>
      </c>
      <c r="F589" s="267">
        <f t="shared" si="121"/>
        <v>12.982456140350877</v>
      </c>
      <c r="G589" s="268">
        <f t="shared" si="121"/>
        <v>15.98684210526315</v>
      </c>
      <c r="H589" s="345">
        <f t="shared" si="121"/>
        <v>8.1359649122806985</v>
      </c>
      <c r="I589" s="531"/>
      <c r="J589" s="531"/>
      <c r="K589" s="531"/>
    </row>
    <row r="590" spans="1:12" ht="13.5" thickBot="1" x14ac:dyDescent="0.25">
      <c r="A590" s="469" t="s">
        <v>27</v>
      </c>
      <c r="B590" s="500">
        <f t="shared" ref="B590:G590" si="122">B586-B573</f>
        <v>-92</v>
      </c>
      <c r="C590" s="501">
        <f t="shared" si="122"/>
        <v>40110</v>
      </c>
      <c r="D590" s="501">
        <f t="shared" si="122"/>
        <v>95.625</v>
      </c>
      <c r="E590" s="501">
        <f t="shared" si="122"/>
        <v>177</v>
      </c>
      <c r="F590" s="501">
        <f t="shared" si="122"/>
        <v>-138.66666666666697</v>
      </c>
      <c r="G590" s="502">
        <f t="shared" si="122"/>
        <v>-259</v>
      </c>
      <c r="H590" s="346">
        <f>H586-H573</f>
        <v>-56.948717948717785</v>
      </c>
      <c r="I590" s="531"/>
      <c r="J590" s="531"/>
      <c r="K590" s="531"/>
    </row>
    <row r="591" spans="1:12" x14ac:dyDescent="0.2">
      <c r="A591" s="371" t="s">
        <v>52</v>
      </c>
      <c r="B591" s="486">
        <v>49</v>
      </c>
      <c r="C591" s="487">
        <v>49</v>
      </c>
      <c r="D591" s="487">
        <v>49</v>
      </c>
      <c r="E591" s="487">
        <v>8</v>
      </c>
      <c r="F591" s="487">
        <v>50</v>
      </c>
      <c r="G591" s="451">
        <v>49</v>
      </c>
      <c r="H591" s="482">
        <f>SUM(B591:G591)</f>
        <v>254</v>
      </c>
      <c r="I591" s="531" t="s">
        <v>56</v>
      </c>
      <c r="J591" s="331">
        <f>H578-H591</f>
        <v>12</v>
      </c>
      <c r="K591" s="332">
        <f>J591/H578</f>
        <v>4.5112781954887216E-2</v>
      </c>
      <c r="L591" s="414" t="s">
        <v>153</v>
      </c>
    </row>
    <row r="592" spans="1:12" x14ac:dyDescent="0.2">
      <c r="A592" s="371" t="s">
        <v>28</v>
      </c>
      <c r="B592" s="229">
        <v>154</v>
      </c>
      <c r="C592" s="281">
        <v>152.5</v>
      </c>
      <c r="D592" s="281">
        <v>151</v>
      </c>
      <c r="E592" s="281">
        <v>154</v>
      </c>
      <c r="F592" s="281">
        <v>149</v>
      </c>
      <c r="G592" s="230">
        <v>148.5</v>
      </c>
      <c r="H592" s="339"/>
      <c r="I592" s="531" t="s">
        <v>57</v>
      </c>
      <c r="J592" s="228">
        <v>151.07</v>
      </c>
      <c r="K592" s="531"/>
    </row>
    <row r="593" spans="1:11" ht="13.5" thickBot="1" x14ac:dyDescent="0.25">
      <c r="A593" s="372" t="s">
        <v>26</v>
      </c>
      <c r="B593" s="336">
        <f>B592-B579</f>
        <v>0</v>
      </c>
      <c r="C593" s="337">
        <f t="shared" ref="C593:G593" si="123">C592-C579</f>
        <v>0</v>
      </c>
      <c r="D593" s="337">
        <f t="shared" si="123"/>
        <v>0</v>
      </c>
      <c r="E593" s="337">
        <f t="shared" si="123"/>
        <v>0</v>
      </c>
      <c r="F593" s="337">
        <f t="shared" si="123"/>
        <v>0</v>
      </c>
      <c r="G593" s="484">
        <f t="shared" si="123"/>
        <v>0</v>
      </c>
      <c r="H593" s="348"/>
      <c r="I593" s="531" t="s">
        <v>26</v>
      </c>
      <c r="J593" s="239">
        <f>J592-J579</f>
        <v>0.95999999999997954</v>
      </c>
      <c r="K593" s="531"/>
    </row>
  </sheetData>
  <mergeCells count="45">
    <mergeCell ref="B557:G557"/>
    <mergeCell ref="B531:G531"/>
    <mergeCell ref="B518:G518"/>
    <mergeCell ref="B505:G505"/>
    <mergeCell ref="B479:G479"/>
    <mergeCell ref="B191:F191"/>
    <mergeCell ref="B178:F178"/>
    <mergeCell ref="B256:F256"/>
    <mergeCell ref="B9:F9"/>
    <mergeCell ref="B22:F22"/>
    <mergeCell ref="B35:F35"/>
    <mergeCell ref="B48:F48"/>
    <mergeCell ref="B61:F61"/>
    <mergeCell ref="B295:F295"/>
    <mergeCell ref="B349:G349"/>
    <mergeCell ref="B440:G440"/>
    <mergeCell ref="B204:F204"/>
    <mergeCell ref="B165:F165"/>
    <mergeCell ref="B243:F243"/>
    <mergeCell ref="B401:G401"/>
    <mergeCell ref="B388:G388"/>
    <mergeCell ref="B375:G375"/>
    <mergeCell ref="B362:G362"/>
    <mergeCell ref="B336:G336"/>
    <mergeCell ref="B323:G323"/>
    <mergeCell ref="B282:F282"/>
    <mergeCell ref="B269:F269"/>
    <mergeCell ref="B310:G310"/>
    <mergeCell ref="B230:F230"/>
    <mergeCell ref="B583:G583"/>
    <mergeCell ref="B570:G570"/>
    <mergeCell ref="B74:F74"/>
    <mergeCell ref="B152:F152"/>
    <mergeCell ref="B139:F139"/>
    <mergeCell ref="B126:F126"/>
    <mergeCell ref="B113:F113"/>
    <mergeCell ref="B100:F100"/>
    <mergeCell ref="B87:F87"/>
    <mergeCell ref="B217:F217"/>
    <mergeCell ref="B544:G544"/>
    <mergeCell ref="B492:G492"/>
    <mergeCell ref="B466:G466"/>
    <mergeCell ref="B453:G453"/>
    <mergeCell ref="B427:G427"/>
    <mergeCell ref="B414:G4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2" t="s">
        <v>18</v>
      </c>
      <c r="C4" s="533"/>
      <c r="D4" s="533"/>
      <c r="E4" s="533"/>
      <c r="F4" s="533"/>
      <c r="G4" s="533"/>
      <c r="H4" s="533"/>
      <c r="I4" s="533"/>
      <c r="J4" s="534"/>
      <c r="K4" s="532" t="s">
        <v>21</v>
      </c>
      <c r="L4" s="533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2" t="s">
        <v>23</v>
      </c>
      <c r="C17" s="533"/>
      <c r="D17" s="533"/>
      <c r="E17" s="533"/>
      <c r="F17" s="5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2" t="s">
        <v>18</v>
      </c>
      <c r="C4" s="533"/>
      <c r="D4" s="533"/>
      <c r="E4" s="533"/>
      <c r="F4" s="533"/>
      <c r="G4" s="533"/>
      <c r="H4" s="533"/>
      <c r="I4" s="533"/>
      <c r="J4" s="534"/>
      <c r="K4" s="532" t="s">
        <v>21</v>
      </c>
      <c r="L4" s="533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2" t="s">
        <v>23</v>
      </c>
      <c r="C17" s="533"/>
      <c r="D17" s="533"/>
      <c r="E17" s="533"/>
      <c r="F17" s="5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2" t="s">
        <v>18</v>
      </c>
      <c r="C4" s="533"/>
      <c r="D4" s="533"/>
      <c r="E4" s="533"/>
      <c r="F4" s="533"/>
      <c r="G4" s="533"/>
      <c r="H4" s="533"/>
      <c r="I4" s="533"/>
      <c r="J4" s="534"/>
      <c r="K4" s="532" t="s">
        <v>21</v>
      </c>
      <c r="L4" s="533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2" t="s">
        <v>23</v>
      </c>
      <c r="C17" s="533"/>
      <c r="D17" s="533"/>
      <c r="E17" s="533"/>
      <c r="F17" s="5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5" t="s">
        <v>42</v>
      </c>
      <c r="B1" s="53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5" t="s">
        <v>42</v>
      </c>
      <c r="B1" s="53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6" t="s">
        <v>42</v>
      </c>
      <c r="B1" s="53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5" t="s">
        <v>42</v>
      </c>
      <c r="B1" s="53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583"/>
  <sheetViews>
    <sheetView showGridLines="0" topLeftCell="A549" zoomScale="73" zoomScaleNormal="73" workbookViewId="0">
      <selection activeCell="V582" sqref="V582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46"/>
      <c r="G2" s="546"/>
      <c r="H2" s="546"/>
      <c r="I2" s="546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37" t="s">
        <v>53</v>
      </c>
      <c r="C9" s="538"/>
      <c r="D9" s="538"/>
      <c r="E9" s="538"/>
      <c r="F9" s="538"/>
      <c r="G9" s="538"/>
      <c r="H9" s="538"/>
      <c r="I9" s="538"/>
      <c r="J9" s="538"/>
      <c r="K9" s="538"/>
      <c r="L9" s="538"/>
      <c r="M9" s="539"/>
      <c r="N9" s="537" t="s">
        <v>63</v>
      </c>
      <c r="O9" s="538"/>
      <c r="P9" s="538"/>
      <c r="Q9" s="538"/>
      <c r="R9" s="538"/>
      <c r="S9" s="538"/>
      <c r="T9" s="538"/>
      <c r="U9" s="539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37" t="s">
        <v>53</v>
      </c>
      <c r="C23" s="538"/>
      <c r="D23" s="538"/>
      <c r="E23" s="538"/>
      <c r="F23" s="538"/>
      <c r="G23" s="538"/>
      <c r="H23" s="538"/>
      <c r="I23" s="538"/>
      <c r="J23" s="538"/>
      <c r="K23" s="538"/>
      <c r="L23" s="538"/>
      <c r="M23" s="539"/>
      <c r="N23" s="537" t="s">
        <v>63</v>
      </c>
      <c r="O23" s="538"/>
      <c r="P23" s="538"/>
      <c r="Q23" s="538"/>
      <c r="R23" s="538"/>
      <c r="S23" s="538"/>
      <c r="T23" s="538"/>
      <c r="U23" s="539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37" t="s">
        <v>53</v>
      </c>
      <c r="C37" s="538"/>
      <c r="D37" s="538"/>
      <c r="E37" s="538"/>
      <c r="F37" s="538"/>
      <c r="G37" s="538"/>
      <c r="H37" s="538"/>
      <c r="I37" s="538"/>
      <c r="J37" s="538"/>
      <c r="K37" s="538"/>
      <c r="L37" s="538"/>
      <c r="M37" s="539"/>
      <c r="N37" s="537" t="s">
        <v>63</v>
      </c>
      <c r="O37" s="538"/>
      <c r="P37" s="538"/>
      <c r="Q37" s="538"/>
      <c r="R37" s="538"/>
      <c r="S37" s="538"/>
      <c r="T37" s="538"/>
      <c r="U37" s="539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37" t="s">
        <v>53</v>
      </c>
      <c r="C53" s="538"/>
      <c r="D53" s="538"/>
      <c r="E53" s="538"/>
      <c r="F53" s="538"/>
      <c r="G53" s="538"/>
      <c r="H53" s="538"/>
      <c r="I53" s="538"/>
      <c r="J53" s="538"/>
      <c r="K53" s="538"/>
      <c r="L53" s="539"/>
      <c r="M53" s="537" t="s">
        <v>63</v>
      </c>
      <c r="N53" s="538"/>
      <c r="O53" s="538"/>
      <c r="P53" s="538"/>
      <c r="Q53" s="538"/>
      <c r="R53" s="538"/>
      <c r="S53" s="538"/>
      <c r="T53" s="538"/>
      <c r="U53" s="538"/>
      <c r="V53" s="538"/>
      <c r="W53" s="539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37" t="s">
        <v>53</v>
      </c>
      <c r="C67" s="538"/>
      <c r="D67" s="538"/>
      <c r="E67" s="538"/>
      <c r="F67" s="538"/>
      <c r="G67" s="538"/>
      <c r="H67" s="538"/>
      <c r="I67" s="538"/>
      <c r="J67" s="538"/>
      <c r="K67" s="538"/>
      <c r="L67" s="539"/>
      <c r="M67" s="537" t="s">
        <v>63</v>
      </c>
      <c r="N67" s="538"/>
      <c r="O67" s="538"/>
      <c r="P67" s="538"/>
      <c r="Q67" s="538"/>
      <c r="R67" s="538"/>
      <c r="S67" s="538"/>
      <c r="T67" s="538"/>
      <c r="U67" s="538"/>
      <c r="V67" s="538"/>
      <c r="W67" s="539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37" t="s">
        <v>53</v>
      </c>
      <c r="C81" s="538"/>
      <c r="D81" s="538"/>
      <c r="E81" s="538"/>
      <c r="F81" s="538"/>
      <c r="G81" s="538"/>
      <c r="H81" s="538"/>
      <c r="I81" s="538"/>
      <c r="J81" s="538"/>
      <c r="K81" s="538"/>
      <c r="L81" s="539"/>
      <c r="M81" s="537" t="s">
        <v>63</v>
      </c>
      <c r="N81" s="538"/>
      <c r="O81" s="538"/>
      <c r="P81" s="538"/>
      <c r="Q81" s="538"/>
      <c r="R81" s="538"/>
      <c r="S81" s="538"/>
      <c r="T81" s="538"/>
      <c r="U81" s="538"/>
      <c r="V81" s="538"/>
      <c r="W81" s="539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37" t="s">
        <v>53</v>
      </c>
      <c r="C95" s="538"/>
      <c r="D95" s="538"/>
      <c r="E95" s="538"/>
      <c r="F95" s="538"/>
      <c r="G95" s="538"/>
      <c r="H95" s="538"/>
      <c r="I95" s="538"/>
      <c r="J95" s="538"/>
      <c r="K95" s="538"/>
      <c r="L95" s="539"/>
      <c r="M95" s="537" t="s">
        <v>63</v>
      </c>
      <c r="N95" s="538"/>
      <c r="O95" s="538"/>
      <c r="P95" s="538"/>
      <c r="Q95" s="538"/>
      <c r="R95" s="538"/>
      <c r="S95" s="538"/>
      <c r="T95" s="538"/>
      <c r="U95" s="538"/>
      <c r="V95" s="538"/>
      <c r="W95" s="539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37" t="s">
        <v>53</v>
      </c>
      <c r="C109" s="538"/>
      <c r="D109" s="538"/>
      <c r="E109" s="538"/>
      <c r="F109" s="538"/>
      <c r="G109" s="538"/>
      <c r="H109" s="538"/>
      <c r="I109" s="538"/>
      <c r="J109" s="538"/>
      <c r="K109" s="538"/>
      <c r="L109" s="539"/>
      <c r="M109" s="537" t="s">
        <v>63</v>
      </c>
      <c r="N109" s="538"/>
      <c r="O109" s="538"/>
      <c r="P109" s="538"/>
      <c r="Q109" s="538"/>
      <c r="R109" s="538"/>
      <c r="S109" s="538"/>
      <c r="T109" s="538"/>
      <c r="U109" s="538"/>
      <c r="V109" s="538"/>
      <c r="W109" s="539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37" t="s">
        <v>53</v>
      </c>
      <c r="C123" s="538"/>
      <c r="D123" s="538"/>
      <c r="E123" s="538"/>
      <c r="F123" s="538"/>
      <c r="G123" s="538"/>
      <c r="H123" s="538"/>
      <c r="I123" s="538"/>
      <c r="J123" s="547" t="s">
        <v>72</v>
      </c>
      <c r="K123" s="548"/>
      <c r="L123" s="548"/>
      <c r="M123" s="549"/>
      <c r="N123" s="537" t="s">
        <v>63</v>
      </c>
      <c r="O123" s="538"/>
      <c r="P123" s="538"/>
      <c r="Q123" s="538"/>
      <c r="R123" s="538"/>
      <c r="S123" s="538"/>
      <c r="T123" s="538"/>
      <c r="U123" s="538"/>
      <c r="V123" s="538"/>
      <c r="W123" s="539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37" t="s">
        <v>53</v>
      </c>
      <c r="C137" s="538"/>
      <c r="D137" s="538"/>
      <c r="E137" s="538"/>
      <c r="F137" s="538"/>
      <c r="G137" s="538"/>
      <c r="H137" s="538"/>
      <c r="I137" s="538"/>
      <c r="J137" s="540" t="s">
        <v>72</v>
      </c>
      <c r="K137" s="541"/>
      <c r="L137" s="541"/>
      <c r="M137" s="542"/>
      <c r="N137" s="538" t="s">
        <v>63</v>
      </c>
      <c r="O137" s="538"/>
      <c r="P137" s="538"/>
      <c r="Q137" s="538"/>
      <c r="R137" s="538"/>
      <c r="S137" s="538"/>
      <c r="T137" s="538"/>
      <c r="U137" s="538"/>
      <c r="V137" s="538"/>
      <c r="W137" s="539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37" t="s">
        <v>53</v>
      </c>
      <c r="C151" s="538"/>
      <c r="D151" s="538"/>
      <c r="E151" s="538"/>
      <c r="F151" s="538"/>
      <c r="G151" s="538"/>
      <c r="H151" s="538"/>
      <c r="I151" s="538"/>
      <c r="J151" s="540" t="s">
        <v>72</v>
      </c>
      <c r="K151" s="541"/>
      <c r="L151" s="541"/>
      <c r="M151" s="542"/>
      <c r="N151" s="538" t="s">
        <v>63</v>
      </c>
      <c r="O151" s="538"/>
      <c r="P151" s="538"/>
      <c r="Q151" s="538"/>
      <c r="R151" s="538"/>
      <c r="S151" s="538"/>
      <c r="T151" s="538"/>
      <c r="U151" s="538"/>
      <c r="V151" s="538"/>
      <c r="W151" s="539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37" t="s">
        <v>53</v>
      </c>
      <c r="C165" s="538"/>
      <c r="D165" s="538"/>
      <c r="E165" s="538"/>
      <c r="F165" s="538"/>
      <c r="G165" s="538"/>
      <c r="H165" s="538"/>
      <c r="I165" s="538"/>
      <c r="J165" s="540" t="s">
        <v>72</v>
      </c>
      <c r="K165" s="541"/>
      <c r="L165" s="541"/>
      <c r="M165" s="542"/>
      <c r="N165" s="538" t="s">
        <v>63</v>
      </c>
      <c r="O165" s="538"/>
      <c r="P165" s="538"/>
      <c r="Q165" s="538"/>
      <c r="R165" s="538"/>
      <c r="S165" s="538"/>
      <c r="T165" s="538"/>
      <c r="U165" s="538"/>
      <c r="V165" s="538"/>
      <c r="W165" s="539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37" t="s">
        <v>53</v>
      </c>
      <c r="C181" s="538"/>
      <c r="D181" s="538"/>
      <c r="E181" s="538"/>
      <c r="F181" s="538"/>
      <c r="G181" s="538"/>
      <c r="H181" s="538"/>
      <c r="I181" s="538"/>
      <c r="J181" s="540" t="s">
        <v>72</v>
      </c>
      <c r="K181" s="541"/>
      <c r="L181" s="541"/>
      <c r="M181" s="542"/>
      <c r="N181" s="537" t="s">
        <v>63</v>
      </c>
      <c r="O181" s="538"/>
      <c r="P181" s="538"/>
      <c r="Q181" s="538"/>
      <c r="R181" s="538"/>
      <c r="S181" s="538"/>
      <c r="T181" s="538"/>
      <c r="U181" s="538"/>
      <c r="V181" s="538"/>
      <c r="W181" s="538"/>
      <c r="X181" s="539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37" t="s">
        <v>53</v>
      </c>
      <c r="C195" s="538"/>
      <c r="D195" s="538"/>
      <c r="E195" s="538"/>
      <c r="F195" s="538"/>
      <c r="G195" s="538"/>
      <c r="H195" s="538"/>
      <c r="I195" s="538"/>
      <c r="J195" s="540" t="s">
        <v>72</v>
      </c>
      <c r="K195" s="541"/>
      <c r="L195" s="541"/>
      <c r="M195" s="542"/>
      <c r="N195" s="537" t="s">
        <v>63</v>
      </c>
      <c r="O195" s="538"/>
      <c r="P195" s="538"/>
      <c r="Q195" s="538"/>
      <c r="R195" s="538"/>
      <c r="S195" s="538"/>
      <c r="T195" s="538"/>
      <c r="U195" s="538"/>
      <c r="V195" s="538"/>
      <c r="W195" s="538"/>
      <c r="X195" s="539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37" t="s">
        <v>53</v>
      </c>
      <c r="C209" s="538"/>
      <c r="D209" s="538"/>
      <c r="E209" s="538"/>
      <c r="F209" s="538"/>
      <c r="G209" s="538"/>
      <c r="H209" s="538"/>
      <c r="I209" s="538"/>
      <c r="J209" s="540" t="s">
        <v>72</v>
      </c>
      <c r="K209" s="541"/>
      <c r="L209" s="541"/>
      <c r="M209" s="542"/>
      <c r="N209" s="537" t="s">
        <v>63</v>
      </c>
      <c r="O209" s="538"/>
      <c r="P209" s="538"/>
      <c r="Q209" s="538"/>
      <c r="R209" s="538"/>
      <c r="S209" s="538"/>
      <c r="T209" s="538"/>
      <c r="U209" s="538"/>
      <c r="V209" s="538"/>
      <c r="W209" s="538"/>
      <c r="X209" s="539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37" t="s">
        <v>53</v>
      </c>
      <c r="C223" s="538"/>
      <c r="D223" s="538"/>
      <c r="E223" s="538"/>
      <c r="F223" s="538"/>
      <c r="G223" s="538"/>
      <c r="H223" s="538"/>
      <c r="I223" s="538"/>
      <c r="J223" s="540" t="s">
        <v>72</v>
      </c>
      <c r="K223" s="541"/>
      <c r="L223" s="541"/>
      <c r="M223" s="542"/>
      <c r="N223" s="537" t="s">
        <v>63</v>
      </c>
      <c r="O223" s="538"/>
      <c r="P223" s="538"/>
      <c r="Q223" s="538"/>
      <c r="R223" s="538"/>
      <c r="S223" s="538"/>
      <c r="T223" s="538"/>
      <c r="U223" s="538"/>
      <c r="V223" s="538"/>
      <c r="W223" s="538"/>
      <c r="X223" s="539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37" t="s">
        <v>53</v>
      </c>
      <c r="C237" s="538"/>
      <c r="D237" s="538"/>
      <c r="E237" s="538"/>
      <c r="F237" s="538"/>
      <c r="G237" s="538"/>
      <c r="H237" s="538"/>
      <c r="I237" s="538"/>
      <c r="J237" s="540" t="s">
        <v>72</v>
      </c>
      <c r="K237" s="541"/>
      <c r="L237" s="541"/>
      <c r="M237" s="542"/>
      <c r="N237" s="537" t="s">
        <v>63</v>
      </c>
      <c r="O237" s="538"/>
      <c r="P237" s="538"/>
      <c r="Q237" s="538"/>
      <c r="R237" s="538"/>
      <c r="S237" s="538"/>
      <c r="T237" s="538"/>
      <c r="U237" s="538"/>
      <c r="V237" s="538"/>
      <c r="W237" s="538"/>
      <c r="X237" s="539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37" t="s">
        <v>53</v>
      </c>
      <c r="C251" s="538"/>
      <c r="D251" s="538"/>
      <c r="E251" s="538"/>
      <c r="F251" s="538"/>
      <c r="G251" s="538"/>
      <c r="H251" s="538"/>
      <c r="I251" s="538"/>
      <c r="J251" s="540" t="s">
        <v>72</v>
      </c>
      <c r="K251" s="541"/>
      <c r="L251" s="541"/>
      <c r="M251" s="542"/>
      <c r="N251" s="537" t="s">
        <v>63</v>
      </c>
      <c r="O251" s="538"/>
      <c r="P251" s="538"/>
      <c r="Q251" s="538"/>
      <c r="R251" s="538"/>
      <c r="S251" s="538"/>
      <c r="T251" s="538"/>
      <c r="U251" s="538"/>
      <c r="V251" s="538"/>
      <c r="W251" s="538"/>
      <c r="X251" s="539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37" t="s">
        <v>53</v>
      </c>
      <c r="C266" s="538"/>
      <c r="D266" s="538"/>
      <c r="E266" s="538"/>
      <c r="F266" s="538"/>
      <c r="G266" s="538"/>
      <c r="H266" s="538"/>
      <c r="I266" s="538"/>
      <c r="J266" s="540" t="s">
        <v>72</v>
      </c>
      <c r="K266" s="541"/>
      <c r="L266" s="541"/>
      <c r="M266" s="542"/>
      <c r="N266" s="537" t="s">
        <v>63</v>
      </c>
      <c r="O266" s="538"/>
      <c r="P266" s="538"/>
      <c r="Q266" s="538"/>
      <c r="R266" s="538"/>
      <c r="S266" s="538"/>
      <c r="T266" s="538"/>
      <c r="U266" s="538"/>
      <c r="V266" s="538"/>
      <c r="W266" s="538"/>
      <c r="X266" s="539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37" t="s">
        <v>53</v>
      </c>
      <c r="C280" s="538"/>
      <c r="D280" s="538"/>
      <c r="E280" s="538"/>
      <c r="F280" s="538"/>
      <c r="G280" s="538"/>
      <c r="H280" s="538"/>
      <c r="I280" s="538"/>
      <c r="J280" s="540" t="s">
        <v>72</v>
      </c>
      <c r="K280" s="541"/>
      <c r="L280" s="541"/>
      <c r="M280" s="542"/>
      <c r="N280" s="537" t="s">
        <v>63</v>
      </c>
      <c r="O280" s="538"/>
      <c r="P280" s="538"/>
      <c r="Q280" s="538"/>
      <c r="R280" s="538"/>
      <c r="S280" s="538"/>
      <c r="T280" s="538"/>
      <c r="U280" s="538"/>
      <c r="V280" s="538"/>
      <c r="W280" s="538"/>
      <c r="X280" s="539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37" t="s">
        <v>53</v>
      </c>
      <c r="C294" s="538"/>
      <c r="D294" s="538"/>
      <c r="E294" s="538"/>
      <c r="F294" s="538"/>
      <c r="G294" s="538"/>
      <c r="H294" s="538"/>
      <c r="I294" s="538"/>
      <c r="J294" s="540" t="s">
        <v>72</v>
      </c>
      <c r="K294" s="541"/>
      <c r="L294" s="541"/>
      <c r="M294" s="542"/>
      <c r="N294" s="537" t="s">
        <v>63</v>
      </c>
      <c r="O294" s="538"/>
      <c r="P294" s="538"/>
      <c r="Q294" s="538"/>
      <c r="R294" s="538"/>
      <c r="S294" s="538"/>
      <c r="T294" s="538"/>
      <c r="U294" s="538"/>
      <c r="V294" s="538"/>
      <c r="W294" s="538"/>
      <c r="X294" s="539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37" t="s">
        <v>53</v>
      </c>
      <c r="C308" s="538"/>
      <c r="D308" s="538"/>
      <c r="E308" s="538"/>
      <c r="F308" s="538"/>
      <c r="G308" s="538"/>
      <c r="H308" s="538"/>
      <c r="I308" s="538"/>
      <c r="J308" s="540" t="s">
        <v>72</v>
      </c>
      <c r="K308" s="541"/>
      <c r="L308" s="541"/>
      <c r="M308" s="542"/>
      <c r="N308" s="537" t="s">
        <v>63</v>
      </c>
      <c r="O308" s="538"/>
      <c r="P308" s="538"/>
      <c r="Q308" s="538"/>
      <c r="R308" s="538"/>
      <c r="S308" s="538"/>
      <c r="T308" s="538"/>
      <c r="U308" s="538"/>
      <c r="V308" s="538"/>
      <c r="W308" s="538"/>
      <c r="X308" s="539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37" t="s">
        <v>53</v>
      </c>
      <c r="C324" s="538"/>
      <c r="D324" s="538"/>
      <c r="E324" s="538"/>
      <c r="F324" s="538"/>
      <c r="G324" s="539"/>
      <c r="H324" s="537" t="s">
        <v>72</v>
      </c>
      <c r="I324" s="538"/>
      <c r="J324" s="538"/>
      <c r="K324" s="538"/>
      <c r="L324" s="538"/>
      <c r="M324" s="539"/>
      <c r="N324" s="537" t="s">
        <v>63</v>
      </c>
      <c r="O324" s="538"/>
      <c r="P324" s="538"/>
      <c r="Q324" s="538"/>
      <c r="R324" s="538"/>
      <c r="S324" s="539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37" t="s">
        <v>53</v>
      </c>
      <c r="C338" s="538"/>
      <c r="D338" s="538"/>
      <c r="E338" s="538"/>
      <c r="F338" s="538"/>
      <c r="G338" s="539"/>
      <c r="H338" s="537" t="s">
        <v>72</v>
      </c>
      <c r="I338" s="538"/>
      <c r="J338" s="538"/>
      <c r="K338" s="538"/>
      <c r="L338" s="538"/>
      <c r="M338" s="539"/>
      <c r="N338" s="537" t="s">
        <v>63</v>
      </c>
      <c r="O338" s="538"/>
      <c r="P338" s="538"/>
      <c r="Q338" s="538"/>
      <c r="R338" s="538"/>
      <c r="S338" s="539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43" t="s">
        <v>53</v>
      </c>
      <c r="C352" s="544"/>
      <c r="D352" s="544"/>
      <c r="E352" s="544"/>
      <c r="F352" s="544"/>
      <c r="G352" s="545"/>
      <c r="H352" s="543" t="s">
        <v>72</v>
      </c>
      <c r="I352" s="544"/>
      <c r="J352" s="544"/>
      <c r="K352" s="544"/>
      <c r="L352" s="544"/>
      <c r="M352" s="545"/>
      <c r="N352" s="543" t="s">
        <v>63</v>
      </c>
      <c r="O352" s="544"/>
      <c r="P352" s="544"/>
      <c r="Q352" s="544"/>
      <c r="R352" s="544"/>
      <c r="S352" s="545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37" t="s">
        <v>53</v>
      </c>
      <c r="C365" s="538"/>
      <c r="D365" s="538"/>
      <c r="E365" s="538"/>
      <c r="F365" s="538"/>
      <c r="G365" s="539"/>
      <c r="H365" s="537" t="s">
        <v>72</v>
      </c>
      <c r="I365" s="538"/>
      <c r="J365" s="538"/>
      <c r="K365" s="538"/>
      <c r="L365" s="538"/>
      <c r="M365" s="539"/>
      <c r="N365" s="537" t="s">
        <v>63</v>
      </c>
      <c r="O365" s="538"/>
      <c r="P365" s="538"/>
      <c r="Q365" s="538"/>
      <c r="R365" s="538"/>
      <c r="S365" s="539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37" t="s">
        <v>53</v>
      </c>
      <c r="C378" s="538"/>
      <c r="D378" s="538"/>
      <c r="E378" s="538"/>
      <c r="F378" s="538"/>
      <c r="G378" s="539"/>
      <c r="H378" s="537" t="s">
        <v>72</v>
      </c>
      <c r="I378" s="538"/>
      <c r="J378" s="538"/>
      <c r="K378" s="538"/>
      <c r="L378" s="538"/>
      <c r="M378" s="539"/>
      <c r="N378" s="537" t="s">
        <v>63</v>
      </c>
      <c r="O378" s="538"/>
      <c r="P378" s="538"/>
      <c r="Q378" s="538"/>
      <c r="R378" s="538"/>
      <c r="S378" s="539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37" t="s">
        <v>53</v>
      </c>
      <c r="C391" s="538"/>
      <c r="D391" s="538"/>
      <c r="E391" s="538"/>
      <c r="F391" s="538"/>
      <c r="G391" s="539"/>
      <c r="H391" s="537" t="s">
        <v>72</v>
      </c>
      <c r="I391" s="538"/>
      <c r="J391" s="538"/>
      <c r="K391" s="538"/>
      <c r="L391" s="538"/>
      <c r="M391" s="539"/>
      <c r="N391" s="537" t="s">
        <v>63</v>
      </c>
      <c r="O391" s="538"/>
      <c r="P391" s="538"/>
      <c r="Q391" s="538"/>
      <c r="R391" s="538"/>
      <c r="S391" s="539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37" t="s">
        <v>53</v>
      </c>
      <c r="C404" s="538"/>
      <c r="D404" s="538"/>
      <c r="E404" s="538"/>
      <c r="F404" s="538"/>
      <c r="G404" s="539"/>
      <c r="H404" s="537" t="s">
        <v>72</v>
      </c>
      <c r="I404" s="538"/>
      <c r="J404" s="538"/>
      <c r="K404" s="538"/>
      <c r="L404" s="538"/>
      <c r="M404" s="539"/>
      <c r="N404" s="537" t="s">
        <v>63</v>
      </c>
      <c r="O404" s="538"/>
      <c r="P404" s="538"/>
      <c r="Q404" s="538"/>
      <c r="R404" s="538"/>
      <c r="S404" s="539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37" t="s">
        <v>53</v>
      </c>
      <c r="C417" s="538"/>
      <c r="D417" s="538"/>
      <c r="E417" s="538"/>
      <c r="F417" s="538"/>
      <c r="G417" s="539"/>
      <c r="H417" s="537" t="s">
        <v>72</v>
      </c>
      <c r="I417" s="538"/>
      <c r="J417" s="538"/>
      <c r="K417" s="538"/>
      <c r="L417" s="538"/>
      <c r="M417" s="539"/>
      <c r="N417" s="537" t="s">
        <v>63</v>
      </c>
      <c r="O417" s="538"/>
      <c r="P417" s="538"/>
      <c r="Q417" s="538"/>
      <c r="R417" s="538"/>
      <c r="S417" s="539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37" t="s">
        <v>53</v>
      </c>
      <c r="C430" s="538"/>
      <c r="D430" s="538"/>
      <c r="E430" s="538"/>
      <c r="F430" s="538"/>
      <c r="G430" s="539"/>
      <c r="H430" s="537" t="s">
        <v>72</v>
      </c>
      <c r="I430" s="538"/>
      <c r="J430" s="538"/>
      <c r="K430" s="538"/>
      <c r="L430" s="538"/>
      <c r="M430" s="539"/>
      <c r="N430" s="537" t="s">
        <v>63</v>
      </c>
      <c r="O430" s="538"/>
      <c r="P430" s="538"/>
      <c r="Q430" s="538"/>
      <c r="R430" s="538"/>
      <c r="S430" s="539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37" t="s">
        <v>53</v>
      </c>
      <c r="C443" s="538"/>
      <c r="D443" s="538"/>
      <c r="E443" s="538"/>
      <c r="F443" s="538"/>
      <c r="G443" s="539"/>
      <c r="H443" s="537" t="s">
        <v>72</v>
      </c>
      <c r="I443" s="538"/>
      <c r="J443" s="538"/>
      <c r="K443" s="538"/>
      <c r="L443" s="538"/>
      <c r="M443" s="539"/>
      <c r="N443" s="537" t="s">
        <v>63</v>
      </c>
      <c r="O443" s="538"/>
      <c r="P443" s="538"/>
      <c r="Q443" s="538"/>
      <c r="R443" s="538"/>
      <c r="S443" s="539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37" t="s">
        <v>53</v>
      </c>
      <c r="C456" s="538"/>
      <c r="D456" s="538"/>
      <c r="E456" s="538"/>
      <c r="F456" s="538"/>
      <c r="G456" s="539"/>
      <c r="H456" s="537" t="s">
        <v>72</v>
      </c>
      <c r="I456" s="538"/>
      <c r="J456" s="538"/>
      <c r="K456" s="538"/>
      <c r="L456" s="538"/>
      <c r="M456" s="539"/>
      <c r="N456" s="537" t="s">
        <v>63</v>
      </c>
      <c r="O456" s="538"/>
      <c r="P456" s="538"/>
      <c r="Q456" s="538"/>
      <c r="R456" s="538"/>
      <c r="S456" s="539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37" t="s">
        <v>53</v>
      </c>
      <c r="C469" s="538"/>
      <c r="D469" s="538"/>
      <c r="E469" s="538"/>
      <c r="F469" s="538"/>
      <c r="G469" s="539"/>
      <c r="H469" s="537" t="s">
        <v>72</v>
      </c>
      <c r="I469" s="538"/>
      <c r="J469" s="538"/>
      <c r="K469" s="538"/>
      <c r="L469" s="538"/>
      <c r="M469" s="539"/>
      <c r="N469" s="537" t="s">
        <v>63</v>
      </c>
      <c r="O469" s="538"/>
      <c r="P469" s="538"/>
      <c r="Q469" s="538"/>
      <c r="R469" s="538"/>
      <c r="S469" s="539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37" t="s">
        <v>53</v>
      </c>
      <c r="C482" s="538"/>
      <c r="D482" s="538"/>
      <c r="E482" s="538"/>
      <c r="F482" s="538"/>
      <c r="G482" s="539"/>
      <c r="H482" s="537" t="s">
        <v>72</v>
      </c>
      <c r="I482" s="538"/>
      <c r="J482" s="538"/>
      <c r="K482" s="538"/>
      <c r="L482" s="538"/>
      <c r="M482" s="539"/>
      <c r="N482" s="537" t="s">
        <v>63</v>
      </c>
      <c r="O482" s="538"/>
      <c r="P482" s="538"/>
      <c r="Q482" s="538"/>
      <c r="R482" s="538"/>
      <c r="S482" s="539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37" t="s">
        <v>53</v>
      </c>
      <c r="C495" s="538"/>
      <c r="D495" s="538"/>
      <c r="E495" s="538"/>
      <c r="F495" s="538"/>
      <c r="G495" s="539"/>
      <c r="H495" s="537" t="s">
        <v>72</v>
      </c>
      <c r="I495" s="538"/>
      <c r="J495" s="538"/>
      <c r="K495" s="538"/>
      <c r="L495" s="538"/>
      <c r="M495" s="539"/>
      <c r="N495" s="537" t="s">
        <v>63</v>
      </c>
      <c r="O495" s="538"/>
      <c r="P495" s="538"/>
      <c r="Q495" s="538"/>
      <c r="R495" s="538"/>
      <c r="S495" s="539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37" t="s">
        <v>53</v>
      </c>
      <c r="C508" s="538"/>
      <c r="D508" s="538"/>
      <c r="E508" s="538"/>
      <c r="F508" s="538"/>
      <c r="G508" s="539"/>
      <c r="H508" s="537" t="s">
        <v>72</v>
      </c>
      <c r="I508" s="538"/>
      <c r="J508" s="538"/>
      <c r="K508" s="538"/>
      <c r="L508" s="538"/>
      <c r="M508" s="539"/>
      <c r="N508" s="537" t="s">
        <v>63</v>
      </c>
      <c r="O508" s="538"/>
      <c r="P508" s="538"/>
      <c r="Q508" s="538"/>
      <c r="R508" s="538"/>
      <c r="S508" s="539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  <row r="520" spans="1:23" ht="13.5" thickBot="1" x14ac:dyDescent="0.25"/>
    <row r="521" spans="1:23" s="523" customFormat="1" ht="13.5" thickBot="1" x14ac:dyDescent="0.25">
      <c r="A521" s="468" t="s">
        <v>144</v>
      </c>
      <c r="B521" s="537" t="s">
        <v>53</v>
      </c>
      <c r="C521" s="538"/>
      <c r="D521" s="538"/>
      <c r="E521" s="538"/>
      <c r="F521" s="538"/>
      <c r="G521" s="539"/>
      <c r="H521" s="537" t="s">
        <v>72</v>
      </c>
      <c r="I521" s="538"/>
      <c r="J521" s="538"/>
      <c r="K521" s="538"/>
      <c r="L521" s="538"/>
      <c r="M521" s="539"/>
      <c r="N521" s="537" t="s">
        <v>63</v>
      </c>
      <c r="O521" s="538"/>
      <c r="P521" s="538"/>
      <c r="Q521" s="538"/>
      <c r="R521" s="538"/>
      <c r="S521" s="539"/>
      <c r="T521" s="338" t="s">
        <v>55</v>
      </c>
    </row>
    <row r="522" spans="1:23" s="523" customFormat="1" x14ac:dyDescent="0.2">
      <c r="A522" s="469" t="s">
        <v>54</v>
      </c>
      <c r="B522" s="448">
        <v>1</v>
      </c>
      <c r="C522" s="449">
        <v>2</v>
      </c>
      <c r="D522" s="449">
        <v>3</v>
      </c>
      <c r="E522" s="449">
        <v>4</v>
      </c>
      <c r="F522" s="449">
        <v>5</v>
      </c>
      <c r="G522" s="450">
        <v>6</v>
      </c>
      <c r="H522" s="448">
        <v>7</v>
      </c>
      <c r="I522" s="449">
        <v>8</v>
      </c>
      <c r="J522" s="449">
        <v>9</v>
      </c>
      <c r="K522" s="449">
        <v>10</v>
      </c>
      <c r="L522" s="449">
        <v>11</v>
      </c>
      <c r="M522" s="451">
        <v>12</v>
      </c>
      <c r="N522" s="448">
        <v>13</v>
      </c>
      <c r="O522" s="449">
        <v>14</v>
      </c>
      <c r="P522" s="449">
        <v>15</v>
      </c>
      <c r="Q522" s="449">
        <v>16</v>
      </c>
      <c r="R522" s="449">
        <v>17</v>
      </c>
      <c r="S522" s="451">
        <v>18</v>
      </c>
      <c r="T522" s="459">
        <v>854</v>
      </c>
    </row>
    <row r="523" spans="1:23" s="523" customFormat="1" x14ac:dyDescent="0.2">
      <c r="A523" s="470" t="s">
        <v>3</v>
      </c>
      <c r="B523" s="473">
        <v>3996</v>
      </c>
      <c r="C523" s="254">
        <v>3996</v>
      </c>
      <c r="D523" s="254">
        <v>3996</v>
      </c>
      <c r="E523" s="254">
        <v>3996</v>
      </c>
      <c r="F523" s="254">
        <v>3996</v>
      </c>
      <c r="G523" s="404">
        <v>3996</v>
      </c>
      <c r="H523" s="253">
        <v>3996</v>
      </c>
      <c r="I523" s="254">
        <v>3996</v>
      </c>
      <c r="J523" s="254">
        <v>3996</v>
      </c>
      <c r="K523" s="254">
        <v>3996</v>
      </c>
      <c r="L523" s="254">
        <v>3996</v>
      </c>
      <c r="M523" s="255">
        <v>3996</v>
      </c>
      <c r="N523" s="253">
        <v>3996</v>
      </c>
      <c r="O523" s="254">
        <v>3996</v>
      </c>
      <c r="P523" s="254">
        <v>3996</v>
      </c>
      <c r="Q523" s="254">
        <v>3996</v>
      </c>
      <c r="R523" s="254">
        <v>3996</v>
      </c>
      <c r="S523" s="255">
        <v>3996</v>
      </c>
      <c r="T523" s="341">
        <v>3996</v>
      </c>
    </row>
    <row r="524" spans="1:23" s="523" customFormat="1" x14ac:dyDescent="0.2">
      <c r="A524" s="471" t="s">
        <v>6</v>
      </c>
      <c r="B524" s="256">
        <v>4428.9655172413795</v>
      </c>
      <c r="C524" s="257">
        <v>4474.2592592592591</v>
      </c>
      <c r="D524" s="257">
        <v>4435.3846153846152</v>
      </c>
      <c r="E524" s="257">
        <v>4248.333333333333</v>
      </c>
      <c r="F524" s="257">
        <v>4530.363636363636</v>
      </c>
      <c r="G524" s="296">
        <v>4428.727272727273</v>
      </c>
      <c r="H524" s="256">
        <v>4452.7659574468089</v>
      </c>
      <c r="I524" s="257">
        <v>4445</v>
      </c>
      <c r="J524" s="257">
        <v>4399.7368421052633</v>
      </c>
      <c r="K524" s="257">
        <v>4716.875</v>
      </c>
      <c r="L524" s="257">
        <v>4439.591836734694</v>
      </c>
      <c r="M524" s="258">
        <v>4443.75</v>
      </c>
      <c r="N524" s="256">
        <v>4536.739130434783</v>
      </c>
      <c r="O524" s="257">
        <v>4474.6938775510207</v>
      </c>
      <c r="P524" s="257">
        <v>4481.6326530612241</v>
      </c>
      <c r="Q524" s="257">
        <v>4360.588235294118</v>
      </c>
      <c r="R524" s="257">
        <v>4436.25</v>
      </c>
      <c r="S524" s="258">
        <v>4624.4680851063831</v>
      </c>
      <c r="T524" s="342">
        <v>4466.5201005025128</v>
      </c>
    </row>
    <row r="525" spans="1:23" s="523" customFormat="1" x14ac:dyDescent="0.2">
      <c r="A525" s="469" t="s">
        <v>7</v>
      </c>
      <c r="B525" s="260">
        <v>86.206896551724142</v>
      </c>
      <c r="C525" s="261">
        <v>77.777777777777771</v>
      </c>
      <c r="D525" s="261">
        <v>84.615384615384613</v>
      </c>
      <c r="E525" s="261">
        <v>66.666666666666671</v>
      </c>
      <c r="F525" s="261">
        <v>81.818181818181813</v>
      </c>
      <c r="G525" s="509">
        <v>70.909090909090907</v>
      </c>
      <c r="H525" s="260">
        <v>76.59574468085107</v>
      </c>
      <c r="I525" s="261">
        <v>76</v>
      </c>
      <c r="J525" s="261">
        <v>94.736842105263165</v>
      </c>
      <c r="K525" s="261">
        <v>68.75</v>
      </c>
      <c r="L525" s="261">
        <v>83.673469387755105</v>
      </c>
      <c r="M525" s="262">
        <v>70.833333333333329</v>
      </c>
      <c r="N525" s="260">
        <v>91.304347826086953</v>
      </c>
      <c r="O525" s="261">
        <v>83.673469387755105</v>
      </c>
      <c r="P525" s="261">
        <v>73.469387755102048</v>
      </c>
      <c r="Q525" s="261">
        <v>76.470588235294116</v>
      </c>
      <c r="R525" s="261">
        <v>79.166666666666671</v>
      </c>
      <c r="S525" s="262">
        <v>74.468085106382972</v>
      </c>
      <c r="T525" s="343">
        <v>80.150753768844226</v>
      </c>
      <c r="V525" s="227"/>
    </row>
    <row r="526" spans="1:23" s="523" customFormat="1" x14ac:dyDescent="0.2">
      <c r="A526" s="469" t="s">
        <v>8</v>
      </c>
      <c r="B526" s="263">
        <v>7.6514699592454299E-2</v>
      </c>
      <c r="C526" s="264">
        <v>8.4574004480490475E-2</v>
      </c>
      <c r="D526" s="264">
        <v>7.2322267034681975E-2</v>
      </c>
      <c r="E526" s="264">
        <v>9.2722368673250774E-2</v>
      </c>
      <c r="F526" s="264">
        <v>7.2018049484728106E-2</v>
      </c>
      <c r="G526" s="302">
        <v>8.6315143625260313E-2</v>
      </c>
      <c r="H526" s="263">
        <v>8.2039341272762634E-2</v>
      </c>
      <c r="I526" s="264">
        <v>8.4513104884240839E-2</v>
      </c>
      <c r="J526" s="264">
        <v>6.2005280909900533E-2</v>
      </c>
      <c r="K526" s="264">
        <v>9.8207416217994364E-2</v>
      </c>
      <c r="L526" s="264">
        <v>7.8071204127377183E-2</v>
      </c>
      <c r="M526" s="265">
        <v>8.3849664750373587E-2</v>
      </c>
      <c r="N526" s="263">
        <v>6.7130331916542343E-2</v>
      </c>
      <c r="O526" s="264">
        <v>7.6754406196217401E-2</v>
      </c>
      <c r="P526" s="264">
        <v>9.3370805246454927E-2</v>
      </c>
      <c r="Q526" s="264">
        <v>7.9267559039007618E-2</v>
      </c>
      <c r="R526" s="264">
        <v>7.2082530541637463E-2</v>
      </c>
      <c r="S526" s="265">
        <v>8.3058917551291037E-2</v>
      </c>
      <c r="T526" s="344">
        <v>8.1422020246605262E-2</v>
      </c>
      <c r="V526" s="227"/>
    </row>
    <row r="527" spans="1:23" s="523" customFormat="1" x14ac:dyDescent="0.2">
      <c r="A527" s="471" t="s">
        <v>1</v>
      </c>
      <c r="B527" s="266">
        <f>B524/H523*100-100</f>
        <v>10.834972903938421</v>
      </c>
      <c r="C527" s="267">
        <f t="shared" ref="C527:E527" si="208">C524/C523*100-100</f>
        <v>11.968449931412877</v>
      </c>
      <c r="D527" s="267">
        <f t="shared" si="208"/>
        <v>10.995610995610988</v>
      </c>
      <c r="E527" s="267">
        <f t="shared" si="208"/>
        <v>6.3146479813146499</v>
      </c>
      <c r="F527" s="267">
        <f>F524/F523*100-100</f>
        <v>13.372463372463358</v>
      </c>
      <c r="G527" s="405">
        <f t="shared" ref="G527:L527" si="209">G524/G523*100-100</f>
        <v>10.829010829010841</v>
      </c>
      <c r="H527" s="266">
        <f t="shared" si="209"/>
        <v>11.430579515685906</v>
      </c>
      <c r="I527" s="267">
        <f t="shared" si="209"/>
        <v>11.236236236236238</v>
      </c>
      <c r="J527" s="267">
        <f t="shared" si="209"/>
        <v>10.103524577208802</v>
      </c>
      <c r="K527" s="267">
        <f t="shared" si="209"/>
        <v>18.039914914914917</v>
      </c>
      <c r="L527" s="267">
        <f t="shared" si="209"/>
        <v>11.100896815182537</v>
      </c>
      <c r="M527" s="268">
        <f>M524/M523*100-100</f>
        <v>11.204954954954943</v>
      </c>
      <c r="N527" s="266">
        <f t="shared" ref="N527:T527" si="210">N524/N523*100-100</f>
        <v>13.532010271140706</v>
      </c>
      <c r="O527" s="267">
        <f t="shared" si="210"/>
        <v>11.979326265040569</v>
      </c>
      <c r="P527" s="267">
        <f t="shared" si="210"/>
        <v>12.152969295826438</v>
      </c>
      <c r="Q527" s="267">
        <f t="shared" si="210"/>
        <v>9.1238297120650174</v>
      </c>
      <c r="R527" s="267">
        <f t="shared" si="210"/>
        <v>11.017267267267258</v>
      </c>
      <c r="S527" s="268">
        <f t="shared" si="210"/>
        <v>15.727429557216794</v>
      </c>
      <c r="T527" s="345">
        <f t="shared" si="210"/>
        <v>11.774777289852679</v>
      </c>
      <c r="V527" s="227"/>
    </row>
    <row r="528" spans="1:23" s="523" customFormat="1" ht="13.5" thickBot="1" x14ac:dyDescent="0.25">
      <c r="A528" s="472" t="s">
        <v>27</v>
      </c>
      <c r="B528" s="474">
        <f t="shared" ref="B528:T528" si="211">B524-B511</f>
        <v>-3.6844827586201063</v>
      </c>
      <c r="C528" s="475">
        <f t="shared" si="211"/>
        <v>97.589259259259052</v>
      </c>
      <c r="D528" s="475">
        <f t="shared" si="211"/>
        <v>1.4246153846152083</v>
      </c>
      <c r="E528" s="475">
        <f t="shared" si="211"/>
        <v>125.83333333333303</v>
      </c>
      <c r="F528" s="475">
        <f t="shared" si="211"/>
        <v>71.163636363636215</v>
      </c>
      <c r="G528" s="476">
        <f t="shared" si="211"/>
        <v>155.10727272727308</v>
      </c>
      <c r="H528" s="474">
        <f t="shared" si="211"/>
        <v>123.80595744680886</v>
      </c>
      <c r="I528" s="475">
        <f t="shared" si="211"/>
        <v>219.51000000000022</v>
      </c>
      <c r="J528" s="475">
        <f t="shared" si="211"/>
        <v>62.136842105262986</v>
      </c>
      <c r="K528" s="475">
        <f t="shared" si="211"/>
        <v>244.76500000000033</v>
      </c>
      <c r="L528" s="475">
        <f t="shared" si="211"/>
        <v>-70.618163265306066</v>
      </c>
      <c r="M528" s="477">
        <f t="shared" si="211"/>
        <v>50.550000000000182</v>
      </c>
      <c r="N528" s="474">
        <f t="shared" si="211"/>
        <v>107.34913043478264</v>
      </c>
      <c r="O528" s="475">
        <f t="shared" si="211"/>
        <v>-16.126122448979004</v>
      </c>
      <c r="P528" s="475">
        <f t="shared" si="211"/>
        <v>63.672653061224082</v>
      </c>
      <c r="Q528" s="475">
        <f t="shared" si="211"/>
        <v>-92.411764705881978</v>
      </c>
      <c r="R528" s="475">
        <f t="shared" si="211"/>
        <v>71.140000000000327</v>
      </c>
      <c r="S528" s="477">
        <f t="shared" si="211"/>
        <v>269.15808510638271</v>
      </c>
      <c r="T528" s="478">
        <f t="shared" si="211"/>
        <v>79.920100502512469</v>
      </c>
      <c r="V528" s="227"/>
    </row>
    <row r="529" spans="1:23" s="523" customFormat="1" x14ac:dyDescent="0.2">
      <c r="A529" s="370" t="s">
        <v>51</v>
      </c>
      <c r="B529" s="274">
        <v>754</v>
      </c>
      <c r="C529" s="275">
        <v>747</v>
      </c>
      <c r="D529" s="275">
        <v>744</v>
      </c>
      <c r="E529" s="275">
        <v>152</v>
      </c>
      <c r="F529" s="275">
        <v>753</v>
      </c>
      <c r="G529" s="407">
        <v>748</v>
      </c>
      <c r="H529" s="274">
        <v>739</v>
      </c>
      <c r="I529" s="275">
        <v>745</v>
      </c>
      <c r="J529" s="275">
        <v>734</v>
      </c>
      <c r="K529" s="275">
        <v>133</v>
      </c>
      <c r="L529" s="275">
        <v>749</v>
      </c>
      <c r="M529" s="276">
        <v>744</v>
      </c>
      <c r="N529" s="274">
        <v>754</v>
      </c>
      <c r="O529" s="275">
        <v>759</v>
      </c>
      <c r="P529" s="275">
        <v>751</v>
      </c>
      <c r="Q529" s="275">
        <v>129</v>
      </c>
      <c r="R529" s="275">
        <v>752</v>
      </c>
      <c r="S529" s="276">
        <v>750</v>
      </c>
      <c r="T529" s="347">
        <f>SUM(B529:S529)</f>
        <v>11637</v>
      </c>
      <c r="U529" s="227" t="s">
        <v>56</v>
      </c>
      <c r="V529" s="278">
        <f>T516-T529</f>
        <v>34</v>
      </c>
      <c r="W529" s="279">
        <f>V529/T516</f>
        <v>2.9132036672093221E-3</v>
      </c>
    </row>
    <row r="530" spans="1:23" s="523" customFormat="1" x14ac:dyDescent="0.2">
      <c r="A530" s="371" t="s">
        <v>28</v>
      </c>
      <c r="B530" s="323"/>
      <c r="C530" s="240"/>
      <c r="D530" s="240"/>
      <c r="E530" s="240"/>
      <c r="F530" s="240"/>
      <c r="G530" s="408"/>
      <c r="H530" s="242"/>
      <c r="I530" s="240"/>
      <c r="J530" s="240"/>
      <c r="K530" s="240"/>
      <c r="L530" s="240"/>
      <c r="M530" s="243"/>
      <c r="N530" s="242"/>
      <c r="O530" s="240"/>
      <c r="P530" s="240"/>
      <c r="Q530" s="240"/>
      <c r="R530" s="240"/>
      <c r="S530" s="243"/>
      <c r="T530" s="339"/>
      <c r="U530" s="227" t="s">
        <v>57</v>
      </c>
      <c r="V530" s="362">
        <v>159.66999999999999</v>
      </c>
    </row>
    <row r="531" spans="1:23" s="523" customFormat="1" ht="13.5" thickBot="1" x14ac:dyDescent="0.25">
      <c r="A531" s="372" t="s">
        <v>26</v>
      </c>
      <c r="B531" s="410">
        <f t="shared" ref="B531:S531" si="212">B530-B517</f>
        <v>0</v>
      </c>
      <c r="C531" s="415">
        <f t="shared" si="212"/>
        <v>0</v>
      </c>
      <c r="D531" s="415">
        <f t="shared" si="212"/>
        <v>0</v>
      </c>
      <c r="E531" s="415">
        <f t="shared" si="212"/>
        <v>0</v>
      </c>
      <c r="F531" s="415">
        <f t="shared" si="212"/>
        <v>0</v>
      </c>
      <c r="G531" s="416">
        <f t="shared" si="212"/>
        <v>0</v>
      </c>
      <c r="H531" s="410">
        <f t="shared" si="212"/>
        <v>0</v>
      </c>
      <c r="I531" s="415">
        <f t="shared" si="212"/>
        <v>0</v>
      </c>
      <c r="J531" s="415">
        <f t="shared" si="212"/>
        <v>0</v>
      </c>
      <c r="K531" s="415">
        <f t="shared" si="212"/>
        <v>0</v>
      </c>
      <c r="L531" s="415">
        <f t="shared" si="212"/>
        <v>0</v>
      </c>
      <c r="M531" s="417">
        <f t="shared" si="212"/>
        <v>0</v>
      </c>
      <c r="N531" s="410">
        <f t="shared" si="212"/>
        <v>0</v>
      </c>
      <c r="O531" s="415">
        <f t="shared" si="212"/>
        <v>0</v>
      </c>
      <c r="P531" s="415">
        <f t="shared" si="212"/>
        <v>0</v>
      </c>
      <c r="Q531" s="415">
        <f t="shared" si="212"/>
        <v>0</v>
      </c>
      <c r="R531" s="415">
        <f t="shared" si="212"/>
        <v>0</v>
      </c>
      <c r="S531" s="417">
        <f t="shared" si="212"/>
        <v>0</v>
      </c>
      <c r="T531" s="348"/>
      <c r="U531" s="227" t="s">
        <v>26</v>
      </c>
      <c r="V531" s="227">
        <f>V530-V517</f>
        <v>-0.67000000000001592</v>
      </c>
    </row>
    <row r="533" spans="1:23" ht="13.5" thickBot="1" x14ac:dyDescent="0.25"/>
    <row r="534" spans="1:23" ht="13.5" thickBot="1" x14ac:dyDescent="0.25">
      <c r="A534" s="468" t="s">
        <v>145</v>
      </c>
      <c r="B534" s="537" t="s">
        <v>53</v>
      </c>
      <c r="C534" s="538"/>
      <c r="D534" s="538"/>
      <c r="E534" s="538"/>
      <c r="F534" s="538"/>
      <c r="G534" s="539"/>
      <c r="H534" s="537" t="s">
        <v>72</v>
      </c>
      <c r="I534" s="538"/>
      <c r="J534" s="538"/>
      <c r="K534" s="538"/>
      <c r="L534" s="538"/>
      <c r="M534" s="539"/>
      <c r="N534" s="537" t="s">
        <v>63</v>
      </c>
      <c r="O534" s="538"/>
      <c r="P534" s="538"/>
      <c r="Q534" s="538"/>
      <c r="R534" s="538"/>
      <c r="S534" s="539"/>
      <c r="T534" s="338" t="s">
        <v>55</v>
      </c>
      <c r="U534" s="524"/>
      <c r="V534" s="524"/>
      <c r="W534" s="524"/>
    </row>
    <row r="535" spans="1:23" x14ac:dyDescent="0.2">
      <c r="A535" s="469" t="s">
        <v>54</v>
      </c>
      <c r="B535" s="448">
        <v>1</v>
      </c>
      <c r="C535" s="449">
        <v>2</v>
      </c>
      <c r="D535" s="449">
        <v>3</v>
      </c>
      <c r="E535" s="449">
        <v>4</v>
      </c>
      <c r="F535" s="449">
        <v>5</v>
      </c>
      <c r="G535" s="450">
        <v>6</v>
      </c>
      <c r="H535" s="448">
        <v>7</v>
      </c>
      <c r="I535" s="449">
        <v>8</v>
      </c>
      <c r="J535" s="449">
        <v>9</v>
      </c>
      <c r="K535" s="449">
        <v>10</v>
      </c>
      <c r="L535" s="449">
        <v>11</v>
      </c>
      <c r="M535" s="451">
        <v>12</v>
      </c>
      <c r="N535" s="448">
        <v>13</v>
      </c>
      <c r="O535" s="449">
        <v>14</v>
      </c>
      <c r="P535" s="449">
        <v>15</v>
      </c>
      <c r="Q535" s="449">
        <v>16</v>
      </c>
      <c r="R535" s="449">
        <v>17</v>
      </c>
      <c r="S535" s="451">
        <v>18</v>
      </c>
      <c r="T535" s="459">
        <v>759</v>
      </c>
      <c r="U535" s="524"/>
      <c r="V535" s="524"/>
      <c r="W535" s="524"/>
    </row>
    <row r="536" spans="1:23" x14ac:dyDescent="0.2">
      <c r="A536" s="470" t="s">
        <v>3</v>
      </c>
      <c r="B536" s="473">
        <v>4014</v>
      </c>
      <c r="C536" s="254">
        <v>4014</v>
      </c>
      <c r="D536" s="254">
        <v>4014</v>
      </c>
      <c r="E536" s="254">
        <v>4014</v>
      </c>
      <c r="F536" s="254">
        <v>4014</v>
      </c>
      <c r="G536" s="404">
        <v>4014</v>
      </c>
      <c r="H536" s="253">
        <v>4014</v>
      </c>
      <c r="I536" s="254">
        <v>4014</v>
      </c>
      <c r="J536" s="254">
        <v>4014</v>
      </c>
      <c r="K536" s="254">
        <v>4014</v>
      </c>
      <c r="L536" s="254">
        <v>4014</v>
      </c>
      <c r="M536" s="255">
        <v>4014</v>
      </c>
      <c r="N536" s="253">
        <v>4014</v>
      </c>
      <c r="O536" s="254">
        <v>4014</v>
      </c>
      <c r="P536" s="254">
        <v>4014</v>
      </c>
      <c r="Q536" s="254">
        <v>4014</v>
      </c>
      <c r="R536" s="254">
        <v>4014</v>
      </c>
      <c r="S536" s="255">
        <v>4014</v>
      </c>
      <c r="T536" s="341">
        <v>4014</v>
      </c>
      <c r="U536" s="524"/>
      <c r="V536" s="524"/>
      <c r="W536" s="524"/>
    </row>
    <row r="537" spans="1:23" x14ac:dyDescent="0.2">
      <c r="A537" s="471" t="s">
        <v>6</v>
      </c>
      <c r="B537" s="256">
        <v>4251.739130434783</v>
      </c>
      <c r="C537" s="257">
        <v>4343.2653061224491</v>
      </c>
      <c r="D537" s="257">
        <v>4400.9615384615381</v>
      </c>
      <c r="E537" s="257">
        <v>4021.25</v>
      </c>
      <c r="F537" s="257">
        <v>4415.8</v>
      </c>
      <c r="G537" s="296">
        <v>4323.2558139534885</v>
      </c>
      <c r="H537" s="256">
        <v>4417.4509803921565</v>
      </c>
      <c r="I537" s="257">
        <v>4424.6938775510207</v>
      </c>
      <c r="J537" s="257">
        <v>4483.333333333333</v>
      </c>
      <c r="K537" s="257">
        <v>4594.7058823529414</v>
      </c>
      <c r="L537" s="257">
        <v>4440.8</v>
      </c>
      <c r="M537" s="258">
        <v>4472.6190476190477</v>
      </c>
      <c r="N537" s="256">
        <v>4424.0476190476193</v>
      </c>
      <c r="O537" s="257">
        <v>4452</v>
      </c>
      <c r="P537" s="257">
        <v>4531.7777777777774</v>
      </c>
      <c r="Q537" s="257">
        <v>4477.894736842105</v>
      </c>
      <c r="R537" s="257">
        <v>4381.333333333333</v>
      </c>
      <c r="S537" s="258">
        <v>4563.5555555555557</v>
      </c>
      <c r="T537" s="342">
        <v>4418.339920948617</v>
      </c>
      <c r="U537" s="524"/>
      <c r="V537" s="524"/>
      <c r="W537" s="524"/>
    </row>
    <row r="538" spans="1:23" x14ac:dyDescent="0.2">
      <c r="A538" s="469" t="s">
        <v>7</v>
      </c>
      <c r="B538" s="260">
        <v>76.086956521739125</v>
      </c>
      <c r="C538" s="261">
        <v>73.469387755102048</v>
      </c>
      <c r="D538" s="261">
        <v>78.84615384615384</v>
      </c>
      <c r="E538" s="261">
        <v>62.5</v>
      </c>
      <c r="F538" s="261">
        <v>84</v>
      </c>
      <c r="G538" s="509">
        <v>69.767441860465112</v>
      </c>
      <c r="H538" s="260">
        <v>80.392156862745097</v>
      </c>
      <c r="I538" s="261">
        <v>73.469387755102048</v>
      </c>
      <c r="J538" s="261">
        <v>81.25</v>
      </c>
      <c r="K538" s="261">
        <v>88.235294117647058</v>
      </c>
      <c r="L538" s="261">
        <v>88</v>
      </c>
      <c r="M538" s="262">
        <v>64.285714285714292</v>
      </c>
      <c r="N538" s="260">
        <v>83.333333333333329</v>
      </c>
      <c r="O538" s="261">
        <v>80</v>
      </c>
      <c r="P538" s="261">
        <v>80</v>
      </c>
      <c r="Q538" s="261">
        <v>68.421052631578945</v>
      </c>
      <c r="R538" s="261">
        <v>75.555555555555557</v>
      </c>
      <c r="S538" s="262">
        <v>64.444444444444443</v>
      </c>
      <c r="T538" s="343">
        <v>74.57180500658761</v>
      </c>
      <c r="U538" s="524"/>
      <c r="V538" s="227"/>
      <c r="W538" s="524"/>
    </row>
    <row r="539" spans="1:23" x14ac:dyDescent="0.2">
      <c r="A539" s="469" t="s">
        <v>8</v>
      </c>
      <c r="B539" s="263">
        <v>8.329849302674304E-2</v>
      </c>
      <c r="C539" s="264">
        <v>9.1741618911386685E-2</v>
      </c>
      <c r="D539" s="264">
        <v>7.745640869972735E-2</v>
      </c>
      <c r="E539" s="264">
        <v>0.10260406082757483</v>
      </c>
      <c r="F539" s="264">
        <v>7.300865646120748E-2</v>
      </c>
      <c r="G539" s="302">
        <v>0.1003887687022942</v>
      </c>
      <c r="H539" s="263">
        <v>8.2024462301676482E-2</v>
      </c>
      <c r="I539" s="264">
        <v>8.9389543599955476E-2</v>
      </c>
      <c r="J539" s="264">
        <v>8.0545276903998611E-2</v>
      </c>
      <c r="K539" s="264">
        <v>9.5855791922522304E-2</v>
      </c>
      <c r="L539" s="264">
        <v>7.833816398784603E-2</v>
      </c>
      <c r="M539" s="265">
        <v>9.9232919606274034E-2</v>
      </c>
      <c r="N539" s="263">
        <v>7.5149725312461682E-2</v>
      </c>
      <c r="O539" s="264">
        <v>7.8001704547845996E-2</v>
      </c>
      <c r="P539" s="264">
        <v>7.6443475699627964E-2</v>
      </c>
      <c r="Q539" s="264">
        <v>9.3846054695806549E-2</v>
      </c>
      <c r="R539" s="264">
        <v>7.8961864850561406E-2</v>
      </c>
      <c r="S539" s="265">
        <v>9.1933919861548793E-2</v>
      </c>
      <c r="T539" s="344">
        <v>8.7586698668969648E-2</v>
      </c>
      <c r="U539" s="524"/>
      <c r="V539" s="227"/>
      <c r="W539" s="524"/>
    </row>
    <row r="540" spans="1:23" x14ac:dyDescent="0.2">
      <c r="A540" s="471" t="s">
        <v>1</v>
      </c>
      <c r="B540" s="266">
        <f>B537/H536*100-100</f>
        <v>5.9227486406273897</v>
      </c>
      <c r="C540" s="267">
        <f t="shared" ref="C540:E540" si="213">C537/C536*100-100</f>
        <v>8.2029224245752062</v>
      </c>
      <c r="D540" s="267">
        <f t="shared" si="213"/>
        <v>9.6402974205664691</v>
      </c>
      <c r="E540" s="267">
        <f t="shared" si="213"/>
        <v>0.18061783756850502</v>
      </c>
      <c r="F540" s="267">
        <f>F537/F536*100-100</f>
        <v>10.009965122072757</v>
      </c>
      <c r="G540" s="405">
        <f t="shared" ref="G540:L540" si="214">G537/G536*100-100</f>
        <v>7.7044298443818633</v>
      </c>
      <c r="H540" s="266">
        <f t="shared" si="214"/>
        <v>10.051095674941621</v>
      </c>
      <c r="I540" s="267">
        <f t="shared" si="214"/>
        <v>10.231536560812685</v>
      </c>
      <c r="J540" s="267">
        <f t="shared" si="214"/>
        <v>11.692409898687913</v>
      </c>
      <c r="K540" s="267">
        <f t="shared" si="214"/>
        <v>14.467012515020954</v>
      </c>
      <c r="L540" s="267">
        <f t="shared" si="214"/>
        <v>10.632785251619353</v>
      </c>
      <c r="M540" s="268">
        <f>M537/M536*100-100</f>
        <v>11.425486986025106</v>
      </c>
      <c r="N540" s="266">
        <f t="shared" ref="N540:T540" si="215">N537/N536*100-100</f>
        <v>10.215436448620309</v>
      </c>
      <c r="O540" s="267">
        <f t="shared" si="215"/>
        <v>10.911808669656196</v>
      </c>
      <c r="P540" s="267">
        <f t="shared" si="215"/>
        <v>12.899296905275961</v>
      </c>
      <c r="Q540" s="267">
        <f t="shared" si="215"/>
        <v>11.556919203839186</v>
      </c>
      <c r="R540" s="267">
        <f t="shared" si="215"/>
        <v>9.1513037701378437</v>
      </c>
      <c r="S540" s="268">
        <f t="shared" si="215"/>
        <v>13.690970492166301</v>
      </c>
      <c r="T540" s="345">
        <f t="shared" si="215"/>
        <v>10.073241677842987</v>
      </c>
      <c r="U540" s="524"/>
      <c r="V540" s="227"/>
      <c r="W540" s="524"/>
    </row>
    <row r="541" spans="1:23" ht="13.5" thickBot="1" x14ac:dyDescent="0.25">
      <c r="A541" s="472" t="s">
        <v>27</v>
      </c>
      <c r="B541" s="474">
        <f t="shared" ref="B541:T541" si="216">B537-B524</f>
        <v>-177.22638680659657</v>
      </c>
      <c r="C541" s="475">
        <f t="shared" si="216"/>
        <v>-130.99395313680998</v>
      </c>
      <c r="D541" s="475">
        <f t="shared" si="216"/>
        <v>-34.423076923077133</v>
      </c>
      <c r="E541" s="475">
        <f t="shared" si="216"/>
        <v>-227.08333333333303</v>
      </c>
      <c r="F541" s="475">
        <f t="shared" si="216"/>
        <v>-114.56363636363585</v>
      </c>
      <c r="G541" s="476">
        <f t="shared" si="216"/>
        <v>-105.47145877378443</v>
      </c>
      <c r="H541" s="474">
        <f t="shared" si="216"/>
        <v>-35.314977054652445</v>
      </c>
      <c r="I541" s="475">
        <f t="shared" si="216"/>
        <v>-20.306122448979295</v>
      </c>
      <c r="J541" s="475">
        <f t="shared" si="216"/>
        <v>83.596491228069681</v>
      </c>
      <c r="K541" s="475">
        <f t="shared" si="216"/>
        <v>-122.16911764705856</v>
      </c>
      <c r="L541" s="475">
        <f t="shared" si="216"/>
        <v>1.2081632653062115</v>
      </c>
      <c r="M541" s="477">
        <f t="shared" si="216"/>
        <v>28.869047619047706</v>
      </c>
      <c r="N541" s="474">
        <f t="shared" si="216"/>
        <v>-112.6915113871637</v>
      </c>
      <c r="O541" s="475">
        <f t="shared" si="216"/>
        <v>-22.693877551020705</v>
      </c>
      <c r="P541" s="475">
        <f t="shared" si="216"/>
        <v>50.145124716553255</v>
      </c>
      <c r="Q541" s="475">
        <f t="shared" si="216"/>
        <v>117.30650154798695</v>
      </c>
      <c r="R541" s="475">
        <f t="shared" si="216"/>
        <v>-54.91666666666697</v>
      </c>
      <c r="S541" s="477">
        <f t="shared" si="216"/>
        <v>-60.912529550827458</v>
      </c>
      <c r="T541" s="478">
        <f t="shared" si="216"/>
        <v>-48.180179553895869</v>
      </c>
      <c r="U541" s="524"/>
      <c r="V541" s="227"/>
      <c r="W541" s="524"/>
    </row>
    <row r="542" spans="1:23" x14ac:dyDescent="0.2">
      <c r="A542" s="370" t="s">
        <v>51</v>
      </c>
      <c r="B542" s="274">
        <v>754</v>
      </c>
      <c r="C542" s="275">
        <v>745</v>
      </c>
      <c r="D542" s="275">
        <v>742</v>
      </c>
      <c r="E542" s="275">
        <v>149</v>
      </c>
      <c r="F542" s="275">
        <v>753</v>
      </c>
      <c r="G542" s="407">
        <v>746</v>
      </c>
      <c r="H542" s="274">
        <v>738</v>
      </c>
      <c r="I542" s="275">
        <v>745</v>
      </c>
      <c r="J542" s="275">
        <v>733</v>
      </c>
      <c r="K542" s="275">
        <v>124</v>
      </c>
      <c r="L542" s="275">
        <v>749</v>
      </c>
      <c r="M542" s="276">
        <v>743</v>
      </c>
      <c r="N542" s="274">
        <v>752</v>
      </c>
      <c r="O542" s="275">
        <v>758</v>
      </c>
      <c r="P542" s="275">
        <v>751</v>
      </c>
      <c r="Q542" s="275">
        <v>125</v>
      </c>
      <c r="R542" s="275">
        <v>752</v>
      </c>
      <c r="S542" s="276">
        <v>750</v>
      </c>
      <c r="T542" s="347">
        <f>SUM(B542:S542)</f>
        <v>11609</v>
      </c>
      <c r="U542" s="227" t="s">
        <v>56</v>
      </c>
      <c r="V542" s="278">
        <f>T529-T542</f>
        <v>28</v>
      </c>
      <c r="W542" s="279">
        <f>V542/T529</f>
        <v>2.4061184153991578E-3</v>
      </c>
    </row>
    <row r="543" spans="1:23" x14ac:dyDescent="0.2">
      <c r="A543" s="371" t="s">
        <v>28</v>
      </c>
      <c r="B543" s="323"/>
      <c r="C543" s="240"/>
      <c r="D543" s="240"/>
      <c r="E543" s="240"/>
      <c r="F543" s="240"/>
      <c r="G543" s="408"/>
      <c r="H543" s="242"/>
      <c r="I543" s="240"/>
      <c r="J543" s="240"/>
      <c r="K543" s="240"/>
      <c r="L543" s="240"/>
      <c r="M543" s="243"/>
      <c r="N543" s="242"/>
      <c r="O543" s="240"/>
      <c r="P543" s="240"/>
      <c r="Q543" s="240"/>
      <c r="R543" s="240"/>
      <c r="S543" s="243"/>
      <c r="T543" s="339"/>
      <c r="U543" s="227" t="s">
        <v>57</v>
      </c>
      <c r="V543" s="362">
        <v>158.97999999999999</v>
      </c>
      <c r="W543" s="524"/>
    </row>
    <row r="544" spans="1:23" ht="13.5" thickBot="1" x14ac:dyDescent="0.25">
      <c r="A544" s="372" t="s">
        <v>26</v>
      </c>
      <c r="B544" s="410">
        <f t="shared" ref="B544:S544" si="217">B543-B530</f>
        <v>0</v>
      </c>
      <c r="C544" s="415">
        <f t="shared" si="217"/>
        <v>0</v>
      </c>
      <c r="D544" s="415">
        <f t="shared" si="217"/>
        <v>0</v>
      </c>
      <c r="E544" s="415">
        <f t="shared" si="217"/>
        <v>0</v>
      </c>
      <c r="F544" s="415">
        <f t="shared" si="217"/>
        <v>0</v>
      </c>
      <c r="G544" s="416">
        <f t="shared" si="217"/>
        <v>0</v>
      </c>
      <c r="H544" s="410">
        <f t="shared" si="217"/>
        <v>0</v>
      </c>
      <c r="I544" s="415">
        <f t="shared" si="217"/>
        <v>0</v>
      </c>
      <c r="J544" s="415">
        <f t="shared" si="217"/>
        <v>0</v>
      </c>
      <c r="K544" s="415">
        <f t="shared" si="217"/>
        <v>0</v>
      </c>
      <c r="L544" s="415">
        <f t="shared" si="217"/>
        <v>0</v>
      </c>
      <c r="M544" s="417">
        <f t="shared" si="217"/>
        <v>0</v>
      </c>
      <c r="N544" s="410">
        <f t="shared" si="217"/>
        <v>0</v>
      </c>
      <c r="O544" s="415">
        <f t="shared" si="217"/>
        <v>0</v>
      </c>
      <c r="P544" s="415">
        <f t="shared" si="217"/>
        <v>0</v>
      </c>
      <c r="Q544" s="415">
        <f t="shared" si="217"/>
        <v>0</v>
      </c>
      <c r="R544" s="415">
        <f t="shared" si="217"/>
        <v>0</v>
      </c>
      <c r="S544" s="417">
        <f t="shared" si="217"/>
        <v>0</v>
      </c>
      <c r="T544" s="348"/>
      <c r="U544" s="227" t="s">
        <v>26</v>
      </c>
      <c r="V544" s="227">
        <f>V543-V530</f>
        <v>-0.68999999999999773</v>
      </c>
      <c r="W544" s="524"/>
    </row>
    <row r="546" spans="1:23" ht="13.5" thickBot="1" x14ac:dyDescent="0.25"/>
    <row r="547" spans="1:23" ht="13.5" thickBot="1" x14ac:dyDescent="0.25">
      <c r="A547" s="468" t="s">
        <v>146</v>
      </c>
      <c r="B547" s="537" t="s">
        <v>53</v>
      </c>
      <c r="C547" s="538"/>
      <c r="D547" s="538"/>
      <c r="E547" s="538"/>
      <c r="F547" s="538"/>
      <c r="G547" s="539"/>
      <c r="H547" s="537" t="s">
        <v>72</v>
      </c>
      <c r="I547" s="538"/>
      <c r="J547" s="538"/>
      <c r="K547" s="538"/>
      <c r="L547" s="538"/>
      <c r="M547" s="539"/>
      <c r="N547" s="537" t="s">
        <v>63</v>
      </c>
      <c r="O547" s="538"/>
      <c r="P547" s="538"/>
      <c r="Q547" s="538"/>
      <c r="R547" s="538"/>
      <c r="S547" s="539"/>
      <c r="T547" s="338" t="s">
        <v>55</v>
      </c>
      <c r="U547" s="525"/>
      <c r="V547" s="525"/>
      <c r="W547" s="525"/>
    </row>
    <row r="548" spans="1:23" x14ac:dyDescent="0.2">
      <c r="A548" s="469" t="s">
        <v>54</v>
      </c>
      <c r="B548" s="448">
        <v>1</v>
      </c>
      <c r="C548" s="449">
        <v>2</v>
      </c>
      <c r="D548" s="449">
        <v>3</v>
      </c>
      <c r="E548" s="449">
        <v>4</v>
      </c>
      <c r="F548" s="449">
        <v>5</v>
      </c>
      <c r="G548" s="450">
        <v>6</v>
      </c>
      <c r="H548" s="448">
        <v>7</v>
      </c>
      <c r="I548" s="449">
        <v>8</v>
      </c>
      <c r="J548" s="449">
        <v>9</v>
      </c>
      <c r="K548" s="449">
        <v>10</v>
      </c>
      <c r="L548" s="449">
        <v>11</v>
      </c>
      <c r="M548" s="451">
        <v>12</v>
      </c>
      <c r="N548" s="448">
        <v>13</v>
      </c>
      <c r="O548" s="449">
        <v>14</v>
      </c>
      <c r="P548" s="449">
        <v>15</v>
      </c>
      <c r="Q548" s="449">
        <v>16</v>
      </c>
      <c r="R548" s="449">
        <v>17</v>
      </c>
      <c r="S548" s="451">
        <v>18</v>
      </c>
      <c r="T548" s="459">
        <v>759</v>
      </c>
      <c r="U548" s="525"/>
      <c r="V548" s="525"/>
      <c r="W548" s="525"/>
    </row>
    <row r="549" spans="1:23" x14ac:dyDescent="0.2">
      <c r="A549" s="470" t="s">
        <v>3</v>
      </c>
      <c r="B549" s="473">
        <v>4032</v>
      </c>
      <c r="C549" s="254">
        <v>4032</v>
      </c>
      <c r="D549" s="254">
        <v>4032</v>
      </c>
      <c r="E549" s="254">
        <v>4032</v>
      </c>
      <c r="F549" s="254">
        <v>4032</v>
      </c>
      <c r="G549" s="404">
        <v>4032</v>
      </c>
      <c r="H549" s="253">
        <v>4032</v>
      </c>
      <c r="I549" s="254">
        <v>4032</v>
      </c>
      <c r="J549" s="254">
        <v>4032</v>
      </c>
      <c r="K549" s="254">
        <v>4032</v>
      </c>
      <c r="L549" s="254">
        <v>4032</v>
      </c>
      <c r="M549" s="255">
        <v>4032</v>
      </c>
      <c r="N549" s="253">
        <v>4032</v>
      </c>
      <c r="O549" s="254">
        <v>4032</v>
      </c>
      <c r="P549" s="254">
        <v>4032</v>
      </c>
      <c r="Q549" s="254">
        <v>4032</v>
      </c>
      <c r="R549" s="254">
        <v>4032</v>
      </c>
      <c r="S549" s="255">
        <v>4032</v>
      </c>
      <c r="T549" s="341">
        <v>4032</v>
      </c>
      <c r="U549" s="525"/>
      <c r="V549" s="525"/>
      <c r="W549" s="525"/>
    </row>
    <row r="550" spans="1:23" x14ac:dyDescent="0.2">
      <c r="A550" s="471" t="s">
        <v>6</v>
      </c>
      <c r="B550" s="256">
        <v>4417.391304347826</v>
      </c>
      <c r="C550" s="257">
        <v>4438.75</v>
      </c>
      <c r="D550" s="257">
        <v>4477.826086956522</v>
      </c>
      <c r="E550" s="257">
        <v>4202.9411764705883</v>
      </c>
      <c r="F550" s="257">
        <v>4554.666666666667</v>
      </c>
      <c r="G550" s="296">
        <v>4368.5714285714284</v>
      </c>
      <c r="H550" s="256">
        <v>4523.333333333333</v>
      </c>
      <c r="I550" s="257">
        <v>4620.7142857142853</v>
      </c>
      <c r="J550" s="257">
        <v>4546.2790697674418</v>
      </c>
      <c r="K550" s="257">
        <v>4419.333333333333</v>
      </c>
      <c r="L550" s="257">
        <v>4378.409090909091</v>
      </c>
      <c r="M550" s="258">
        <v>4488.9473684210525</v>
      </c>
      <c r="N550" s="256">
        <v>4392.5</v>
      </c>
      <c r="O550" s="257">
        <v>4494.375</v>
      </c>
      <c r="P550" s="257">
        <v>4463.333333333333</v>
      </c>
      <c r="Q550" s="257">
        <v>4435.3846153846152</v>
      </c>
      <c r="R550" s="257">
        <v>4351.7777777777774</v>
      </c>
      <c r="S550" s="258">
        <v>4468.5365853658541</v>
      </c>
      <c r="T550" s="342">
        <v>4456.491477272727</v>
      </c>
      <c r="U550" s="525"/>
      <c r="V550" s="525"/>
      <c r="W550" s="525"/>
    </row>
    <row r="551" spans="1:23" x14ac:dyDescent="0.2">
      <c r="A551" s="469" t="s">
        <v>7</v>
      </c>
      <c r="B551" s="260">
        <v>76.086956521739125</v>
      </c>
      <c r="C551" s="261">
        <v>60</v>
      </c>
      <c r="D551" s="261">
        <v>73.913043478260875</v>
      </c>
      <c r="E551" s="261">
        <v>76.470588235294116</v>
      </c>
      <c r="F551" s="261">
        <v>71.111111111111114</v>
      </c>
      <c r="G551" s="509">
        <v>80.952380952380949</v>
      </c>
      <c r="H551" s="260">
        <v>64.285714285714292</v>
      </c>
      <c r="I551" s="261">
        <v>83.333333333333329</v>
      </c>
      <c r="J551" s="261">
        <v>81.395348837209298</v>
      </c>
      <c r="K551" s="261">
        <v>66.666666666666671</v>
      </c>
      <c r="L551" s="261">
        <v>75</v>
      </c>
      <c r="M551" s="262">
        <v>78.94736842105263</v>
      </c>
      <c r="N551" s="260">
        <v>76.92307692307692</v>
      </c>
      <c r="O551" s="261">
        <v>77.083333333333329</v>
      </c>
      <c r="P551" s="261">
        <v>68.888888888888886</v>
      </c>
      <c r="Q551" s="261">
        <v>61.53846153846154</v>
      </c>
      <c r="R551" s="261">
        <v>75.555555555555557</v>
      </c>
      <c r="S551" s="262">
        <v>82.926829268292678</v>
      </c>
      <c r="T551" s="343">
        <v>72.869318181818187</v>
      </c>
      <c r="U551" s="525"/>
      <c r="V551" s="227"/>
      <c r="W551" s="525"/>
    </row>
    <row r="552" spans="1:23" x14ac:dyDescent="0.2">
      <c r="A552" s="469" t="s">
        <v>8</v>
      </c>
      <c r="B552" s="263">
        <v>8.9184362952264243E-2</v>
      </c>
      <c r="C552" s="264">
        <v>0.1016625959153796</v>
      </c>
      <c r="D552" s="264">
        <v>8.5548347106139691E-2</v>
      </c>
      <c r="E552" s="264">
        <v>8.4321189047243297E-2</v>
      </c>
      <c r="F552" s="264">
        <v>9.2686556454959851E-2</v>
      </c>
      <c r="G552" s="302">
        <v>8.387224275932538E-2</v>
      </c>
      <c r="H552" s="263">
        <v>8.739347181269766E-2</v>
      </c>
      <c r="I552" s="264">
        <v>7.0030601464468059E-2</v>
      </c>
      <c r="J552" s="264">
        <v>7.4887203695671409E-2</v>
      </c>
      <c r="K552" s="264">
        <v>7.9171457344718157E-2</v>
      </c>
      <c r="L552" s="264">
        <v>8.6796266736159339E-2</v>
      </c>
      <c r="M552" s="265">
        <v>8.1768946126826808E-2</v>
      </c>
      <c r="N552" s="263">
        <v>8.711715593133576E-2</v>
      </c>
      <c r="O552" s="264">
        <v>8.2175790475878363E-2</v>
      </c>
      <c r="P552" s="264">
        <v>8.4133850816739839E-2</v>
      </c>
      <c r="Q552" s="264">
        <v>0.10508454494130566</v>
      </c>
      <c r="R552" s="264">
        <v>7.8876795977265171E-2</v>
      </c>
      <c r="S552" s="265">
        <v>7.5425770268391146E-2</v>
      </c>
      <c r="T552" s="344">
        <v>8.6707017340395459E-2</v>
      </c>
      <c r="U552" s="525"/>
      <c r="V552" s="227"/>
      <c r="W552" s="525"/>
    </row>
    <row r="553" spans="1:23" x14ac:dyDescent="0.2">
      <c r="A553" s="471" t="s">
        <v>1</v>
      </c>
      <c r="B553" s="266">
        <f>B550/H549*100-100</f>
        <v>9.5583160800552207</v>
      </c>
      <c r="C553" s="267">
        <f t="shared" ref="C553:E553" si="218">C550/C549*100-100</f>
        <v>10.088045634920633</v>
      </c>
      <c r="D553" s="267">
        <f t="shared" si="218"/>
        <v>11.057194616977227</v>
      </c>
      <c r="E553" s="267">
        <f t="shared" si="218"/>
        <v>4.239612511671325</v>
      </c>
      <c r="F553" s="267">
        <f>F550/F549*100-100</f>
        <v>12.962962962962976</v>
      </c>
      <c r="G553" s="405">
        <f t="shared" ref="G553:L553" si="219">G550/G549*100-100</f>
        <v>8.3475056689342324</v>
      </c>
      <c r="H553" s="266">
        <f t="shared" si="219"/>
        <v>12.185846560846556</v>
      </c>
      <c r="I553" s="267">
        <f t="shared" si="219"/>
        <v>14.601048752834458</v>
      </c>
      <c r="J553" s="267">
        <f t="shared" si="219"/>
        <v>12.754937246216329</v>
      </c>
      <c r="K553" s="267">
        <f t="shared" si="219"/>
        <v>9.6064814814814667</v>
      </c>
      <c r="L553" s="267">
        <f t="shared" si="219"/>
        <v>8.5914953102453211</v>
      </c>
      <c r="M553" s="268">
        <f>M550/M549*100-100</f>
        <v>11.333020050125313</v>
      </c>
      <c r="N553" s="266">
        <f t="shared" ref="N553:T553" si="220">N550/N549*100-100</f>
        <v>8.9409722222222285</v>
      </c>
      <c r="O553" s="267">
        <f t="shared" si="220"/>
        <v>11.467633928571416</v>
      </c>
      <c r="P553" s="267">
        <f t="shared" si="220"/>
        <v>10.69775132275133</v>
      </c>
      <c r="Q553" s="267">
        <f t="shared" si="220"/>
        <v>10.004578754578745</v>
      </c>
      <c r="R553" s="267">
        <f t="shared" si="220"/>
        <v>7.9309964726631392</v>
      </c>
      <c r="S553" s="268">
        <f t="shared" si="220"/>
        <v>10.826800232288065</v>
      </c>
      <c r="T553" s="345">
        <f t="shared" si="220"/>
        <v>10.528062432359306</v>
      </c>
      <c r="U553" s="525"/>
      <c r="V553" s="227"/>
      <c r="W553" s="525"/>
    </row>
    <row r="554" spans="1:23" ht="13.5" thickBot="1" x14ac:dyDescent="0.25">
      <c r="A554" s="472" t="s">
        <v>27</v>
      </c>
      <c r="B554" s="474">
        <f t="shared" ref="B554:T554" si="221">B550-B537</f>
        <v>165.65217391304304</v>
      </c>
      <c r="C554" s="475">
        <f t="shared" si="221"/>
        <v>95.484693877550853</v>
      </c>
      <c r="D554" s="475">
        <f t="shared" si="221"/>
        <v>76.864548494983865</v>
      </c>
      <c r="E554" s="475">
        <f t="shared" si="221"/>
        <v>181.69117647058829</v>
      </c>
      <c r="F554" s="475">
        <f t="shared" si="221"/>
        <v>138.86666666666679</v>
      </c>
      <c r="G554" s="476">
        <f t="shared" si="221"/>
        <v>45.3156146179399</v>
      </c>
      <c r="H554" s="474">
        <f t="shared" si="221"/>
        <v>105.88235294117658</v>
      </c>
      <c r="I554" s="475">
        <f t="shared" si="221"/>
        <v>196.02040816326462</v>
      </c>
      <c r="J554" s="475">
        <f t="shared" si="221"/>
        <v>62.945736434108767</v>
      </c>
      <c r="K554" s="475">
        <f t="shared" si="221"/>
        <v>-175.37254901960841</v>
      </c>
      <c r="L554" s="475">
        <f t="shared" si="221"/>
        <v>-62.39090909090919</v>
      </c>
      <c r="M554" s="477">
        <f t="shared" si="221"/>
        <v>16.328320802004782</v>
      </c>
      <c r="N554" s="474">
        <f t="shared" si="221"/>
        <v>-31.547619047619264</v>
      </c>
      <c r="O554" s="475">
        <f t="shared" si="221"/>
        <v>42.375</v>
      </c>
      <c r="P554" s="475">
        <f t="shared" si="221"/>
        <v>-68.444444444444343</v>
      </c>
      <c r="Q554" s="475">
        <f t="shared" si="221"/>
        <v>-42.510121457489731</v>
      </c>
      <c r="R554" s="475">
        <f t="shared" si="221"/>
        <v>-29.555555555555657</v>
      </c>
      <c r="S554" s="477">
        <f t="shared" si="221"/>
        <v>-95.018970189701577</v>
      </c>
      <c r="T554" s="478">
        <f t="shared" si="221"/>
        <v>38.151556324110061</v>
      </c>
      <c r="U554" s="525"/>
      <c r="V554" s="227"/>
      <c r="W554" s="525"/>
    </row>
    <row r="555" spans="1:23" x14ac:dyDescent="0.2">
      <c r="A555" s="370" t="s">
        <v>51</v>
      </c>
      <c r="B555" s="274">
        <v>752</v>
      </c>
      <c r="C555" s="275">
        <v>745</v>
      </c>
      <c r="D555" s="275">
        <v>741</v>
      </c>
      <c r="E555" s="275">
        <v>143</v>
      </c>
      <c r="F555" s="275">
        <v>751</v>
      </c>
      <c r="G555" s="407">
        <v>746</v>
      </c>
      <c r="H555" s="274">
        <v>738</v>
      </c>
      <c r="I555" s="275">
        <v>745</v>
      </c>
      <c r="J555" s="275">
        <v>731</v>
      </c>
      <c r="K555" s="275">
        <v>118</v>
      </c>
      <c r="L555" s="275">
        <v>749</v>
      </c>
      <c r="M555" s="276">
        <v>743</v>
      </c>
      <c r="N555" s="274">
        <v>750</v>
      </c>
      <c r="O555" s="275">
        <v>755</v>
      </c>
      <c r="P555" s="275">
        <v>748</v>
      </c>
      <c r="Q555" s="275">
        <v>123</v>
      </c>
      <c r="R555" s="275">
        <v>752</v>
      </c>
      <c r="S555" s="276">
        <v>750</v>
      </c>
      <c r="T555" s="347">
        <f>SUM(B555:S555)</f>
        <v>11580</v>
      </c>
      <c r="U555" s="227" t="s">
        <v>56</v>
      </c>
      <c r="V555" s="278">
        <f>T542-T555</f>
        <v>29</v>
      </c>
      <c r="W555" s="279">
        <f>V555/T542</f>
        <v>2.4980618485657678E-3</v>
      </c>
    </row>
    <row r="556" spans="1:23" x14ac:dyDescent="0.2">
      <c r="A556" s="371" t="s">
        <v>28</v>
      </c>
      <c r="B556" s="323"/>
      <c r="C556" s="240"/>
      <c r="D556" s="240"/>
      <c r="E556" s="240"/>
      <c r="F556" s="240"/>
      <c r="G556" s="408"/>
      <c r="H556" s="242"/>
      <c r="I556" s="240"/>
      <c r="J556" s="240"/>
      <c r="K556" s="240"/>
      <c r="L556" s="240"/>
      <c r="M556" s="243"/>
      <c r="N556" s="242"/>
      <c r="O556" s="240"/>
      <c r="P556" s="240"/>
      <c r="Q556" s="240"/>
      <c r="R556" s="240"/>
      <c r="S556" s="243"/>
      <c r="T556" s="339"/>
      <c r="U556" s="227" t="s">
        <v>57</v>
      </c>
      <c r="V556" s="362">
        <v>158.38999999999999</v>
      </c>
      <c r="W556" s="525"/>
    </row>
    <row r="557" spans="1:23" ht="13.5" thickBot="1" x14ac:dyDescent="0.25">
      <c r="A557" s="372" t="s">
        <v>26</v>
      </c>
      <c r="B557" s="410">
        <f t="shared" ref="B557:S557" si="222">B556-B543</f>
        <v>0</v>
      </c>
      <c r="C557" s="415">
        <f t="shared" si="222"/>
        <v>0</v>
      </c>
      <c r="D557" s="415">
        <f t="shared" si="222"/>
        <v>0</v>
      </c>
      <c r="E557" s="415">
        <f t="shared" si="222"/>
        <v>0</v>
      </c>
      <c r="F557" s="415">
        <f t="shared" si="222"/>
        <v>0</v>
      </c>
      <c r="G557" s="416">
        <f t="shared" si="222"/>
        <v>0</v>
      </c>
      <c r="H557" s="410">
        <f t="shared" si="222"/>
        <v>0</v>
      </c>
      <c r="I557" s="415">
        <f t="shared" si="222"/>
        <v>0</v>
      </c>
      <c r="J557" s="415">
        <f t="shared" si="222"/>
        <v>0</v>
      </c>
      <c r="K557" s="415">
        <f t="shared" si="222"/>
        <v>0</v>
      </c>
      <c r="L557" s="415">
        <f t="shared" si="222"/>
        <v>0</v>
      </c>
      <c r="M557" s="417">
        <f t="shared" si="222"/>
        <v>0</v>
      </c>
      <c r="N557" s="410">
        <f t="shared" si="222"/>
        <v>0</v>
      </c>
      <c r="O557" s="415">
        <f t="shared" si="222"/>
        <v>0</v>
      </c>
      <c r="P557" s="415">
        <f t="shared" si="222"/>
        <v>0</v>
      </c>
      <c r="Q557" s="415">
        <f t="shared" si="222"/>
        <v>0</v>
      </c>
      <c r="R557" s="415">
        <f t="shared" si="222"/>
        <v>0</v>
      </c>
      <c r="S557" s="417">
        <f t="shared" si="222"/>
        <v>0</v>
      </c>
      <c r="T557" s="348"/>
      <c r="U557" s="227" t="s">
        <v>26</v>
      </c>
      <c r="V557" s="227">
        <f>V556-V543</f>
        <v>-0.59000000000000341</v>
      </c>
      <c r="W557" s="525"/>
    </row>
    <row r="559" spans="1:23" ht="13.5" thickBot="1" x14ac:dyDescent="0.25"/>
    <row r="560" spans="1:23" s="527" customFormat="1" ht="13.5" thickBot="1" x14ac:dyDescent="0.25">
      <c r="A560" s="468" t="s">
        <v>148</v>
      </c>
      <c r="B560" s="537" t="s">
        <v>53</v>
      </c>
      <c r="C560" s="538"/>
      <c r="D560" s="538"/>
      <c r="E560" s="538"/>
      <c r="F560" s="538"/>
      <c r="G560" s="539"/>
      <c r="H560" s="537" t="s">
        <v>72</v>
      </c>
      <c r="I560" s="538"/>
      <c r="J560" s="538"/>
      <c r="K560" s="538"/>
      <c r="L560" s="538"/>
      <c r="M560" s="539"/>
      <c r="N560" s="537" t="s">
        <v>63</v>
      </c>
      <c r="O560" s="538"/>
      <c r="P560" s="538"/>
      <c r="Q560" s="538"/>
      <c r="R560" s="538"/>
      <c r="S560" s="539"/>
      <c r="T560" s="338" t="s">
        <v>55</v>
      </c>
    </row>
    <row r="561" spans="1:23" s="527" customFormat="1" x14ac:dyDescent="0.2">
      <c r="A561" s="469" t="s">
        <v>54</v>
      </c>
      <c r="B561" s="448">
        <v>1</v>
      </c>
      <c r="C561" s="449">
        <v>2</v>
      </c>
      <c r="D561" s="449">
        <v>3</v>
      </c>
      <c r="E561" s="449">
        <v>4</v>
      </c>
      <c r="F561" s="449">
        <v>5</v>
      </c>
      <c r="G561" s="450">
        <v>6</v>
      </c>
      <c r="H561" s="448">
        <v>7</v>
      </c>
      <c r="I561" s="449">
        <v>8</v>
      </c>
      <c r="J561" s="449">
        <v>9</v>
      </c>
      <c r="K561" s="449">
        <v>10</v>
      </c>
      <c r="L561" s="449">
        <v>11</v>
      </c>
      <c r="M561" s="451">
        <v>12</v>
      </c>
      <c r="N561" s="448">
        <v>13</v>
      </c>
      <c r="O561" s="449">
        <v>14</v>
      </c>
      <c r="P561" s="449">
        <v>15</v>
      </c>
      <c r="Q561" s="449">
        <v>16</v>
      </c>
      <c r="R561" s="449">
        <v>17</v>
      </c>
      <c r="S561" s="451">
        <v>18</v>
      </c>
      <c r="T561" s="459">
        <v>759</v>
      </c>
    </row>
    <row r="562" spans="1:23" s="527" customFormat="1" x14ac:dyDescent="0.2">
      <c r="A562" s="470" t="s">
        <v>3</v>
      </c>
      <c r="B562" s="473">
        <v>4068</v>
      </c>
      <c r="C562" s="254">
        <v>4068</v>
      </c>
      <c r="D562" s="254">
        <v>4068</v>
      </c>
      <c r="E562" s="254">
        <v>4068</v>
      </c>
      <c r="F562" s="254">
        <v>4068</v>
      </c>
      <c r="G562" s="404">
        <v>4068</v>
      </c>
      <c r="H562" s="253">
        <v>4068</v>
      </c>
      <c r="I562" s="254">
        <v>4068</v>
      </c>
      <c r="J562" s="254">
        <v>4068</v>
      </c>
      <c r="K562" s="254">
        <v>4068</v>
      </c>
      <c r="L562" s="254">
        <v>4068</v>
      </c>
      <c r="M562" s="255">
        <v>4068</v>
      </c>
      <c r="N562" s="253">
        <v>4068</v>
      </c>
      <c r="O562" s="254">
        <v>4068</v>
      </c>
      <c r="P562" s="254">
        <v>4068</v>
      </c>
      <c r="Q562" s="254">
        <v>4068</v>
      </c>
      <c r="R562" s="254">
        <v>4068</v>
      </c>
      <c r="S562" s="255">
        <v>4068</v>
      </c>
      <c r="T562" s="341">
        <v>4068</v>
      </c>
    </row>
    <row r="563" spans="1:23" s="527" customFormat="1" x14ac:dyDescent="0.2">
      <c r="A563" s="471" t="s">
        <v>6</v>
      </c>
      <c r="B563" s="256">
        <v>4522.22</v>
      </c>
      <c r="C563" s="257">
        <v>4525.78</v>
      </c>
      <c r="D563" s="257">
        <v>4606.8900000000003</v>
      </c>
      <c r="E563" s="257">
        <v>4248</v>
      </c>
      <c r="F563" s="257">
        <v>4642.17</v>
      </c>
      <c r="G563" s="296">
        <v>4562.7299999999996</v>
      </c>
      <c r="H563" s="256">
        <v>4613.0600000000004</v>
      </c>
      <c r="I563" s="257">
        <v>4668.1000000000004</v>
      </c>
      <c r="J563" s="257">
        <v>4632.8599999999997</v>
      </c>
      <c r="K563" s="257">
        <v>4506.84</v>
      </c>
      <c r="L563" s="257">
        <v>4746.6000000000004</v>
      </c>
      <c r="M563" s="258">
        <v>4692.59</v>
      </c>
      <c r="N563" s="256">
        <v>4747.17</v>
      </c>
      <c r="O563" s="257">
        <v>4784.6899999999996</v>
      </c>
      <c r="P563" s="257">
        <v>4834.6899999999996</v>
      </c>
      <c r="Q563" s="257">
        <v>4574.67</v>
      </c>
      <c r="R563" s="257">
        <v>4657.3999999999996</v>
      </c>
      <c r="S563" s="258">
        <v>4686.6000000000004</v>
      </c>
      <c r="T563" s="342">
        <v>4648.16</v>
      </c>
    </row>
    <row r="564" spans="1:23" s="527" customFormat="1" x14ac:dyDescent="0.2">
      <c r="A564" s="469" t="s">
        <v>7</v>
      </c>
      <c r="B564" s="260">
        <v>68.89</v>
      </c>
      <c r="C564" s="261">
        <v>75.56</v>
      </c>
      <c r="D564" s="261">
        <v>73.33</v>
      </c>
      <c r="E564" s="261">
        <v>65</v>
      </c>
      <c r="F564" s="261">
        <v>73.91</v>
      </c>
      <c r="G564" s="509">
        <v>72.73</v>
      </c>
      <c r="H564" s="260">
        <v>81.63</v>
      </c>
      <c r="I564" s="261">
        <v>76.19</v>
      </c>
      <c r="J564" s="261">
        <v>81.63</v>
      </c>
      <c r="K564" s="261">
        <v>47.37</v>
      </c>
      <c r="L564" s="261">
        <v>76.599999999999994</v>
      </c>
      <c r="M564" s="262">
        <v>68.52</v>
      </c>
      <c r="N564" s="260">
        <v>69.81</v>
      </c>
      <c r="O564" s="261">
        <v>77.55</v>
      </c>
      <c r="P564" s="261">
        <v>73.47</v>
      </c>
      <c r="Q564" s="261">
        <v>73.33</v>
      </c>
      <c r="R564" s="261">
        <v>70</v>
      </c>
      <c r="S564" s="262">
        <v>86</v>
      </c>
      <c r="T564" s="343">
        <v>73.8</v>
      </c>
      <c r="V564" s="227"/>
    </row>
    <row r="565" spans="1:23" s="527" customFormat="1" x14ac:dyDescent="0.2">
      <c r="A565" s="469" t="s">
        <v>8</v>
      </c>
      <c r="B565" s="263">
        <v>8.7900000000000006E-2</v>
      </c>
      <c r="C565" s="264">
        <v>8.8300000000000003E-2</v>
      </c>
      <c r="D565" s="264">
        <v>8.3500000000000005E-2</v>
      </c>
      <c r="E565" s="264">
        <v>9.3200000000000005E-2</v>
      </c>
      <c r="F565" s="264">
        <v>8.8800000000000004E-2</v>
      </c>
      <c r="G565" s="302">
        <v>8.9599999999999999E-2</v>
      </c>
      <c r="H565" s="263">
        <v>7.7100000000000002E-2</v>
      </c>
      <c r="I565" s="264">
        <v>8.3199999999999996E-2</v>
      </c>
      <c r="J565" s="264">
        <v>8.14E-2</v>
      </c>
      <c r="K565" s="264">
        <v>0.1125</v>
      </c>
      <c r="L565" s="264">
        <v>8.5900000000000004E-2</v>
      </c>
      <c r="M565" s="265">
        <v>9.3700000000000006E-2</v>
      </c>
      <c r="N565" s="263">
        <v>8.77E-2</v>
      </c>
      <c r="O565" s="264">
        <v>7.8399999999999997E-2</v>
      </c>
      <c r="P565" s="264">
        <v>8.09E-2</v>
      </c>
      <c r="Q565" s="264">
        <v>7.3899999999999993E-2</v>
      </c>
      <c r="R565" s="264">
        <v>9.9199999999999997E-2</v>
      </c>
      <c r="S565" s="265">
        <v>7.2700000000000001E-2</v>
      </c>
      <c r="T565" s="344">
        <v>8.9300000000000004E-2</v>
      </c>
      <c r="V565" s="227"/>
    </row>
    <row r="566" spans="1:23" s="527" customFormat="1" x14ac:dyDescent="0.2">
      <c r="A566" s="471" t="s">
        <v>1</v>
      </c>
      <c r="B566" s="266">
        <f>B563/H562*100-100</f>
        <v>11.165683382497548</v>
      </c>
      <c r="C566" s="267">
        <f t="shared" ref="C566:E566" si="223">C563/C562*100-100</f>
        <v>11.253195673549655</v>
      </c>
      <c r="D566" s="267">
        <f t="shared" si="223"/>
        <v>13.247050147492629</v>
      </c>
      <c r="E566" s="267">
        <f t="shared" si="223"/>
        <v>4.4247787610619582</v>
      </c>
      <c r="F566" s="267">
        <f>F563/F562*100-100</f>
        <v>14.114306784660769</v>
      </c>
      <c r="G566" s="405">
        <f t="shared" ref="G566:L566" si="224">G563/G562*100-100</f>
        <v>12.161504424778741</v>
      </c>
      <c r="H566" s="266">
        <f t="shared" si="224"/>
        <v>13.398721730580149</v>
      </c>
      <c r="I566" s="267">
        <f t="shared" si="224"/>
        <v>14.751720747295977</v>
      </c>
      <c r="J566" s="267">
        <f t="shared" si="224"/>
        <v>13.885447394296932</v>
      </c>
      <c r="K566" s="267">
        <f t="shared" si="224"/>
        <v>10.787610619469021</v>
      </c>
      <c r="L566" s="267">
        <f t="shared" si="224"/>
        <v>16.681415929203553</v>
      </c>
      <c r="M566" s="268">
        <f>M563/M562*100-100</f>
        <v>15.353736479842681</v>
      </c>
      <c r="N566" s="266">
        <f t="shared" ref="N566:T566" si="225">N563/N562*100-100</f>
        <v>16.695427728613566</v>
      </c>
      <c r="O566" s="267">
        <f t="shared" si="225"/>
        <v>17.61774827925268</v>
      </c>
      <c r="P566" s="267">
        <f t="shared" si="225"/>
        <v>18.846853490658802</v>
      </c>
      <c r="Q566" s="267">
        <f t="shared" si="225"/>
        <v>12.455014749262546</v>
      </c>
      <c r="R566" s="267">
        <f t="shared" si="225"/>
        <v>14.488692232055044</v>
      </c>
      <c r="S566" s="268">
        <f t="shared" si="225"/>
        <v>15.206489675516238</v>
      </c>
      <c r="T566" s="345">
        <f t="shared" si="225"/>
        <v>14.261553588987226</v>
      </c>
      <c r="V566" s="227"/>
    </row>
    <row r="567" spans="1:23" s="527" customFormat="1" ht="13.5" thickBot="1" x14ac:dyDescent="0.25">
      <c r="A567" s="472" t="s">
        <v>27</v>
      </c>
      <c r="B567" s="474">
        <f t="shared" ref="B567:T567" si="226">B563-B550</f>
        <v>104.82869565217425</v>
      </c>
      <c r="C567" s="475">
        <f t="shared" si="226"/>
        <v>87.029999999999745</v>
      </c>
      <c r="D567" s="475">
        <f t="shared" si="226"/>
        <v>129.06391304347835</v>
      </c>
      <c r="E567" s="475">
        <f t="shared" si="226"/>
        <v>45.058823529411711</v>
      </c>
      <c r="F567" s="475">
        <f t="shared" si="226"/>
        <v>87.503333333333103</v>
      </c>
      <c r="G567" s="476">
        <f t="shared" si="226"/>
        <v>194.15857142857112</v>
      </c>
      <c r="H567" s="474">
        <f t="shared" si="226"/>
        <v>89.72666666666737</v>
      </c>
      <c r="I567" s="475">
        <f t="shared" si="226"/>
        <v>47.385714285715039</v>
      </c>
      <c r="J567" s="475">
        <f t="shared" si="226"/>
        <v>86.580930232557876</v>
      </c>
      <c r="K567" s="475">
        <f t="shared" si="226"/>
        <v>87.506666666667115</v>
      </c>
      <c r="L567" s="475">
        <f t="shared" si="226"/>
        <v>368.19090909090937</v>
      </c>
      <c r="M567" s="477">
        <f t="shared" si="226"/>
        <v>203.64263157894766</v>
      </c>
      <c r="N567" s="474">
        <f t="shared" si="226"/>
        <v>354.67000000000007</v>
      </c>
      <c r="O567" s="475">
        <f t="shared" si="226"/>
        <v>290.3149999999996</v>
      </c>
      <c r="P567" s="475">
        <f t="shared" si="226"/>
        <v>371.35666666666657</v>
      </c>
      <c r="Q567" s="475">
        <f t="shared" si="226"/>
        <v>139.28538461538483</v>
      </c>
      <c r="R567" s="475">
        <f t="shared" si="226"/>
        <v>305.62222222222226</v>
      </c>
      <c r="S567" s="477">
        <f t="shared" si="226"/>
        <v>218.06341463414628</v>
      </c>
      <c r="T567" s="478">
        <f t="shared" si="226"/>
        <v>191.66852272727283</v>
      </c>
      <c r="V567" s="227"/>
    </row>
    <row r="568" spans="1:23" s="527" customFormat="1" x14ac:dyDescent="0.2">
      <c r="A568" s="370" t="s">
        <v>51</v>
      </c>
      <c r="B568" s="274">
        <v>749</v>
      </c>
      <c r="C568" s="275">
        <v>744</v>
      </c>
      <c r="D568" s="275">
        <v>741</v>
      </c>
      <c r="E568" s="275">
        <v>130</v>
      </c>
      <c r="F568" s="275">
        <v>751</v>
      </c>
      <c r="G568" s="407">
        <v>744</v>
      </c>
      <c r="H568" s="274">
        <v>733</v>
      </c>
      <c r="I568" s="275">
        <v>745</v>
      </c>
      <c r="J568" s="275">
        <v>729</v>
      </c>
      <c r="K568" s="275">
        <v>108</v>
      </c>
      <c r="L568" s="275">
        <v>746</v>
      </c>
      <c r="M568" s="276">
        <v>740</v>
      </c>
      <c r="N568" s="274">
        <v>749</v>
      </c>
      <c r="O568" s="275">
        <v>754</v>
      </c>
      <c r="P568" s="275">
        <v>748</v>
      </c>
      <c r="Q568" s="275">
        <v>118</v>
      </c>
      <c r="R568" s="275">
        <v>752</v>
      </c>
      <c r="S568" s="276">
        <v>750</v>
      </c>
      <c r="T568" s="347">
        <f>SUM(B568:S568)</f>
        <v>11531</v>
      </c>
      <c r="U568" s="227" t="s">
        <v>56</v>
      </c>
      <c r="V568" s="278">
        <f>T555-T568</f>
        <v>49</v>
      </c>
      <c r="W568" s="279">
        <f>V568/T555</f>
        <v>4.2314335060449054E-3</v>
      </c>
    </row>
    <row r="569" spans="1:23" s="527" customFormat="1" x14ac:dyDescent="0.2">
      <c r="A569" s="371" t="s">
        <v>28</v>
      </c>
      <c r="B569" s="323"/>
      <c r="C569" s="240"/>
      <c r="D569" s="240"/>
      <c r="E569" s="240"/>
      <c r="F569" s="240"/>
      <c r="G569" s="408"/>
      <c r="H569" s="242"/>
      <c r="I569" s="240"/>
      <c r="J569" s="240"/>
      <c r="K569" s="240"/>
      <c r="L569" s="240"/>
      <c r="M569" s="243"/>
      <c r="N569" s="242"/>
      <c r="O569" s="240"/>
      <c r="P569" s="240"/>
      <c r="Q569" s="240"/>
      <c r="R569" s="240"/>
      <c r="S569" s="243"/>
      <c r="T569" s="339"/>
      <c r="U569" s="227" t="s">
        <v>57</v>
      </c>
      <c r="V569" s="362">
        <v>157.08000000000001</v>
      </c>
    </row>
    <row r="570" spans="1:23" s="527" customFormat="1" ht="13.5" thickBot="1" x14ac:dyDescent="0.25">
      <c r="A570" s="372" t="s">
        <v>26</v>
      </c>
      <c r="B570" s="410">
        <f t="shared" ref="B570:S570" si="227">B569-B556</f>
        <v>0</v>
      </c>
      <c r="C570" s="415">
        <f t="shared" si="227"/>
        <v>0</v>
      </c>
      <c r="D570" s="415">
        <f t="shared" si="227"/>
        <v>0</v>
      </c>
      <c r="E570" s="415">
        <f t="shared" si="227"/>
        <v>0</v>
      </c>
      <c r="F570" s="415">
        <f t="shared" si="227"/>
        <v>0</v>
      </c>
      <c r="G570" s="416">
        <f t="shared" si="227"/>
        <v>0</v>
      </c>
      <c r="H570" s="410">
        <f t="shared" si="227"/>
        <v>0</v>
      </c>
      <c r="I570" s="415">
        <f t="shared" si="227"/>
        <v>0</v>
      </c>
      <c r="J570" s="415">
        <f t="shared" si="227"/>
        <v>0</v>
      </c>
      <c r="K570" s="415">
        <f t="shared" si="227"/>
        <v>0</v>
      </c>
      <c r="L570" s="415">
        <f t="shared" si="227"/>
        <v>0</v>
      </c>
      <c r="M570" s="417">
        <f t="shared" si="227"/>
        <v>0</v>
      </c>
      <c r="N570" s="410">
        <f t="shared" si="227"/>
        <v>0</v>
      </c>
      <c r="O570" s="415">
        <f t="shared" si="227"/>
        <v>0</v>
      </c>
      <c r="P570" s="415">
        <f t="shared" si="227"/>
        <v>0</v>
      </c>
      <c r="Q570" s="415">
        <f t="shared" si="227"/>
        <v>0</v>
      </c>
      <c r="R570" s="415">
        <f t="shared" si="227"/>
        <v>0</v>
      </c>
      <c r="S570" s="417">
        <f t="shared" si="227"/>
        <v>0</v>
      </c>
      <c r="T570" s="348"/>
      <c r="U570" s="227" t="s">
        <v>26</v>
      </c>
      <c r="V570" s="227">
        <f>V569-V556</f>
        <v>-1.3099999999999739</v>
      </c>
    </row>
    <row r="572" spans="1:23" ht="13.5" thickBot="1" x14ac:dyDescent="0.25"/>
    <row r="573" spans="1:23" ht="13.5" thickBot="1" x14ac:dyDescent="0.25">
      <c r="A573" s="468" t="s">
        <v>150</v>
      </c>
      <c r="B573" s="537" t="s">
        <v>53</v>
      </c>
      <c r="C573" s="538"/>
      <c r="D573" s="538"/>
      <c r="E573" s="538"/>
      <c r="F573" s="538"/>
      <c r="G573" s="539"/>
      <c r="H573" s="537" t="s">
        <v>72</v>
      </c>
      <c r="I573" s="538"/>
      <c r="J573" s="538"/>
      <c r="K573" s="538"/>
      <c r="L573" s="538"/>
      <c r="M573" s="539"/>
      <c r="N573" s="537" t="s">
        <v>63</v>
      </c>
      <c r="O573" s="538"/>
      <c r="P573" s="538"/>
      <c r="Q573" s="538"/>
      <c r="R573" s="538"/>
      <c r="S573" s="539"/>
      <c r="T573" s="338" t="s">
        <v>55</v>
      </c>
      <c r="U573" s="529"/>
      <c r="V573" s="529"/>
      <c r="W573" s="529"/>
    </row>
    <row r="574" spans="1:23" x14ac:dyDescent="0.2">
      <c r="A574" s="469" t="s">
        <v>54</v>
      </c>
      <c r="B574" s="448">
        <v>1</v>
      </c>
      <c r="C574" s="449">
        <v>2</v>
      </c>
      <c r="D574" s="449">
        <v>3</v>
      </c>
      <c r="E574" s="449">
        <v>4</v>
      </c>
      <c r="F574" s="449">
        <v>5</v>
      </c>
      <c r="G574" s="450">
        <v>6</v>
      </c>
      <c r="H574" s="448">
        <v>7</v>
      </c>
      <c r="I574" s="449">
        <v>8</v>
      </c>
      <c r="J574" s="449">
        <v>9</v>
      </c>
      <c r="K574" s="449">
        <v>10</v>
      </c>
      <c r="L574" s="449">
        <v>11</v>
      </c>
      <c r="M574" s="451">
        <v>12</v>
      </c>
      <c r="N574" s="448">
        <v>13</v>
      </c>
      <c r="O574" s="449">
        <v>14</v>
      </c>
      <c r="P574" s="449">
        <v>15</v>
      </c>
      <c r="Q574" s="449">
        <v>16</v>
      </c>
      <c r="R574" s="449">
        <v>17</v>
      </c>
      <c r="S574" s="451">
        <v>18</v>
      </c>
      <c r="T574" s="459"/>
      <c r="U574" s="529"/>
      <c r="V574" s="529"/>
      <c r="W574" s="529"/>
    </row>
    <row r="575" spans="1:23" x14ac:dyDescent="0.2">
      <c r="A575" s="470" t="s">
        <v>3</v>
      </c>
      <c r="B575" s="473">
        <v>4104</v>
      </c>
      <c r="C575" s="254">
        <v>4104</v>
      </c>
      <c r="D575" s="254">
        <v>4104</v>
      </c>
      <c r="E575" s="254">
        <v>4104</v>
      </c>
      <c r="F575" s="254">
        <v>4104</v>
      </c>
      <c r="G575" s="404">
        <v>4104</v>
      </c>
      <c r="H575" s="253">
        <v>4104</v>
      </c>
      <c r="I575" s="254">
        <v>4104</v>
      </c>
      <c r="J575" s="254">
        <v>4104</v>
      </c>
      <c r="K575" s="254">
        <v>4104</v>
      </c>
      <c r="L575" s="254">
        <v>4104</v>
      </c>
      <c r="M575" s="255">
        <v>4104</v>
      </c>
      <c r="N575" s="253">
        <v>4104</v>
      </c>
      <c r="O575" s="254">
        <v>4104</v>
      </c>
      <c r="P575" s="254">
        <v>4104</v>
      </c>
      <c r="Q575" s="254">
        <v>4104</v>
      </c>
      <c r="R575" s="254">
        <v>4104</v>
      </c>
      <c r="S575" s="255">
        <v>4104</v>
      </c>
      <c r="T575" s="341">
        <v>4104</v>
      </c>
      <c r="U575" s="529"/>
      <c r="V575" s="529"/>
      <c r="W575" s="529"/>
    </row>
    <row r="576" spans="1:23" x14ac:dyDescent="0.2">
      <c r="A576" s="471" t="s">
        <v>6</v>
      </c>
      <c r="B576" s="256">
        <v>4621.2765957446809</v>
      </c>
      <c r="C576" s="257">
        <v>4601.7647058823532</v>
      </c>
      <c r="D576" s="257">
        <v>4585.7777777777774</v>
      </c>
      <c r="E576" s="257">
        <v>4203.8461538461543</v>
      </c>
      <c r="F576" s="257">
        <v>4668</v>
      </c>
      <c r="G576" s="296">
        <v>4556.9230769230771</v>
      </c>
      <c r="H576" s="256">
        <v>4626.1538461538457</v>
      </c>
      <c r="I576" s="257">
        <v>4743.863636363636</v>
      </c>
      <c r="J576" s="257">
        <v>4576.041666666667</v>
      </c>
      <c r="K576" s="257">
        <v>4744.2105263157891</v>
      </c>
      <c r="L576" s="257">
        <v>4693.1707317073169</v>
      </c>
      <c r="M576" s="258">
        <v>4619.7222222222226</v>
      </c>
      <c r="N576" s="256">
        <v>4730.2325581395353</v>
      </c>
      <c r="O576" s="257">
        <v>4789.130434782609</v>
      </c>
      <c r="P576" s="257">
        <v>4663.6170212765956</v>
      </c>
      <c r="Q576" s="257">
        <v>4709.5238095238092</v>
      </c>
      <c r="R576" s="257">
        <v>4540</v>
      </c>
      <c r="S576" s="258">
        <v>4689.5238095238092</v>
      </c>
      <c r="T576" s="342">
        <v>4642.980501392758</v>
      </c>
      <c r="U576" s="529"/>
      <c r="V576" s="529"/>
      <c r="W576" s="529"/>
    </row>
    <row r="577" spans="1:23" x14ac:dyDescent="0.2">
      <c r="A577" s="469" t="s">
        <v>7</v>
      </c>
      <c r="B577" s="260">
        <v>78.723404255319153</v>
      </c>
      <c r="C577" s="261">
        <v>84.313725490196077</v>
      </c>
      <c r="D577" s="261">
        <v>88.888888888888886</v>
      </c>
      <c r="E577" s="261">
        <v>92.307692307692307</v>
      </c>
      <c r="F577" s="261">
        <v>72.5</v>
      </c>
      <c r="G577" s="509">
        <v>51.282051282051285</v>
      </c>
      <c r="H577" s="260">
        <v>67.307692307692307</v>
      </c>
      <c r="I577" s="261">
        <v>77.272727272727266</v>
      </c>
      <c r="J577" s="261">
        <v>77.083333333333329</v>
      </c>
      <c r="K577" s="261">
        <v>47.368421052631582</v>
      </c>
      <c r="L577" s="261">
        <v>78.048780487804876</v>
      </c>
      <c r="M577" s="262">
        <v>63.888888888888886</v>
      </c>
      <c r="N577" s="260">
        <v>79.069767441860463</v>
      </c>
      <c r="O577" s="261">
        <v>73.913043478260875</v>
      </c>
      <c r="P577" s="261">
        <v>76.59574468085107</v>
      </c>
      <c r="Q577" s="261">
        <v>71.428571428571431</v>
      </c>
      <c r="R577" s="261">
        <v>61.363636363636367</v>
      </c>
      <c r="S577" s="262">
        <v>76.19047619047619</v>
      </c>
      <c r="T577" s="343">
        <v>71.309192200557106</v>
      </c>
      <c r="U577" s="529"/>
      <c r="V577" s="227"/>
      <c r="W577" s="529"/>
    </row>
    <row r="578" spans="1:23" x14ac:dyDescent="0.2">
      <c r="A578" s="469" t="s">
        <v>8</v>
      </c>
      <c r="B578" s="263">
        <v>8.4934881418136224E-2</v>
      </c>
      <c r="C578" s="264">
        <v>7.567479757488399E-2</v>
      </c>
      <c r="D578" s="264">
        <v>7.1986563559246167E-2</v>
      </c>
      <c r="E578" s="264">
        <v>6.7781661644882932E-2</v>
      </c>
      <c r="F578" s="264">
        <v>8.8942135358092894E-2</v>
      </c>
      <c r="G578" s="302">
        <v>0.10388253558909433</v>
      </c>
      <c r="H578" s="263">
        <v>9.0007005944109583E-2</v>
      </c>
      <c r="I578" s="264">
        <v>8.1420505805726587E-2</v>
      </c>
      <c r="J578" s="264">
        <v>8.511872759655402E-2</v>
      </c>
      <c r="K578" s="264">
        <v>0.1310863609517223</v>
      </c>
      <c r="L578" s="264">
        <v>8.7486301701012625E-2</v>
      </c>
      <c r="M578" s="265">
        <v>0.11201084617715</v>
      </c>
      <c r="N578" s="263">
        <v>8.5443405623078103E-2</v>
      </c>
      <c r="O578" s="264">
        <v>8.5812706025721136E-2</v>
      </c>
      <c r="P578" s="264">
        <v>9.0681755112335075E-2</v>
      </c>
      <c r="Q578" s="264">
        <v>8.8265015776039749E-2</v>
      </c>
      <c r="R578" s="264">
        <v>0.10533191145727072</v>
      </c>
      <c r="S578" s="265">
        <v>8.7511789771986287E-2</v>
      </c>
      <c r="T578" s="344">
        <v>9.2277263049675498E-2</v>
      </c>
      <c r="U578" s="529"/>
      <c r="V578" s="227"/>
      <c r="W578" s="529"/>
    </row>
    <row r="579" spans="1:23" x14ac:dyDescent="0.2">
      <c r="A579" s="471" t="s">
        <v>1</v>
      </c>
      <c r="B579" s="266">
        <f>B576/H575*100-100</f>
        <v>12.604205549334324</v>
      </c>
      <c r="C579" s="267">
        <f t="shared" ref="C579:E579" si="228">C576/C575*100-100</f>
        <v>12.128769636509574</v>
      </c>
      <c r="D579" s="267">
        <f t="shared" si="228"/>
        <v>11.73922460472167</v>
      </c>
      <c r="E579" s="267">
        <f t="shared" si="228"/>
        <v>2.4328984855300746</v>
      </c>
      <c r="F579" s="267">
        <f>F576/F575*100-100</f>
        <v>13.742690058479525</v>
      </c>
      <c r="G579" s="405">
        <f t="shared" ref="G579:L579" si="229">G576/G575*100-100</f>
        <v>11.03613735192684</v>
      </c>
      <c r="H579" s="266">
        <f t="shared" si="229"/>
        <v>12.723046933573244</v>
      </c>
      <c r="I579" s="267">
        <f t="shared" si="229"/>
        <v>15.591219209640258</v>
      </c>
      <c r="J579" s="267">
        <f t="shared" si="229"/>
        <v>11.50198992852502</v>
      </c>
      <c r="K579" s="267">
        <f t="shared" si="229"/>
        <v>15.599671693854518</v>
      </c>
      <c r="L579" s="267">
        <f t="shared" si="229"/>
        <v>14.356011981172443</v>
      </c>
      <c r="M579" s="268">
        <f>M576/M575*100-100</f>
        <v>12.566330950833887</v>
      </c>
      <c r="N579" s="266">
        <f t="shared" ref="N579:T579" si="230">N576/N575*100-100</f>
        <v>15.259077927376595</v>
      </c>
      <c r="O579" s="267">
        <f t="shared" si="230"/>
        <v>16.694211373845263</v>
      </c>
      <c r="P579" s="267">
        <f t="shared" si="230"/>
        <v>13.635892331301065</v>
      </c>
      <c r="Q579" s="267">
        <f t="shared" si="230"/>
        <v>14.754478789566505</v>
      </c>
      <c r="R579" s="267">
        <f t="shared" si="230"/>
        <v>10.623781676413245</v>
      </c>
      <c r="S579" s="268">
        <f t="shared" si="230"/>
        <v>14.267149354868636</v>
      </c>
      <c r="T579" s="345">
        <f t="shared" si="230"/>
        <v>13.13305315284498</v>
      </c>
      <c r="U579" s="529"/>
      <c r="V579" s="227"/>
      <c r="W579" s="529"/>
    </row>
    <row r="580" spans="1:23" ht="13.5" thickBot="1" x14ac:dyDescent="0.25">
      <c r="A580" s="472" t="s">
        <v>27</v>
      </c>
      <c r="B580" s="474">
        <f t="shared" ref="B580:T580" si="231">B576-B563</f>
        <v>99.056595744680635</v>
      </c>
      <c r="C580" s="475">
        <f t="shared" si="231"/>
        <v>75.98470588235341</v>
      </c>
      <c r="D580" s="475">
        <f t="shared" si="231"/>
        <v>-21.112222222222954</v>
      </c>
      <c r="E580" s="475">
        <f t="shared" si="231"/>
        <v>-44.153846153845734</v>
      </c>
      <c r="F580" s="475">
        <f t="shared" si="231"/>
        <v>25.829999999999927</v>
      </c>
      <c r="G580" s="476">
        <f t="shared" si="231"/>
        <v>-5.8069230769224305</v>
      </c>
      <c r="H580" s="474">
        <f t="shared" si="231"/>
        <v>13.093846153845334</v>
      </c>
      <c r="I580" s="475">
        <f t="shared" si="231"/>
        <v>75.763636363635669</v>
      </c>
      <c r="J580" s="475">
        <f t="shared" si="231"/>
        <v>-56.818333333332703</v>
      </c>
      <c r="K580" s="475">
        <f t="shared" si="231"/>
        <v>237.37052631578899</v>
      </c>
      <c r="L580" s="475">
        <f t="shared" si="231"/>
        <v>-53.429268292683446</v>
      </c>
      <c r="M580" s="477">
        <f t="shared" si="231"/>
        <v>-72.867777777777519</v>
      </c>
      <c r="N580" s="474">
        <f t="shared" si="231"/>
        <v>-16.937441860464787</v>
      </c>
      <c r="O580" s="475">
        <f t="shared" si="231"/>
        <v>4.4404347826093726</v>
      </c>
      <c r="P580" s="475">
        <f t="shared" si="231"/>
        <v>-171.07297872340405</v>
      </c>
      <c r="Q580" s="475">
        <f t="shared" si="231"/>
        <v>134.8538095238091</v>
      </c>
      <c r="R580" s="475">
        <f t="shared" si="231"/>
        <v>-117.39999999999964</v>
      </c>
      <c r="S580" s="477">
        <f t="shared" si="231"/>
        <v>2.9238095238088135</v>
      </c>
      <c r="T580" s="478">
        <f t="shared" si="231"/>
        <v>-5.1794986072418396</v>
      </c>
      <c r="U580" s="529"/>
      <c r="V580" s="227"/>
      <c r="W580" s="529"/>
    </row>
    <row r="581" spans="1:23" x14ac:dyDescent="0.2">
      <c r="A581" s="370" t="s">
        <v>51</v>
      </c>
      <c r="B581" s="274">
        <v>746</v>
      </c>
      <c r="C581" s="275">
        <v>742</v>
      </c>
      <c r="D581" s="275">
        <v>740</v>
      </c>
      <c r="E581" s="275">
        <v>129</v>
      </c>
      <c r="F581" s="275">
        <v>747</v>
      </c>
      <c r="G581" s="407">
        <v>742</v>
      </c>
      <c r="H581" s="274">
        <v>704</v>
      </c>
      <c r="I581" s="275">
        <v>718</v>
      </c>
      <c r="J581" s="275">
        <v>714</v>
      </c>
      <c r="K581" s="275">
        <v>191</v>
      </c>
      <c r="L581" s="275">
        <v>728</v>
      </c>
      <c r="M581" s="276">
        <v>717</v>
      </c>
      <c r="N581" s="274">
        <v>724</v>
      </c>
      <c r="O581" s="275">
        <v>742</v>
      </c>
      <c r="P581" s="275">
        <v>736</v>
      </c>
      <c r="Q581" s="275">
        <v>176</v>
      </c>
      <c r="R581" s="275">
        <v>741</v>
      </c>
      <c r="S581" s="276">
        <v>737</v>
      </c>
      <c r="T581" s="347">
        <f>SUM(B581:S581)</f>
        <v>11474</v>
      </c>
      <c r="U581" s="227" t="s">
        <v>56</v>
      </c>
      <c r="V581" s="278">
        <f>T568-T581</f>
        <v>57</v>
      </c>
      <c r="W581" s="279">
        <f>V581/T568</f>
        <v>4.9431966004683031E-3</v>
      </c>
    </row>
    <row r="582" spans="1:23" x14ac:dyDescent="0.2">
      <c r="A582" s="371" t="s">
        <v>28</v>
      </c>
      <c r="B582" s="323"/>
      <c r="C582" s="240"/>
      <c r="D582" s="240"/>
      <c r="E582" s="240"/>
      <c r="F582" s="240"/>
      <c r="G582" s="408"/>
      <c r="H582" s="242"/>
      <c r="I582" s="240"/>
      <c r="J582" s="240"/>
      <c r="K582" s="240"/>
      <c r="L582" s="240"/>
      <c r="M582" s="243"/>
      <c r="N582" s="242"/>
      <c r="O582" s="240"/>
      <c r="P582" s="240"/>
      <c r="Q582" s="240"/>
      <c r="R582" s="240"/>
      <c r="S582" s="243"/>
      <c r="T582" s="339"/>
      <c r="U582" s="227" t="s">
        <v>57</v>
      </c>
      <c r="V582" s="362">
        <v>155.97999999999999</v>
      </c>
      <c r="W582" s="529"/>
    </row>
    <row r="583" spans="1:23" ht="13.5" thickBot="1" x14ac:dyDescent="0.25">
      <c r="A583" s="372" t="s">
        <v>26</v>
      </c>
      <c r="B583" s="410">
        <f t="shared" ref="B583:S583" si="232">B582-B569</f>
        <v>0</v>
      </c>
      <c r="C583" s="415">
        <f t="shared" si="232"/>
        <v>0</v>
      </c>
      <c r="D583" s="415">
        <f t="shared" si="232"/>
        <v>0</v>
      </c>
      <c r="E583" s="415">
        <f t="shared" si="232"/>
        <v>0</v>
      </c>
      <c r="F583" s="415">
        <f t="shared" si="232"/>
        <v>0</v>
      </c>
      <c r="G583" s="416">
        <f t="shared" si="232"/>
        <v>0</v>
      </c>
      <c r="H583" s="410">
        <f t="shared" si="232"/>
        <v>0</v>
      </c>
      <c r="I583" s="415">
        <f t="shared" si="232"/>
        <v>0</v>
      </c>
      <c r="J583" s="415">
        <f t="shared" si="232"/>
        <v>0</v>
      </c>
      <c r="K583" s="415">
        <f t="shared" si="232"/>
        <v>0</v>
      </c>
      <c r="L583" s="415">
        <f t="shared" si="232"/>
        <v>0</v>
      </c>
      <c r="M583" s="417">
        <f t="shared" si="232"/>
        <v>0</v>
      </c>
      <c r="N583" s="410">
        <f t="shared" si="232"/>
        <v>0</v>
      </c>
      <c r="O583" s="415">
        <f t="shared" si="232"/>
        <v>0</v>
      </c>
      <c r="P583" s="415">
        <f t="shared" si="232"/>
        <v>0</v>
      </c>
      <c r="Q583" s="415">
        <f t="shared" si="232"/>
        <v>0</v>
      </c>
      <c r="R583" s="415">
        <f t="shared" si="232"/>
        <v>0</v>
      </c>
      <c r="S583" s="417">
        <f t="shared" si="232"/>
        <v>0</v>
      </c>
      <c r="T583" s="348"/>
      <c r="U583" s="227" t="s">
        <v>26</v>
      </c>
      <c r="V583" s="227">
        <f>V582-V569</f>
        <v>-1.1000000000000227</v>
      </c>
      <c r="W583" s="529"/>
    </row>
  </sheetData>
  <mergeCells count="119">
    <mergeCell ref="B547:G547"/>
    <mergeCell ref="H547:M547"/>
    <mergeCell ref="N547:S547"/>
    <mergeCell ref="B534:G534"/>
    <mergeCell ref="H534:M534"/>
    <mergeCell ref="N534:S534"/>
    <mergeCell ref="B469:G469"/>
    <mergeCell ref="H469:M469"/>
    <mergeCell ref="N469:S469"/>
    <mergeCell ref="B521:G521"/>
    <mergeCell ref="H521:M521"/>
    <mergeCell ref="N521:S521"/>
    <mergeCell ref="B508:G508"/>
    <mergeCell ref="H508:M508"/>
    <mergeCell ref="N508:S508"/>
    <mergeCell ref="B495:G495"/>
    <mergeCell ref="H495:M495"/>
    <mergeCell ref="N495:S495"/>
    <mergeCell ref="B482:G482"/>
    <mergeCell ref="H482:M482"/>
    <mergeCell ref="N482:S482"/>
    <mergeCell ref="J123:M123"/>
    <mergeCell ref="N123:W123"/>
    <mergeCell ref="B109:L109"/>
    <mergeCell ref="M109:W109"/>
    <mergeCell ref="B137:I137"/>
    <mergeCell ref="J137:M137"/>
    <mergeCell ref="N137:W137"/>
    <mergeCell ref="B417:G417"/>
    <mergeCell ref="H417:M417"/>
    <mergeCell ref="N417:S417"/>
    <mergeCell ref="B404:G404"/>
    <mergeCell ref="B123:I123"/>
    <mergeCell ref="B209:I209"/>
    <mergeCell ref="J209:M209"/>
    <mergeCell ref="N209:X209"/>
    <mergeCell ref="B237:I237"/>
    <mergeCell ref="J237:M237"/>
    <mergeCell ref="N237:X237"/>
    <mergeCell ref="B165:I165"/>
    <mergeCell ref="J165:M165"/>
    <mergeCell ref="N165:W165"/>
    <mergeCell ref="B181:I181"/>
    <mergeCell ref="J181:M181"/>
    <mergeCell ref="N181:X181"/>
    <mergeCell ref="M95:W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B67:L67"/>
    <mergeCell ref="M67:W67"/>
    <mergeCell ref="B81:L81"/>
    <mergeCell ref="M81:W81"/>
    <mergeCell ref="N308:X308"/>
    <mergeCell ref="N294:X294"/>
    <mergeCell ref="N324:S324"/>
    <mergeCell ref="H324:M324"/>
    <mergeCell ref="B294:I294"/>
    <mergeCell ref="B151:I151"/>
    <mergeCell ref="J151:M151"/>
    <mergeCell ref="N151:W151"/>
    <mergeCell ref="B195:I195"/>
    <mergeCell ref="J195:M195"/>
    <mergeCell ref="N195:X195"/>
    <mergeCell ref="B280:I280"/>
    <mergeCell ref="J280:M280"/>
    <mergeCell ref="N280:X280"/>
    <mergeCell ref="B266:I266"/>
    <mergeCell ref="J266:M266"/>
    <mergeCell ref="N266:X266"/>
    <mergeCell ref="B223:I223"/>
    <mergeCell ref="J223:M223"/>
    <mergeCell ref="N223:X223"/>
    <mergeCell ref="B251:I251"/>
    <mergeCell ref="J251:M251"/>
    <mergeCell ref="N251:X251"/>
    <mergeCell ref="J294:M294"/>
    <mergeCell ref="H378:M378"/>
    <mergeCell ref="B338:G338"/>
    <mergeCell ref="N404:S404"/>
    <mergeCell ref="N338:S338"/>
    <mergeCell ref="B352:G352"/>
    <mergeCell ref="H352:M352"/>
    <mergeCell ref="N352:S352"/>
    <mergeCell ref="N391:S391"/>
    <mergeCell ref="B324:G324"/>
    <mergeCell ref="H338:M338"/>
    <mergeCell ref="H404:M404"/>
    <mergeCell ref="B573:G573"/>
    <mergeCell ref="H573:M573"/>
    <mergeCell ref="N573:S573"/>
    <mergeCell ref="B430:G430"/>
    <mergeCell ref="H430:M430"/>
    <mergeCell ref="N430:S430"/>
    <mergeCell ref="N365:S365"/>
    <mergeCell ref="N378:S378"/>
    <mergeCell ref="B308:I308"/>
    <mergeCell ref="J308:M308"/>
    <mergeCell ref="B560:G560"/>
    <mergeCell ref="H560:M560"/>
    <mergeCell ref="N560:S560"/>
    <mergeCell ref="B456:G456"/>
    <mergeCell ref="H456:M456"/>
    <mergeCell ref="N456:S456"/>
    <mergeCell ref="B443:G443"/>
    <mergeCell ref="H443:M443"/>
    <mergeCell ref="N443:S443"/>
    <mergeCell ref="B391:G391"/>
    <mergeCell ref="H391:M391"/>
    <mergeCell ref="B365:G365"/>
    <mergeCell ref="H365:M365"/>
    <mergeCell ref="B378:G37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2023-10-09T18:39:13Z</dcterms:modified>
</cp:coreProperties>
</file>