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B271EA2E-01DA-47D1-B4BC-C6E841489BB3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194" i="248" l="1"/>
  <c r="Q190" i="248"/>
  <c r="R190" i="248"/>
  <c r="H174" i="251" l="1"/>
  <c r="D174" i="251"/>
  <c r="C174" i="251"/>
  <c r="B174" i="251"/>
  <c r="F172" i="25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D10" i="239"/>
  <c r="G7" i="240"/>
  <c r="H6" i="240"/>
  <c r="B8" i="238"/>
  <c r="D7" i="238"/>
  <c r="H8" i="239"/>
  <c r="G9" i="239"/>
  <c r="G9" i="238"/>
  <c r="H8" i="238"/>
  <c r="D9" i="239" l="1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<sst xmlns="http://schemas.openxmlformats.org/spreadsheetml/2006/main" count="1414" uniqueCount="205">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</sst>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01" t="s">
        <v>18</v>
      </c>
      <c r="C4" s="602"/>
      <c r="D4" s="602"/>
      <c r="E4" s="602"/>
      <c r="F4" s="602"/>
      <c r="G4" s="602"/>
      <c r="H4" s="602"/>
      <c r="I4" s="602"/>
      <c r="J4" s="603"/>
      <c r="K4" s="601" t="s">
        <v>21</v>
      </c>
      <c r="L4" s="602"/>
      <c r="M4" s="602"/>
      <c r="N4" s="602"/>
      <c r="O4" s="602"/>
      <c r="P4" s="602"/>
      <c r="Q4" s="602"/>
      <c r="R4" s="602"/>
      <c r="S4" s="602"/>
      <c r="T4" s="60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01" t="s">
        <v>23</v>
      </c>
      <c r="C17" s="602"/>
      <c r="D17" s="602"/>
      <c r="E17" s="602"/>
      <c r="F17" s="60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175"/>
  <sheetViews>
    <sheetView showGridLines="0" topLeftCell="A144" zoomScale="70" zoomScaleNormal="70" workbookViewId="0">
      <selection activeCell="N163" sqref="N163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610" t="s">
        <v>53</v>
      </c>
      <c r="C8" s="611"/>
      <c r="D8" s="611"/>
      <c r="E8" s="61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610" t="s">
        <v>53</v>
      </c>
      <c r="C21" s="611"/>
      <c r="D21" s="611"/>
      <c r="E21" s="61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606" t="s">
        <v>53</v>
      </c>
      <c r="C34" s="607"/>
      <c r="D34" s="607"/>
      <c r="E34" s="607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622" t="s">
        <v>88</v>
      </c>
      <c r="I37" s="622"/>
      <c r="J37" s="622"/>
      <c r="K37" s="622"/>
      <c r="L37" s="622"/>
      <c r="M37" s="622"/>
      <c r="N37" s="622"/>
      <c r="O37" s="622"/>
      <c r="P37" s="622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622"/>
      <c r="I38" s="622"/>
      <c r="J38" s="622"/>
      <c r="K38" s="622"/>
      <c r="L38" s="622"/>
      <c r="M38" s="622"/>
      <c r="N38" s="622"/>
      <c r="O38" s="622"/>
      <c r="P38" s="622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622"/>
      <c r="I39" s="622"/>
      <c r="J39" s="622"/>
      <c r="K39" s="622"/>
      <c r="L39" s="622"/>
      <c r="M39" s="622"/>
      <c r="N39" s="622"/>
      <c r="O39" s="622"/>
      <c r="P39" s="622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610" t="s">
        <v>53</v>
      </c>
      <c r="C48" s="611"/>
      <c r="D48" s="611"/>
      <c r="E48" s="611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622"/>
      <c r="I51" s="622"/>
      <c r="J51" s="622"/>
      <c r="K51" s="622"/>
      <c r="L51" s="622"/>
      <c r="M51" s="622"/>
      <c r="N51" s="622"/>
      <c r="O51" s="622"/>
      <c r="P51" s="622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622"/>
      <c r="I52" s="622"/>
      <c r="J52" s="622"/>
      <c r="K52" s="622"/>
      <c r="L52" s="622"/>
      <c r="M52" s="622"/>
      <c r="N52" s="622"/>
      <c r="O52" s="622"/>
      <c r="P52" s="622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622"/>
      <c r="I53" s="622"/>
      <c r="J53" s="622"/>
      <c r="K53" s="622"/>
      <c r="L53" s="622"/>
      <c r="M53" s="622"/>
      <c r="N53" s="622"/>
      <c r="O53" s="622"/>
      <c r="P53" s="622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606" t="s">
        <v>53</v>
      </c>
      <c r="C61" s="607"/>
      <c r="D61" s="607"/>
      <c r="E61" s="607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622" t="s">
        <v>125</v>
      </c>
      <c r="L64" s="622"/>
      <c r="M64" s="622"/>
      <c r="N64" s="622"/>
      <c r="O64" s="622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643" t="s">
        <v>131</v>
      </c>
      <c r="L65" s="643"/>
      <c r="M65" s="643"/>
      <c r="N65" s="643"/>
      <c r="O65" s="643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643"/>
      <c r="L66" s="643"/>
      <c r="M66" s="643"/>
      <c r="N66" s="643"/>
      <c r="O66" s="643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643"/>
      <c r="L67" s="643"/>
      <c r="M67" s="643"/>
      <c r="N67" s="643"/>
      <c r="O67" s="643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643"/>
      <c r="L68" s="643"/>
      <c r="M68" s="643"/>
      <c r="N68" s="643"/>
      <c r="O68" s="643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606" t="s">
        <v>53</v>
      </c>
      <c r="C74" s="607"/>
      <c r="D74" s="607"/>
      <c r="E74" s="607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606" t="s">
        <v>53</v>
      </c>
      <c r="C87" s="607"/>
      <c r="D87" s="607"/>
      <c r="E87" s="607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606" t="s">
        <v>53</v>
      </c>
      <c r="C100" s="607"/>
      <c r="D100" s="607"/>
      <c r="E100" s="607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154</v>
      </c>
      <c r="B113" s="606" t="s">
        <v>53</v>
      </c>
      <c r="C113" s="607"/>
      <c r="D113" s="607"/>
      <c r="E113" s="607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181</v>
      </c>
      <c r="B126" s="606" t="s">
        <v>53</v>
      </c>
      <c r="C126" s="607"/>
      <c r="D126" s="607"/>
      <c r="E126" s="607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644" t="s">
        <v>193</v>
      </c>
      <c r="R128" s="645"/>
      <c r="S128" s="646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33" t="s">
        <v>194</v>
      </c>
      <c r="U129" s="622"/>
      <c r="V129" s="622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33"/>
      <c r="U130" s="622"/>
      <c r="V130" s="622"/>
    </row>
    <row r="131" spans="1:22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33"/>
      <c r="U131" s="622"/>
      <c r="V131" s="622"/>
    </row>
    <row r="132" spans="1:22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33"/>
      <c r="U132" s="622"/>
      <c r="V132" s="622"/>
    </row>
    <row r="133" spans="1:22" ht="13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33"/>
      <c r="U133" s="622"/>
      <c r="V133" s="622"/>
    </row>
    <row r="134" spans="1:22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33"/>
      <c r="U134" s="622"/>
      <c r="V134" s="622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" thickBot="1" x14ac:dyDescent="0.3">
      <c r="J138" s="643" t="s">
        <v>195</v>
      </c>
      <c r="K138" s="643"/>
      <c r="L138" s="643"/>
      <c r="M138" s="643"/>
      <c r="N138" s="643"/>
      <c r="O138" s="643"/>
      <c r="P138" s="643"/>
    </row>
    <row r="139" spans="1:22" ht="13.5" thickBot="1" x14ac:dyDescent="0.3">
      <c r="A139" s="278" t="s">
        <v>196</v>
      </c>
      <c r="B139" s="606" t="s">
        <v>53</v>
      </c>
      <c r="C139" s="607"/>
      <c r="D139" s="607"/>
      <c r="E139" s="607"/>
      <c r="F139" s="542"/>
      <c r="G139" s="299" t="s">
        <v>0</v>
      </c>
      <c r="H139" s="543"/>
      <c r="I139" s="543"/>
      <c r="J139" s="643"/>
      <c r="K139" s="643"/>
      <c r="L139" s="643"/>
      <c r="M139" s="643"/>
      <c r="N139" s="643"/>
      <c r="O139" s="643"/>
      <c r="P139" s="643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202</v>
      </c>
      <c r="B152" s="606" t="s">
        <v>53</v>
      </c>
      <c r="C152" s="607"/>
      <c r="D152" s="607"/>
      <c r="E152" s="607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204</v>
      </c>
      <c r="B165" s="606" t="s">
        <v>53</v>
      </c>
      <c r="C165" s="607"/>
      <c r="D165" s="607"/>
      <c r="E165" s="607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</sheetData>
  <mergeCells count="20">
    <mergeCell ref="Q128:S128"/>
    <mergeCell ref="T129:V134"/>
    <mergeCell ref="J138:P139"/>
    <mergeCell ref="B126:E126"/>
    <mergeCell ref="B113:E113"/>
    <mergeCell ref="B139:E139"/>
    <mergeCell ref="B165:E165"/>
    <mergeCell ref="B152:E152"/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91">
    <cfRule type="colorScale" priority="59">
      <colorScale>
        <cfvo type="min"/>
        <cfvo type="max"/>
        <color rgb="FFFFEF9C"/>
        <color rgb="FF63BE7B"/>
      </colorScale>
    </cfRule>
  </conditionalFormatting>
  <conditionalFormatting sqref="B92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70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67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57">
      <colorScale>
        <cfvo type="min"/>
        <cfvo type="max"/>
        <color rgb="FFFFEF9C"/>
        <color rgb="FF63BE7B"/>
      </colorScale>
    </cfRule>
  </conditionalFormatting>
  <conditionalFormatting sqref="C92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55">
      <colorScale>
        <cfvo type="min"/>
        <cfvo type="max"/>
        <color rgb="FFFFEF9C"/>
        <color rgb="FF63BE7B"/>
      </colorScale>
    </cfRule>
  </conditionalFormatting>
  <conditionalFormatting sqref="D92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53">
      <colorScale>
        <cfvo type="min"/>
        <cfvo type="max"/>
        <color rgb="FFFFEF9C"/>
        <color rgb="FF63BE7B"/>
      </colorScale>
    </cfRule>
  </conditionalFormatting>
  <conditionalFormatting sqref="E92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51">
      <colorScale>
        <cfvo type="min"/>
        <cfvo type="max"/>
        <color rgb="FFFFEF9C"/>
        <color rgb="FF63BE7B"/>
      </colorScale>
    </cfRule>
  </conditionalFormatting>
  <conditionalFormatting sqref="F92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F1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F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F1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:F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187"/>
  <sheetViews>
    <sheetView showGridLines="0" topLeftCell="A153" zoomScale="67" zoomScaleNormal="67" workbookViewId="0">
      <selection activeCell="L180" sqref="L180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8.453125" style="200" bestFit="1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44.678571428571431</v>
      </c>
    </row>
    <row r="3" spans="1:15" x14ac:dyDescent="0.25">
      <c r="A3" s="200" t="s">
        <v>7</v>
      </c>
      <c r="B3" s="200">
        <v>80.612244897959187</v>
      </c>
    </row>
    <row r="4" spans="1:15" x14ac:dyDescent="0.25">
      <c r="A4" s="200" t="s">
        <v>60</v>
      </c>
      <c r="B4" s="200">
        <v>3081</v>
      </c>
    </row>
    <row r="6" spans="1:15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3">
      <c r="A8" s="278" t="s">
        <v>49</v>
      </c>
      <c r="B8" s="610" t="s">
        <v>50</v>
      </c>
      <c r="C8" s="611"/>
      <c r="D8" s="611"/>
      <c r="E8" s="611"/>
      <c r="F8" s="611"/>
      <c r="G8" s="612"/>
      <c r="H8" s="298" t="s">
        <v>0</v>
      </c>
    </row>
    <row r="9" spans="1:15" x14ac:dyDescent="0.25">
      <c r="A9" s="214" t="s">
        <v>54</v>
      </c>
      <c r="B9" s="627">
        <v>1</v>
      </c>
      <c r="C9" s="628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622" t="s">
        <v>67</v>
      </c>
      <c r="L10" s="622"/>
      <c r="M10" s="622"/>
      <c r="N10" s="622"/>
      <c r="O10" s="622"/>
    </row>
    <row r="11" spans="1:15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622"/>
      <c r="L11" s="622"/>
      <c r="M11" s="622"/>
      <c r="N11" s="622"/>
      <c r="O11" s="622"/>
    </row>
    <row r="12" spans="1:15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622"/>
      <c r="L12" s="622"/>
      <c r="M12" s="622"/>
      <c r="N12" s="622"/>
      <c r="O12" s="622"/>
    </row>
    <row r="13" spans="1:15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5">
      <c r="B20" s="200">
        <v>30.5</v>
      </c>
    </row>
    <row r="21" spans="1:15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3">
      <c r="A22" s="278" t="s">
        <v>72</v>
      </c>
      <c r="B22" s="610" t="s">
        <v>50</v>
      </c>
      <c r="C22" s="611"/>
      <c r="D22" s="611"/>
      <c r="E22" s="611"/>
      <c r="F22" s="611"/>
      <c r="G22" s="612"/>
      <c r="H22" s="298" t="s">
        <v>0</v>
      </c>
    </row>
    <row r="23" spans="1:15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648" t="s">
        <v>75</v>
      </c>
      <c r="K24" s="648"/>
      <c r="L24" s="648"/>
      <c r="M24" s="648"/>
      <c r="N24" s="648"/>
      <c r="O24" s="648"/>
    </row>
    <row r="25" spans="1:15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648"/>
      <c r="K25" s="648"/>
      <c r="L25" s="648"/>
      <c r="M25" s="648"/>
      <c r="N25" s="648"/>
      <c r="O25" s="648"/>
    </row>
    <row r="26" spans="1:15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648"/>
      <c r="K26" s="648"/>
      <c r="L26" s="648"/>
      <c r="M26" s="648"/>
      <c r="N26" s="648"/>
      <c r="O26" s="648"/>
    </row>
    <row r="27" spans="1:15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5">
      <c r="D34" s="200">
        <v>35</v>
      </c>
      <c r="E34" s="200">
        <v>34</v>
      </c>
      <c r="H34" s="200">
        <v>34</v>
      </c>
    </row>
    <row r="35" spans="1:17" ht="13" thickBot="1" x14ac:dyDescent="0.3"/>
    <row r="36" spans="1:17" ht="13.5" thickBot="1" x14ac:dyDescent="0.3">
      <c r="A36" s="278" t="s">
        <v>80</v>
      </c>
      <c r="B36" s="606" t="s">
        <v>50</v>
      </c>
      <c r="C36" s="607"/>
      <c r="D36" s="607"/>
      <c r="E36" s="607"/>
      <c r="F36" s="607"/>
      <c r="G36" s="608"/>
      <c r="H36" s="298" t="s">
        <v>0</v>
      </c>
    </row>
    <row r="37" spans="1:17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629" t="s">
        <v>99</v>
      </c>
      <c r="Q37" s="629"/>
    </row>
    <row r="38" spans="1:17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648" t="s">
        <v>87</v>
      </c>
      <c r="K38" s="648"/>
      <c r="L38" s="648"/>
      <c r="M38" s="648"/>
      <c r="N38" s="648"/>
      <c r="O38" s="648"/>
      <c r="P38" s="275" t="s">
        <v>90</v>
      </c>
      <c r="Q38" s="275">
        <v>39</v>
      </c>
    </row>
    <row r="39" spans="1:17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648"/>
      <c r="K39" s="648"/>
      <c r="L39" s="648"/>
      <c r="M39" s="648"/>
      <c r="N39" s="648"/>
      <c r="O39" s="648"/>
      <c r="P39" s="275" t="s">
        <v>91</v>
      </c>
      <c r="Q39" s="275">
        <v>38.5</v>
      </c>
    </row>
    <row r="40" spans="1:17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648"/>
      <c r="K40" s="648"/>
      <c r="L40" s="648"/>
      <c r="M40" s="648"/>
      <c r="N40" s="648"/>
      <c r="O40" s="648"/>
      <c r="P40" s="275" t="s">
        <v>92</v>
      </c>
      <c r="Q40" s="275">
        <v>38</v>
      </c>
    </row>
    <row r="41" spans="1:17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" thickBot="1" x14ac:dyDescent="0.3">
      <c r="D48" s="200">
        <v>38.5</v>
      </c>
    </row>
    <row r="49" spans="1:21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3">
      <c r="A50" s="278" t="s">
        <v>100</v>
      </c>
      <c r="B50" s="610" t="s">
        <v>50</v>
      </c>
      <c r="C50" s="611"/>
      <c r="D50" s="611"/>
      <c r="E50" s="611"/>
      <c r="F50" s="611"/>
      <c r="G50" s="612"/>
      <c r="H50" s="298" t="s">
        <v>0</v>
      </c>
    </row>
    <row r="51" spans="1:21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648" t="s">
        <v>116</v>
      </c>
      <c r="K52" s="648"/>
      <c r="L52" s="648"/>
      <c r="M52" s="648"/>
      <c r="N52" s="648"/>
      <c r="O52" s="648"/>
    </row>
    <row r="53" spans="1:21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648"/>
      <c r="K53" s="648"/>
      <c r="L53" s="648"/>
      <c r="M53" s="648"/>
      <c r="N53" s="648"/>
      <c r="O53" s="648"/>
    </row>
    <row r="54" spans="1:21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648"/>
      <c r="K54" s="648"/>
      <c r="L54" s="648"/>
      <c r="M54" s="648"/>
      <c r="N54" s="648"/>
      <c r="O54" s="648"/>
    </row>
    <row r="55" spans="1:21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613" t="s">
        <v>127</v>
      </c>
      <c r="S61" s="613"/>
      <c r="T61" s="613"/>
    </row>
    <row r="62" spans="1:21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3">
      <c r="A64" s="278" t="s">
        <v>122</v>
      </c>
      <c r="B64" s="610" t="s">
        <v>50</v>
      </c>
      <c r="C64" s="611"/>
      <c r="D64" s="611"/>
      <c r="E64" s="611"/>
      <c r="F64" s="611"/>
      <c r="G64" s="612"/>
      <c r="H64" s="298" t="s">
        <v>0</v>
      </c>
      <c r="T64" s="210"/>
      <c r="U64" s="210"/>
    </row>
    <row r="65" spans="1:23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" thickBot="1" x14ac:dyDescent="0.3"/>
    <row r="78" spans="1:23" ht="13.5" thickBot="1" x14ac:dyDescent="0.3">
      <c r="A78" s="278" t="s">
        <v>133</v>
      </c>
      <c r="B78" s="610" t="s">
        <v>50</v>
      </c>
      <c r="C78" s="611"/>
      <c r="D78" s="611"/>
      <c r="E78" s="611"/>
      <c r="F78" s="611"/>
      <c r="G78" s="612"/>
      <c r="H78" s="298" t="s">
        <v>0</v>
      </c>
    </row>
    <row r="79" spans="1:23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622" t="s">
        <v>132</v>
      </c>
      <c r="P79" s="622"/>
      <c r="Q79" s="622"/>
      <c r="R79" s="622"/>
      <c r="S79" s="622"/>
      <c r="T79" s="622"/>
      <c r="U79" s="622"/>
      <c r="V79" s="622"/>
      <c r="W79" s="622"/>
    </row>
    <row r="80" spans="1:23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622"/>
      <c r="P80" s="622"/>
      <c r="Q80" s="622"/>
      <c r="R80" s="622"/>
      <c r="S80" s="622"/>
      <c r="T80" s="622"/>
      <c r="U80" s="622"/>
      <c r="V80" s="622"/>
      <c r="W80" s="622"/>
    </row>
    <row r="81" spans="1:23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622"/>
      <c r="P81" s="622"/>
      <c r="Q81" s="622"/>
      <c r="R81" s="622"/>
      <c r="S81" s="622"/>
      <c r="T81" s="622"/>
      <c r="U81" s="622"/>
      <c r="V81" s="622"/>
      <c r="W81" s="622"/>
    </row>
    <row r="82" spans="1:23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5">
      <c r="G90" s="200">
        <v>48</v>
      </c>
    </row>
    <row r="91" spans="1:23" ht="13" thickBot="1" x14ac:dyDescent="0.3"/>
    <row r="92" spans="1:23" ht="13.5" thickBot="1" x14ac:dyDescent="0.3">
      <c r="A92" s="278" t="s">
        <v>136</v>
      </c>
      <c r="B92" s="610" t="s">
        <v>50</v>
      </c>
      <c r="C92" s="611"/>
      <c r="D92" s="611"/>
      <c r="E92" s="611"/>
      <c r="F92" s="611"/>
      <c r="G92" s="612"/>
      <c r="H92" s="298" t="s">
        <v>0</v>
      </c>
    </row>
    <row r="93" spans="1:23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649" t="s">
        <v>137</v>
      </c>
      <c r="L96" s="650"/>
      <c r="M96" s="651"/>
      <c r="N96" s="228" t="s">
        <v>138</v>
      </c>
    </row>
    <row r="97" spans="1:23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652"/>
      <c r="L97" s="653"/>
      <c r="M97" s="654"/>
      <c r="N97" s="228" t="s">
        <v>139</v>
      </c>
    </row>
    <row r="98" spans="1:23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630" t="s">
        <v>140</v>
      </c>
      <c r="V98" s="631"/>
      <c r="W98" s="632"/>
    </row>
    <row r="99" spans="1:23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633"/>
      <c r="V99" s="622"/>
      <c r="W99" s="635"/>
    </row>
    <row r="100" spans="1:23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636"/>
      <c r="V100" s="637"/>
      <c r="W100" s="638"/>
    </row>
    <row r="101" spans="1:23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5">
      <c r="F104" s="200">
        <v>51</v>
      </c>
    </row>
    <row r="105" spans="1:23" ht="13" thickBot="1" x14ac:dyDescent="0.3">
      <c r="M105" s="647" t="s">
        <v>150</v>
      </c>
      <c r="N105" s="647"/>
      <c r="O105" s="647"/>
      <c r="P105" s="647"/>
      <c r="Q105" s="647"/>
    </row>
    <row r="106" spans="1:23" ht="38" thickBot="1" x14ac:dyDescent="0.3">
      <c r="A106" s="278" t="s">
        <v>141</v>
      </c>
      <c r="B106" s="610" t="s">
        <v>50</v>
      </c>
      <c r="C106" s="611"/>
      <c r="D106" s="611"/>
      <c r="E106" s="611"/>
      <c r="F106" s="611"/>
      <c r="G106" s="612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610" t="s">
        <v>50</v>
      </c>
      <c r="C120" s="611"/>
      <c r="D120" s="611"/>
      <c r="E120" s="611"/>
      <c r="F120" s="611"/>
      <c r="G120" s="612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181</v>
      </c>
      <c r="B134" s="610" t="s">
        <v>50</v>
      </c>
      <c r="C134" s="611"/>
      <c r="D134" s="611"/>
      <c r="E134" s="611"/>
      <c r="F134" s="611"/>
      <c r="G134" s="612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196</v>
      </c>
      <c r="B148" s="610" t="s">
        <v>50</v>
      </c>
      <c r="C148" s="611"/>
      <c r="D148" s="611"/>
      <c r="E148" s="611"/>
      <c r="F148" s="611"/>
      <c r="G148" s="612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202</v>
      </c>
      <c r="B162" s="610" t="s">
        <v>50</v>
      </c>
      <c r="C162" s="611"/>
      <c r="D162" s="611"/>
      <c r="E162" s="611"/>
      <c r="F162" s="611"/>
      <c r="G162" s="612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204</v>
      </c>
      <c r="B176" s="610" t="s">
        <v>50</v>
      </c>
      <c r="C176" s="611"/>
      <c r="D176" s="611"/>
      <c r="E176" s="611"/>
      <c r="F176" s="611"/>
      <c r="G176" s="612"/>
      <c r="H176" s="298" t="s">
        <v>0</v>
      </c>
      <c r="I176" s="594"/>
      <c r="J176" s="594"/>
      <c r="K176" s="594"/>
    </row>
    <row r="177" spans="1:11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1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1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1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1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1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1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1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1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1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1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</sheetData>
  <mergeCells count="24">
    <mergeCell ref="R61:T61"/>
    <mergeCell ref="B78:G78"/>
    <mergeCell ref="B106:G106"/>
    <mergeCell ref="B8:G8"/>
    <mergeCell ref="K10:O12"/>
    <mergeCell ref="B9:C9"/>
    <mergeCell ref="J24:O26"/>
    <mergeCell ref="B22:G22"/>
    <mergeCell ref="B36:G36"/>
    <mergeCell ref="B64:G64"/>
    <mergeCell ref="B50:G50"/>
    <mergeCell ref="J52:O54"/>
    <mergeCell ref="P37:Q37"/>
    <mergeCell ref="J38:O40"/>
    <mergeCell ref="K96:M97"/>
    <mergeCell ref="B92:G92"/>
    <mergeCell ref="O79:W81"/>
    <mergeCell ref="M105:Q105"/>
    <mergeCell ref="B120:G120"/>
    <mergeCell ref="B176:G176"/>
    <mergeCell ref="B162:G162"/>
    <mergeCell ref="B148:G148"/>
    <mergeCell ref="B134:G134"/>
    <mergeCell ref="U98:W100"/>
  </mergeCells>
  <conditionalFormatting sqref="B69:G69">
    <cfRule type="colorScale" priority="39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36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33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1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G1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G1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G18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:G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G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G1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174"/>
  <sheetViews>
    <sheetView showGridLines="0" topLeftCell="A144" zoomScale="70" zoomScaleNormal="70" workbookViewId="0">
      <selection activeCell="I166" sqref="I166"/>
    </sheetView>
  </sheetViews>
  <sheetFormatPr baseColWidth="10" defaultColWidth="11.453125" defaultRowHeight="12.5" x14ac:dyDescent="0.25"/>
  <cols>
    <col min="1" max="1" width="16.26953125" style="200" bestFit="1" customWidth="1"/>
    <col min="2" max="6" width="9" style="200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610" t="s">
        <v>53</v>
      </c>
      <c r="C8" s="611"/>
      <c r="D8" s="611"/>
      <c r="E8" s="611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610" t="s">
        <v>53</v>
      </c>
      <c r="C21" s="611"/>
      <c r="D21" s="611"/>
      <c r="E21" s="611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610" t="s">
        <v>53</v>
      </c>
      <c r="C34" s="611"/>
      <c r="D34" s="611"/>
      <c r="E34" s="611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610" t="s">
        <v>53</v>
      </c>
      <c r="C47" s="611"/>
      <c r="D47" s="611"/>
      <c r="E47" s="611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606" t="s">
        <v>53</v>
      </c>
      <c r="C60" s="607"/>
      <c r="D60" s="607"/>
      <c r="E60" s="607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655" t="s">
        <v>128</v>
      </c>
      <c r="J65" s="656"/>
      <c r="K65" s="656"/>
      <c r="L65" s="656"/>
      <c r="M65" s="656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30" t="s">
        <v>130</v>
      </c>
      <c r="O67" s="631"/>
      <c r="P67" s="632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33"/>
      <c r="O68" s="622"/>
      <c r="P68" s="635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33"/>
      <c r="O69" s="622"/>
      <c r="P69" s="635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33"/>
      <c r="O70" s="622"/>
      <c r="P70" s="635"/>
    </row>
    <row r="71" spans="1:17" ht="13" thickBot="1" x14ac:dyDescent="0.3">
      <c r="N71" s="636"/>
      <c r="O71" s="637"/>
      <c r="P71" s="638"/>
    </row>
    <row r="72" spans="1:17" ht="13" thickBot="1" x14ac:dyDescent="0.3"/>
    <row r="73" spans="1:17" ht="13.5" thickBot="1" x14ac:dyDescent="0.3">
      <c r="A73" s="278" t="s">
        <v>133</v>
      </c>
      <c r="B73" s="606" t="s">
        <v>53</v>
      </c>
      <c r="C73" s="607"/>
      <c r="D73" s="607"/>
      <c r="E73" s="607"/>
      <c r="F73" s="299"/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606" t="s">
        <v>53</v>
      </c>
      <c r="C86" s="607"/>
      <c r="D86" s="607"/>
      <c r="E86" s="607"/>
      <c r="F86" s="299"/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606" t="s">
        <v>53</v>
      </c>
      <c r="C99" s="607"/>
      <c r="D99" s="607"/>
      <c r="E99" s="607"/>
      <c r="F99" s="299"/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613"/>
      <c r="J100" s="613"/>
      <c r="K100" s="613"/>
      <c r="L100" s="613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613"/>
      <c r="J101" s="613"/>
      <c r="K101" s="613"/>
      <c r="L101" s="613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606" t="s">
        <v>53</v>
      </c>
      <c r="C112" s="607"/>
      <c r="D112" s="607"/>
      <c r="E112" s="607"/>
      <c r="F112" s="299"/>
    </row>
    <row r="113" spans="1:14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613"/>
      <c r="J113" s="613"/>
      <c r="K113" s="613"/>
      <c r="L113" s="613"/>
    </row>
    <row r="114" spans="1:14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613"/>
      <c r="J114" s="613"/>
      <c r="K114" s="613"/>
      <c r="L114" s="613"/>
    </row>
    <row r="115" spans="1:14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5">
      <c r="B123" s="200">
        <v>67.5</v>
      </c>
      <c r="C123" s="496">
        <v>67.5</v>
      </c>
      <c r="D123" s="496">
        <v>67.5</v>
      </c>
    </row>
    <row r="124" spans="1:14" ht="13" thickBot="1" x14ac:dyDescent="0.3"/>
    <row r="125" spans="1:14" ht="13.5" thickBot="1" x14ac:dyDescent="0.3">
      <c r="A125" s="278" t="s">
        <v>181</v>
      </c>
      <c r="B125" s="606" t="s">
        <v>53</v>
      </c>
      <c r="C125" s="607"/>
      <c r="D125" s="607"/>
      <c r="E125" s="607"/>
      <c r="F125" s="299"/>
      <c r="G125" s="511"/>
      <c r="H125" s="511"/>
      <c r="I125" s="511"/>
      <c r="J125" s="511"/>
      <c r="K125" s="511"/>
      <c r="L125" s="511"/>
    </row>
    <row r="126" spans="1:14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613"/>
      <c r="J126" s="613"/>
      <c r="K126" s="613"/>
      <c r="L126" s="613"/>
    </row>
    <row r="127" spans="1:14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613"/>
      <c r="J127" s="613"/>
      <c r="K127" s="613"/>
      <c r="L127" s="613"/>
    </row>
    <row r="128" spans="1:14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657" t="s">
        <v>198</v>
      </c>
      <c r="L128" s="657"/>
      <c r="M128" s="657"/>
      <c r="N128" s="657"/>
    </row>
    <row r="129" spans="1:15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658"/>
      <c r="L129" s="658"/>
      <c r="M129" s="658"/>
      <c r="N129" s="658"/>
    </row>
    <row r="130" spans="1:15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658"/>
      <c r="L130" s="658"/>
      <c r="M130" s="658"/>
      <c r="N130" s="658"/>
      <c r="O130" s="228" t="s">
        <v>199</v>
      </c>
    </row>
    <row r="131" spans="1:15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658"/>
      <c r="L131" s="658"/>
      <c r="M131" s="658"/>
      <c r="N131" s="658"/>
    </row>
    <row r="132" spans="1:15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658"/>
      <c r="L132" s="658"/>
      <c r="M132" s="658"/>
      <c r="N132" s="658"/>
    </row>
    <row r="133" spans="1:15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658"/>
      <c r="L133" s="658"/>
      <c r="M133" s="658"/>
      <c r="N133" s="658"/>
    </row>
    <row r="134" spans="1:15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658"/>
      <c r="L134" s="658"/>
      <c r="M134" s="658"/>
      <c r="N134" s="658"/>
    </row>
    <row r="135" spans="1:15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5">
      <c r="B136" s="200" t="s">
        <v>76</v>
      </c>
    </row>
    <row r="137" spans="1:15" ht="13" thickBot="1" x14ac:dyDescent="0.3"/>
    <row r="138" spans="1:15" ht="13.5" thickBot="1" x14ac:dyDescent="0.3">
      <c r="A138" s="278" t="s">
        <v>196</v>
      </c>
      <c r="B138" s="606" t="s">
        <v>53</v>
      </c>
      <c r="C138" s="607"/>
      <c r="D138" s="607"/>
      <c r="E138" s="607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613"/>
      <c r="J139" s="613"/>
      <c r="K139" s="613"/>
      <c r="L139" s="613"/>
      <c r="M139" s="543"/>
      <c r="N139" s="543"/>
    </row>
    <row r="140" spans="1:15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613"/>
      <c r="J140" s="613"/>
      <c r="K140" s="613"/>
      <c r="L140" s="613"/>
      <c r="M140" s="543"/>
      <c r="N140" s="543"/>
    </row>
    <row r="141" spans="1:15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5">
      <c r="B149" s="200">
        <v>72</v>
      </c>
      <c r="C149" s="555">
        <v>72</v>
      </c>
      <c r="D149" s="555">
        <v>72</v>
      </c>
    </row>
    <row r="150" spans="1:14" ht="13" thickBot="1" x14ac:dyDescent="0.3"/>
    <row r="151" spans="1:14" ht="13.5" thickBot="1" x14ac:dyDescent="0.3">
      <c r="A151" s="278" t="s">
        <v>202</v>
      </c>
      <c r="B151" s="606" t="s">
        <v>53</v>
      </c>
      <c r="C151" s="607"/>
      <c r="D151" s="607"/>
      <c r="E151" s="607"/>
      <c r="F151" s="299"/>
      <c r="G151" s="570"/>
      <c r="H151" s="570"/>
      <c r="I151" s="570"/>
      <c r="J151" s="570"/>
      <c r="K151" s="570"/>
      <c r="L151" s="570"/>
    </row>
    <row r="152" spans="1:14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5">
      <c r="B162" s="200">
        <v>75</v>
      </c>
      <c r="C162" s="592">
        <v>75</v>
      </c>
      <c r="D162" s="592">
        <v>75</v>
      </c>
    </row>
    <row r="163" spans="1:12" ht="13" thickBot="1" x14ac:dyDescent="0.3"/>
    <row r="164" spans="1:12" ht="13.5" thickBot="1" x14ac:dyDescent="0.3">
      <c r="A164" s="278" t="s">
        <v>204</v>
      </c>
      <c r="B164" s="606" t="s">
        <v>53</v>
      </c>
      <c r="C164" s="607"/>
      <c r="D164" s="607"/>
      <c r="E164" s="607"/>
      <c r="F164" s="299"/>
      <c r="G164" s="594"/>
      <c r="H164" s="594"/>
      <c r="I164" s="594"/>
    </row>
    <row r="165" spans="1:12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</sheetData>
  <mergeCells count="20">
    <mergeCell ref="B8:E8"/>
    <mergeCell ref="B21:E21"/>
    <mergeCell ref="B34:E34"/>
    <mergeCell ref="B47:E47"/>
    <mergeCell ref="B60:E60"/>
    <mergeCell ref="B164:E164"/>
    <mergeCell ref="B151:E151"/>
    <mergeCell ref="N67:P71"/>
    <mergeCell ref="I65:M65"/>
    <mergeCell ref="I100:L101"/>
    <mergeCell ref="B99:E99"/>
    <mergeCell ref="B86:E86"/>
    <mergeCell ref="B73:E73"/>
    <mergeCell ref="I126:L127"/>
    <mergeCell ref="B112:E112"/>
    <mergeCell ref="I113:L114"/>
    <mergeCell ref="B138:E138"/>
    <mergeCell ref="I139:L140"/>
    <mergeCell ref="K128:N134"/>
    <mergeCell ref="B125:E125"/>
  </mergeCells>
  <conditionalFormatting sqref="B167:D1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D1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D1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01" t="s">
        <v>18</v>
      </c>
      <c r="C4" s="602"/>
      <c r="D4" s="602"/>
      <c r="E4" s="602"/>
      <c r="F4" s="602"/>
      <c r="G4" s="602"/>
      <c r="H4" s="602"/>
      <c r="I4" s="602"/>
      <c r="J4" s="603"/>
      <c r="K4" s="601" t="s">
        <v>21</v>
      </c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01" t="s">
        <v>23</v>
      </c>
      <c r="C17" s="602"/>
      <c r="D17" s="602"/>
      <c r="E17" s="602"/>
      <c r="F17" s="6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01" t="s">
        <v>18</v>
      </c>
      <c r="C4" s="602"/>
      <c r="D4" s="602"/>
      <c r="E4" s="602"/>
      <c r="F4" s="602"/>
      <c r="G4" s="602"/>
      <c r="H4" s="602"/>
      <c r="I4" s="602"/>
      <c r="J4" s="603"/>
      <c r="K4" s="601" t="s">
        <v>21</v>
      </c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01" t="s">
        <v>23</v>
      </c>
      <c r="C17" s="602"/>
      <c r="D17" s="602"/>
      <c r="E17" s="602"/>
      <c r="F17" s="6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01" t="s">
        <v>18</v>
      </c>
      <c r="C4" s="602"/>
      <c r="D4" s="602"/>
      <c r="E4" s="602"/>
      <c r="F4" s="602"/>
      <c r="G4" s="602"/>
      <c r="H4" s="602"/>
      <c r="I4" s="602"/>
      <c r="J4" s="603"/>
      <c r="K4" s="601" t="s">
        <v>21</v>
      </c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01" t="s">
        <v>23</v>
      </c>
      <c r="C17" s="602"/>
      <c r="D17" s="602"/>
      <c r="E17" s="602"/>
      <c r="F17" s="6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04" t="s">
        <v>42</v>
      </c>
      <c r="B1" s="60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04" t="s">
        <v>42</v>
      </c>
      <c r="B1" s="60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05" t="s">
        <v>42</v>
      </c>
      <c r="B1" s="60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04" t="s">
        <v>42</v>
      </c>
      <c r="B1" s="60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Y195"/>
  <sheetViews>
    <sheetView showGridLines="0" tabSelected="1" topLeftCell="A162" zoomScale="64" zoomScaleNormal="64" workbookViewId="0">
      <selection activeCell="W195" sqref="W195"/>
    </sheetView>
  </sheetViews>
  <sheetFormatPr baseColWidth="10" defaultColWidth="11.453125" defaultRowHeight="12.5" x14ac:dyDescent="0.25"/>
  <cols>
    <col min="1" max="1" width="16.26953125" style="200" bestFit="1" customWidth="1"/>
    <col min="2" max="10" width="9" style="200" customWidth="1"/>
    <col min="11" max="11" width="9.453125" style="200" customWidth="1"/>
    <col min="12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613"/>
      <c r="G2" s="613"/>
      <c r="H2" s="613"/>
      <c r="I2" s="613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613"/>
      <c r="AF6" s="613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615" t="s">
        <v>53</v>
      </c>
      <c r="C8" s="616"/>
      <c r="D8" s="616"/>
      <c r="E8" s="616"/>
      <c r="F8" s="616"/>
      <c r="G8" s="616"/>
      <c r="H8" s="616"/>
      <c r="I8" s="616"/>
      <c r="J8" s="320"/>
      <c r="K8" s="625" t="s">
        <v>63</v>
      </c>
      <c r="L8" s="626"/>
      <c r="M8" s="626"/>
      <c r="N8" s="626"/>
      <c r="O8" s="626"/>
      <c r="P8" s="623" t="s">
        <v>64</v>
      </c>
      <c r="Q8" s="624"/>
      <c r="R8" s="624"/>
      <c r="S8" s="624"/>
      <c r="T8" s="624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627">
        <v>1</v>
      </c>
      <c r="L9" s="628"/>
      <c r="M9" s="325">
        <v>2</v>
      </c>
      <c r="N9" s="325">
        <v>3</v>
      </c>
      <c r="O9" s="326">
        <v>4</v>
      </c>
      <c r="P9" s="627">
        <v>1</v>
      </c>
      <c r="Q9" s="628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615" t="s">
        <v>53</v>
      </c>
      <c r="C23" s="616"/>
      <c r="D23" s="616"/>
      <c r="E23" s="616"/>
      <c r="F23" s="616"/>
      <c r="G23" s="616"/>
      <c r="H23" s="616"/>
      <c r="I23" s="616"/>
      <c r="J23" s="320"/>
      <c r="K23" s="610" t="s">
        <v>63</v>
      </c>
      <c r="L23" s="611"/>
      <c r="M23" s="611"/>
      <c r="N23" s="612"/>
      <c r="O23" s="610" t="s">
        <v>64</v>
      </c>
      <c r="P23" s="611"/>
      <c r="Q23" s="611"/>
      <c r="R23" s="612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21" t="s">
        <v>83</v>
      </c>
      <c r="AJ26" s="621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622" t="s">
        <v>74</v>
      </c>
      <c r="W27" s="622"/>
      <c r="X27" s="62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21"/>
      <c r="AJ27" s="621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622"/>
      <c r="W28" s="622"/>
      <c r="X28" s="622"/>
      <c r="Z28" s="613" t="s">
        <v>85</v>
      </c>
      <c r="AA28" s="613"/>
      <c r="AB28" s="613"/>
      <c r="AC28" s="613"/>
      <c r="AD28" s="613"/>
      <c r="AE28" s="613"/>
      <c r="AH28"/>
      <c r="AI28" s="621"/>
      <c r="AJ28" s="621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21"/>
      <c r="AJ29" s="621"/>
    </row>
    <row r="30" spans="1:36" x14ac:dyDescent="0.25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" thickBot="1" x14ac:dyDescent="0.3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615" t="s">
        <v>53</v>
      </c>
      <c r="C38" s="616"/>
      <c r="D38" s="616"/>
      <c r="E38" s="616"/>
      <c r="F38" s="616"/>
      <c r="G38" s="616"/>
      <c r="H38" s="616"/>
      <c r="I38" s="616"/>
      <c r="J38" s="320"/>
      <c r="K38" s="610" t="s">
        <v>63</v>
      </c>
      <c r="L38" s="611"/>
      <c r="M38" s="611"/>
      <c r="N38" s="612"/>
      <c r="O38" s="610" t="s">
        <v>64</v>
      </c>
      <c r="P38" s="611"/>
      <c r="Q38" s="611"/>
      <c r="R38" s="612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629" t="s">
        <v>89</v>
      </c>
      <c r="AG40" s="629"/>
      <c r="AH40" s="629" t="s">
        <v>97</v>
      </c>
      <c r="AI40" s="629"/>
      <c r="AJ40" s="629" t="s">
        <v>98</v>
      </c>
      <c r="AK40" s="629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20" t="s">
        <v>81</v>
      </c>
      <c r="V42" s="620"/>
      <c r="W42" s="620"/>
      <c r="X42" s="620"/>
      <c r="Y42" s="620"/>
      <c r="Z42" s="620"/>
      <c r="AA42" s="620"/>
      <c r="AB42" s="620"/>
      <c r="AC42" s="620"/>
      <c r="AD42" s="620"/>
      <c r="AE42" s="62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20" t="s">
        <v>82</v>
      </c>
      <c r="W44" s="620"/>
      <c r="X44" s="620"/>
      <c r="Y44" s="620"/>
      <c r="Z44" s="620"/>
      <c r="AA44" s="620"/>
      <c r="AB44" s="620"/>
      <c r="AC44" s="620"/>
      <c r="AD44" s="62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620"/>
      <c r="W45" s="620"/>
      <c r="X45" s="620"/>
      <c r="Y45" s="620"/>
      <c r="Z45" s="620"/>
      <c r="AA45" s="620"/>
      <c r="AB45" s="620"/>
      <c r="AC45" s="620"/>
      <c r="AD45" s="62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620"/>
      <c r="W46" s="620"/>
      <c r="X46" s="620"/>
      <c r="Y46" s="620"/>
      <c r="Z46" s="620"/>
      <c r="AA46" s="620"/>
      <c r="AB46" s="620"/>
      <c r="AC46" s="620"/>
      <c r="AD46" s="62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610" t="s">
        <v>53</v>
      </c>
      <c r="C53" s="611"/>
      <c r="D53" s="611"/>
      <c r="E53" s="611"/>
      <c r="F53" s="611"/>
      <c r="G53" s="611"/>
      <c r="H53" s="611"/>
      <c r="I53" s="611"/>
      <c r="J53" s="611"/>
      <c r="K53" s="612"/>
      <c r="L53" s="606" t="s">
        <v>63</v>
      </c>
      <c r="M53" s="607"/>
      <c r="N53" s="607"/>
      <c r="O53" s="607"/>
      <c r="P53" s="607"/>
      <c r="Q53" s="608"/>
      <c r="R53" s="610" t="s">
        <v>64</v>
      </c>
      <c r="S53" s="611"/>
      <c r="T53" s="611"/>
      <c r="U53" s="612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614" t="s">
        <v>119</v>
      </c>
      <c r="AE54" s="614"/>
      <c r="AF54" s="614"/>
      <c r="AG54" s="614"/>
      <c r="AH54" s="614"/>
      <c r="AI54" s="614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20" t="s">
        <v>101</v>
      </c>
      <c r="Y58" s="620"/>
      <c r="Z58" s="620"/>
      <c r="AA58" s="62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610" t="s">
        <v>53</v>
      </c>
      <c r="C68" s="611"/>
      <c r="D68" s="611"/>
      <c r="E68" s="611"/>
      <c r="F68" s="611"/>
      <c r="G68" s="611"/>
      <c r="H68" s="611"/>
      <c r="I68" s="611"/>
      <c r="J68" s="611"/>
      <c r="K68" s="612"/>
      <c r="L68" s="606" t="s">
        <v>63</v>
      </c>
      <c r="M68" s="607"/>
      <c r="N68" s="607"/>
      <c r="O68" s="607"/>
      <c r="P68" s="607"/>
      <c r="Q68" s="607"/>
      <c r="R68" s="617" t="s">
        <v>64</v>
      </c>
      <c r="S68" s="618"/>
      <c r="T68" s="618"/>
      <c r="U68" s="618"/>
      <c r="V68" s="618"/>
      <c r="W68" s="619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8">(C78-C63)</f>
        <v>2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610" t="s">
        <v>53</v>
      </c>
      <c r="C82" s="611"/>
      <c r="D82" s="611"/>
      <c r="E82" s="611"/>
      <c r="F82" s="611"/>
      <c r="G82" s="611"/>
      <c r="H82" s="611"/>
      <c r="I82" s="611"/>
      <c r="J82" s="611"/>
      <c r="K82" s="612"/>
      <c r="L82" s="606" t="s">
        <v>63</v>
      </c>
      <c r="M82" s="607"/>
      <c r="N82" s="607"/>
      <c r="O82" s="607"/>
      <c r="P82" s="607"/>
      <c r="Q82" s="607"/>
      <c r="R82" s="610" t="s">
        <v>64</v>
      </c>
      <c r="S82" s="611"/>
      <c r="T82" s="611"/>
      <c r="U82" s="611"/>
      <c r="V82" s="611"/>
      <c r="W82" s="612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610" t="s">
        <v>53</v>
      </c>
      <c r="C96" s="611"/>
      <c r="D96" s="611"/>
      <c r="E96" s="611"/>
      <c r="F96" s="611"/>
      <c r="G96" s="611"/>
      <c r="H96" s="611"/>
      <c r="I96" s="611"/>
      <c r="J96" s="611"/>
      <c r="K96" s="612"/>
      <c r="L96" s="606" t="s">
        <v>63</v>
      </c>
      <c r="M96" s="607"/>
      <c r="N96" s="607"/>
      <c r="O96" s="607"/>
      <c r="P96" s="607"/>
      <c r="Q96" s="607"/>
      <c r="R96" s="610" t="s">
        <v>64</v>
      </c>
      <c r="S96" s="611"/>
      <c r="T96" s="611"/>
      <c r="U96" s="611"/>
      <c r="V96" s="611"/>
      <c r="W96" s="612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610" t="s">
        <v>53</v>
      </c>
      <c r="C110" s="611"/>
      <c r="D110" s="611"/>
      <c r="E110" s="611"/>
      <c r="F110" s="611"/>
      <c r="G110" s="611"/>
      <c r="H110" s="611"/>
      <c r="I110" s="611"/>
      <c r="J110" s="606" t="s">
        <v>142</v>
      </c>
      <c r="K110" s="607"/>
      <c r="L110" s="607"/>
      <c r="M110" s="607"/>
      <c r="N110" s="610" t="s">
        <v>63</v>
      </c>
      <c r="O110" s="611"/>
      <c r="P110" s="611"/>
      <c r="Q110" s="611"/>
      <c r="R110" s="612"/>
      <c r="S110" s="610" t="s">
        <v>64</v>
      </c>
      <c r="T110" s="611"/>
      <c r="U110" s="611"/>
      <c r="V110" s="611"/>
      <c r="W110" s="612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610" t="s">
        <v>53</v>
      </c>
      <c r="C125" s="611"/>
      <c r="D125" s="611"/>
      <c r="E125" s="611"/>
      <c r="F125" s="611"/>
      <c r="G125" s="611"/>
      <c r="H125" s="611"/>
      <c r="I125" s="611"/>
      <c r="J125" s="606" t="s">
        <v>142</v>
      </c>
      <c r="K125" s="607"/>
      <c r="L125" s="607"/>
      <c r="M125" s="607"/>
      <c r="N125" s="610" t="s">
        <v>63</v>
      </c>
      <c r="O125" s="611"/>
      <c r="P125" s="611"/>
      <c r="Q125" s="611"/>
      <c r="R125" s="612"/>
      <c r="S125" s="610" t="s">
        <v>64</v>
      </c>
      <c r="T125" s="611"/>
      <c r="U125" s="611"/>
      <c r="V125" s="611"/>
      <c r="W125" s="612"/>
      <c r="X125" s="298" t="s">
        <v>55</v>
      </c>
      <c r="AD125" s="640" t="s">
        <v>155</v>
      </c>
      <c r="AE125" s="641"/>
      <c r="AF125" s="641"/>
      <c r="AG125" s="642"/>
      <c r="AJ125" s="639" t="s">
        <v>163</v>
      </c>
      <c r="AK125" s="639"/>
      <c r="AL125" s="639"/>
      <c r="AM125" s="639"/>
      <c r="AO125" s="639" t="s">
        <v>182</v>
      </c>
      <c r="AP125" s="639"/>
      <c r="AQ125" s="639"/>
      <c r="AR125" s="639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177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181</v>
      </c>
      <c r="B141" s="606" t="s">
        <v>53</v>
      </c>
      <c r="C141" s="607"/>
      <c r="D141" s="607"/>
      <c r="E141" s="607"/>
      <c r="F141" s="607"/>
      <c r="G141" s="607"/>
      <c r="H141" s="607"/>
      <c r="I141" s="607"/>
      <c r="J141" s="606" t="s">
        <v>142</v>
      </c>
      <c r="K141" s="607"/>
      <c r="L141" s="607"/>
      <c r="M141" s="607"/>
      <c r="N141" s="606" t="s">
        <v>63</v>
      </c>
      <c r="O141" s="607"/>
      <c r="P141" s="607"/>
      <c r="Q141" s="607"/>
      <c r="R141" s="608"/>
      <c r="S141" s="606" t="s">
        <v>64</v>
      </c>
      <c r="T141" s="607"/>
      <c r="U141" s="607"/>
      <c r="V141" s="607"/>
      <c r="W141" s="608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64">C145/C144*100-100</f>
        <v>-0.46296296296296191</v>
      </c>
      <c r="D148" s="258">
        <f t="shared" si="64"/>
        <v>-3.7037037037037095</v>
      </c>
      <c r="E148" s="259">
        <f t="shared" si="64"/>
        <v>-12.777777777777771</v>
      </c>
      <c r="F148" s="257">
        <f>F145/F144*100-100</f>
        <v>-4.1666666666666572</v>
      </c>
      <c r="G148" s="258">
        <f t="shared" ref="G148:I148" si="65">G145/G144*100-100</f>
        <v>-2.3148148148148096</v>
      </c>
      <c r="H148" s="258">
        <f t="shared" si="65"/>
        <v>0</v>
      </c>
      <c r="I148" s="259">
        <f t="shared" si="65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66">L145/L144*100-100</f>
        <v>2.1296296296296333</v>
      </c>
      <c r="M148" s="259">
        <f>M145/M144*100-100</f>
        <v>7.8703703703703667</v>
      </c>
      <c r="N148" s="257">
        <f t="shared" ref="N148:X148" si="67">N145/N144*100-100</f>
        <v>-12.5</v>
      </c>
      <c r="O148" s="258">
        <f t="shared" si="67"/>
        <v>-5.6481481481481524</v>
      </c>
      <c r="P148" s="258">
        <f t="shared" si="67"/>
        <v>-1.481481481481481</v>
      </c>
      <c r="Q148" s="258">
        <f t="shared" si="67"/>
        <v>0.8333333333333286</v>
      </c>
      <c r="R148" s="259">
        <f t="shared" si="67"/>
        <v>7.9629629629629761</v>
      </c>
      <c r="S148" s="260">
        <f t="shared" si="67"/>
        <v>-10.648148148148152</v>
      </c>
      <c r="T148" s="258">
        <f t="shared" si="67"/>
        <v>-3.0555555555555571</v>
      </c>
      <c r="U148" s="258">
        <f t="shared" si="67"/>
        <v>-0.46296296296296191</v>
      </c>
      <c r="V148" s="258">
        <f t="shared" si="67"/>
        <v>-2.0370370370370381</v>
      </c>
      <c r="W148" s="259">
        <f t="shared" si="67"/>
        <v>2.6851851851851904</v>
      </c>
      <c r="X148" s="390">
        <f t="shared" si="67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8">C145-C129</f>
        <v>68</v>
      </c>
      <c r="D149" s="221">
        <f t="shared" si="68"/>
        <v>112</v>
      </c>
      <c r="E149" s="226">
        <f t="shared" si="68"/>
        <v>90</v>
      </c>
      <c r="F149" s="220">
        <f t="shared" si="68"/>
        <v>98</v>
      </c>
      <c r="G149" s="221">
        <f t="shared" si="68"/>
        <v>88</v>
      </c>
      <c r="H149" s="221">
        <f t="shared" si="68"/>
        <v>74</v>
      </c>
      <c r="I149" s="226">
        <f t="shared" si="68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9">N145-N129</f>
        <v>99</v>
      </c>
      <c r="O149" s="221">
        <f t="shared" si="69"/>
        <v>99</v>
      </c>
      <c r="P149" s="221">
        <f t="shared" si="69"/>
        <v>109</v>
      </c>
      <c r="Q149" s="221">
        <f t="shared" si="69"/>
        <v>96</v>
      </c>
      <c r="R149" s="226">
        <f t="shared" si="69"/>
        <v>94</v>
      </c>
      <c r="S149" s="380">
        <f t="shared" si="69"/>
        <v>130</v>
      </c>
      <c r="T149" s="221">
        <f t="shared" si="69"/>
        <v>126</v>
      </c>
      <c r="U149" s="221">
        <f t="shared" si="69"/>
        <v>130</v>
      </c>
      <c r="V149" s="221">
        <f t="shared" si="69"/>
        <v>70</v>
      </c>
      <c r="W149" s="226">
        <f t="shared" si="69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196</v>
      </c>
      <c r="B155" s="606" t="s">
        <v>53</v>
      </c>
      <c r="C155" s="607"/>
      <c r="D155" s="607"/>
      <c r="E155" s="607"/>
      <c r="F155" s="607"/>
      <c r="G155" s="607"/>
      <c r="H155" s="607"/>
      <c r="I155" s="607"/>
      <c r="J155" s="606" t="s">
        <v>142</v>
      </c>
      <c r="K155" s="607"/>
      <c r="L155" s="607"/>
      <c r="M155" s="607"/>
      <c r="N155" s="606" t="s">
        <v>63</v>
      </c>
      <c r="O155" s="607"/>
      <c r="P155" s="607"/>
      <c r="Q155" s="607"/>
      <c r="R155" s="608"/>
      <c r="S155" s="606" t="s">
        <v>64</v>
      </c>
      <c r="T155" s="607"/>
      <c r="U155" s="607"/>
      <c r="V155" s="607"/>
      <c r="W155" s="608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70">C159/C158*100-100</f>
        <v>-0.85470085470085166</v>
      </c>
      <c r="D162" s="258">
        <f t="shared" si="70"/>
        <v>-4.2735042735042725</v>
      </c>
      <c r="E162" s="259">
        <f t="shared" si="70"/>
        <v>-15.555555555555557</v>
      </c>
      <c r="F162" s="562">
        <f>F159/F158*100-100</f>
        <v>-18.803418803418808</v>
      </c>
      <c r="G162" s="258">
        <f t="shared" ref="G162:I162" si="71">G159/G158*100-100</f>
        <v>-2.3931623931623989</v>
      </c>
      <c r="H162" s="258">
        <f t="shared" si="71"/>
        <v>-1.2820512820512704</v>
      </c>
      <c r="I162" s="259">
        <f t="shared" si="71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72">L159/L158*100-100</f>
        <v>-0.25641025641024839</v>
      </c>
      <c r="M162" s="259">
        <f>M159/M158*100-100</f>
        <v>3.3333333333333428</v>
      </c>
      <c r="N162" s="257">
        <f t="shared" ref="N162:X162" si="73">N159/N158*100-100</f>
        <v>-5.4700854700854791</v>
      </c>
      <c r="O162" s="258">
        <f t="shared" si="73"/>
        <v>-5.9829059829059901</v>
      </c>
      <c r="P162" s="258">
        <f t="shared" si="73"/>
        <v>-4.6153846153846132</v>
      </c>
      <c r="Q162" s="258">
        <f t="shared" si="73"/>
        <v>-1.4529914529914549</v>
      </c>
      <c r="R162" s="259">
        <f t="shared" si="73"/>
        <v>3.9316239316239461</v>
      </c>
      <c r="S162" s="260">
        <f t="shared" si="73"/>
        <v>-7.948717948717956</v>
      </c>
      <c r="T162" s="258">
        <f t="shared" si="73"/>
        <v>-2.7350427350427395</v>
      </c>
      <c r="U162" s="258">
        <f t="shared" si="73"/>
        <v>-2.6495726495726473</v>
      </c>
      <c r="V162" s="258">
        <f t="shared" si="73"/>
        <v>-3.3333333333333286</v>
      </c>
      <c r="W162" s="259">
        <f t="shared" si="73"/>
        <v>-8.5470085470092272E-2</v>
      </c>
      <c r="X162" s="390">
        <f t="shared" si="73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74">B159-B145</f>
        <v>39</v>
      </c>
      <c r="C163" s="263">
        <f t="shared" si="74"/>
        <v>85</v>
      </c>
      <c r="D163" s="263">
        <f t="shared" si="74"/>
        <v>80</v>
      </c>
      <c r="E163" s="264">
        <f t="shared" si="74"/>
        <v>46</v>
      </c>
      <c r="F163" s="563">
        <f t="shared" si="74"/>
        <v>-85</v>
      </c>
      <c r="G163" s="263">
        <f t="shared" si="74"/>
        <v>87</v>
      </c>
      <c r="H163" s="263">
        <f t="shared" si="74"/>
        <v>75</v>
      </c>
      <c r="I163" s="264">
        <f t="shared" si="74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75">N159-N145</f>
        <v>161</v>
      </c>
      <c r="O163" s="263">
        <f t="shared" si="75"/>
        <v>81</v>
      </c>
      <c r="P163" s="263">
        <f t="shared" si="75"/>
        <v>52</v>
      </c>
      <c r="Q163" s="263">
        <f t="shared" si="75"/>
        <v>64</v>
      </c>
      <c r="R163" s="264">
        <f t="shared" si="75"/>
        <v>50</v>
      </c>
      <c r="S163" s="317">
        <f t="shared" si="75"/>
        <v>112</v>
      </c>
      <c r="T163" s="263">
        <f t="shared" si="75"/>
        <v>91</v>
      </c>
      <c r="U163" s="263">
        <f t="shared" si="75"/>
        <v>64</v>
      </c>
      <c r="V163" s="263">
        <f t="shared" si="75"/>
        <v>73</v>
      </c>
      <c r="W163" s="264">
        <f t="shared" si="75"/>
        <v>60</v>
      </c>
      <c r="X163" s="400">
        <f t="shared" si="75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76">(B165-B151)</f>
        <v>3</v>
      </c>
      <c r="C166" s="217">
        <f t="shared" si="76"/>
        <v>3</v>
      </c>
      <c r="D166" s="217">
        <f t="shared" si="76"/>
        <v>3</v>
      </c>
      <c r="E166" s="217">
        <f t="shared" si="76"/>
        <v>3.5</v>
      </c>
      <c r="F166" s="566">
        <f t="shared" si="76"/>
        <v>3.5</v>
      </c>
      <c r="G166" s="217">
        <f t="shared" si="76"/>
        <v>3</v>
      </c>
      <c r="H166" s="217">
        <f t="shared" si="76"/>
        <v>3</v>
      </c>
      <c r="I166" s="217">
        <f t="shared" si="76"/>
        <v>3</v>
      </c>
      <c r="J166" s="217">
        <f t="shared" si="76"/>
        <v>3</v>
      </c>
      <c r="K166" s="217">
        <f t="shared" si="76"/>
        <v>3</v>
      </c>
      <c r="L166" s="217">
        <f t="shared" si="76"/>
        <v>3</v>
      </c>
      <c r="M166" s="217">
        <f t="shared" si="76"/>
        <v>3</v>
      </c>
      <c r="N166" s="217">
        <f t="shared" si="76"/>
        <v>3</v>
      </c>
      <c r="O166" s="217">
        <f t="shared" si="76"/>
        <v>3</v>
      </c>
      <c r="P166" s="217">
        <f t="shared" si="76"/>
        <v>3.5</v>
      </c>
      <c r="Q166" s="217">
        <f t="shared" si="76"/>
        <v>3</v>
      </c>
      <c r="R166" s="217">
        <f t="shared" si="76"/>
        <v>3</v>
      </c>
      <c r="S166" s="217">
        <f t="shared" si="76"/>
        <v>3</v>
      </c>
      <c r="T166" s="217">
        <f t="shared" si="76"/>
        <v>3</v>
      </c>
      <c r="U166" s="217">
        <f t="shared" si="76"/>
        <v>3</v>
      </c>
      <c r="V166" s="217">
        <f t="shared" si="76"/>
        <v>3.5</v>
      </c>
      <c r="W166" s="410">
        <f t="shared" si="76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197</v>
      </c>
      <c r="G167" s="508"/>
      <c r="H167" s="609" t="s">
        <v>201</v>
      </c>
      <c r="I167" s="60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202</v>
      </c>
      <c r="B169" s="606" t="s">
        <v>53</v>
      </c>
      <c r="C169" s="607"/>
      <c r="D169" s="607"/>
      <c r="E169" s="607"/>
      <c r="F169" s="607"/>
      <c r="G169" s="607"/>
      <c r="H169" s="607"/>
      <c r="I169" s="607"/>
      <c r="J169" s="606" t="s">
        <v>142</v>
      </c>
      <c r="K169" s="607"/>
      <c r="L169" s="607"/>
      <c r="M169" s="607"/>
      <c r="N169" s="606" t="s">
        <v>63</v>
      </c>
      <c r="O169" s="607"/>
      <c r="P169" s="607"/>
      <c r="Q169" s="607"/>
      <c r="R169" s="608"/>
      <c r="S169" s="606" t="s">
        <v>64</v>
      </c>
      <c r="T169" s="607"/>
      <c r="U169" s="607"/>
      <c r="V169" s="607"/>
      <c r="W169" s="608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630" t="s">
        <v>203</v>
      </c>
      <c r="AU172" s="631"/>
      <c r="AV172" s="631"/>
      <c r="AW172" s="631"/>
      <c r="AX172" s="631"/>
      <c r="AY172" s="632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633"/>
      <c r="AU173" s="634"/>
      <c r="AV173" s="634"/>
      <c r="AW173" s="634"/>
      <c r="AX173" s="634"/>
      <c r="AY173" s="635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633"/>
      <c r="AU174" s="634"/>
      <c r="AV174" s="634"/>
      <c r="AW174" s="634"/>
      <c r="AX174" s="634"/>
      <c r="AY174" s="635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633"/>
      <c r="AU175" s="634"/>
      <c r="AV175" s="634"/>
      <c r="AW175" s="634"/>
      <c r="AX175" s="634"/>
      <c r="AY175" s="635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77">C173/C172*100-100</f>
        <v>-0.86614173228346658</v>
      </c>
      <c r="D176" s="587">
        <f t="shared" si="77"/>
        <v>-1.6535433070866077</v>
      </c>
      <c r="E176" s="588">
        <f t="shared" si="77"/>
        <v>-5.3543307086614078</v>
      </c>
      <c r="F176" s="586">
        <f>F173/F172*100-100</f>
        <v>-4.0157480314960594</v>
      </c>
      <c r="G176" s="587">
        <f t="shared" ref="G176:I176" si="78">G173/G172*100-100</f>
        <v>-2.0472440944881924</v>
      </c>
      <c r="H176" s="587">
        <f t="shared" si="78"/>
        <v>0.7874015748031411</v>
      </c>
      <c r="I176" s="588">
        <f t="shared" si="78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9">L173/L172*100-100</f>
        <v>0.62992125984251857</v>
      </c>
      <c r="M176" s="588">
        <f>M173/M172*100-100</f>
        <v>3.1496062992125928</v>
      </c>
      <c r="N176" s="586">
        <f t="shared" ref="N176:X176" si="80">N173/N172*100-100</f>
        <v>-2.204724409448815</v>
      </c>
      <c r="O176" s="587">
        <f t="shared" si="80"/>
        <v>-2.440944881889763</v>
      </c>
      <c r="P176" s="587">
        <f t="shared" si="80"/>
        <v>-2.1259842519685037</v>
      </c>
      <c r="Q176" s="587">
        <f t="shared" si="80"/>
        <v>-0.39370078740157055</v>
      </c>
      <c r="R176" s="588">
        <f t="shared" si="80"/>
        <v>3.9370078740157339</v>
      </c>
      <c r="S176" s="589">
        <f t="shared" si="80"/>
        <v>-4.9606299212598373</v>
      </c>
      <c r="T176" s="587">
        <f t="shared" si="80"/>
        <v>-0.70866141732282983</v>
      </c>
      <c r="U176" s="587">
        <f t="shared" si="80"/>
        <v>-2.7559055118110223</v>
      </c>
      <c r="V176" s="587">
        <f t="shared" si="80"/>
        <v>-3.9370078740157481</v>
      </c>
      <c r="W176" s="588">
        <f t="shared" si="80"/>
        <v>-0.7874015748031411</v>
      </c>
      <c r="X176" s="390">
        <f t="shared" si="80"/>
        <v>-1.3385826771653626</v>
      </c>
      <c r="Y176" s="570"/>
      <c r="Z176" s="371"/>
      <c r="AA176" s="371"/>
      <c r="AT176" s="633"/>
      <c r="AU176" s="634"/>
      <c r="AV176" s="634"/>
      <c r="AW176" s="634"/>
      <c r="AX176" s="634"/>
      <c r="AY176" s="635"/>
    </row>
    <row r="177" spans="1:51" ht="13" thickBot="1" x14ac:dyDescent="0.3">
      <c r="A177" s="261" t="s">
        <v>27</v>
      </c>
      <c r="B177" s="220">
        <f t="shared" ref="B177:I177" si="81">B173-B159</f>
        <v>140</v>
      </c>
      <c r="C177" s="221">
        <f t="shared" si="81"/>
        <v>99</v>
      </c>
      <c r="D177" s="221">
        <f t="shared" si="81"/>
        <v>129</v>
      </c>
      <c r="E177" s="226">
        <f t="shared" si="81"/>
        <v>214</v>
      </c>
      <c r="F177" s="590">
        <f t="shared" si="81"/>
        <v>269</v>
      </c>
      <c r="G177" s="221">
        <f t="shared" si="81"/>
        <v>102</v>
      </c>
      <c r="H177" s="221">
        <f t="shared" si="81"/>
        <v>125</v>
      </c>
      <c r="I177" s="226">
        <f t="shared" si="81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82">N173-N159</f>
        <v>136</v>
      </c>
      <c r="O177" s="221">
        <f t="shared" si="82"/>
        <v>139</v>
      </c>
      <c r="P177" s="221">
        <f t="shared" si="82"/>
        <v>127</v>
      </c>
      <c r="Q177" s="221">
        <f t="shared" si="82"/>
        <v>112</v>
      </c>
      <c r="R177" s="226">
        <f t="shared" si="82"/>
        <v>104</v>
      </c>
      <c r="S177" s="380">
        <f t="shared" si="82"/>
        <v>130</v>
      </c>
      <c r="T177" s="221">
        <f t="shared" si="82"/>
        <v>123</v>
      </c>
      <c r="U177" s="221">
        <f t="shared" si="82"/>
        <v>96</v>
      </c>
      <c r="V177" s="221">
        <f t="shared" si="82"/>
        <v>89</v>
      </c>
      <c r="W177" s="226">
        <f t="shared" si="82"/>
        <v>91</v>
      </c>
      <c r="X177" s="400">
        <f t="shared" si="82"/>
        <v>116</v>
      </c>
      <c r="Y177" s="336"/>
      <c r="Z177" s="210"/>
      <c r="AA177" s="371"/>
      <c r="AT177" s="636"/>
      <c r="AU177" s="637"/>
      <c r="AV177" s="637"/>
      <c r="AW177" s="637"/>
      <c r="AX177" s="637"/>
      <c r="AY177" s="638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83">(B179-B165)</f>
        <v>3.5</v>
      </c>
      <c r="C180" s="217">
        <f t="shared" ref="C180" si="84">(C179-C165)</f>
        <v>4</v>
      </c>
      <c r="D180" s="217">
        <f t="shared" ref="D180" si="85">(D179-D165)</f>
        <v>3.5</v>
      </c>
      <c r="E180" s="217">
        <f t="shared" ref="E180" si="86">(E179-E165)</f>
        <v>3.5</v>
      </c>
      <c r="F180" s="581">
        <f t="shared" ref="F180" si="87">(F179-F165)</f>
        <v>4</v>
      </c>
      <c r="G180" s="217">
        <f t="shared" ref="G180" si="88">(G179-G165)</f>
        <v>4</v>
      </c>
      <c r="H180" s="217">
        <f t="shared" ref="H180" si="89">(H179-H165)</f>
        <v>3.5</v>
      </c>
      <c r="I180" s="217">
        <f t="shared" ref="I180" si="90">(I179-I165)</f>
        <v>4</v>
      </c>
      <c r="J180" s="217">
        <f t="shared" ref="J180" si="91">(J179-J165)</f>
        <v>4</v>
      </c>
      <c r="K180" s="217">
        <f t="shared" ref="K180" si="92">(K179-K165)</f>
        <v>4</v>
      </c>
      <c r="L180" s="217">
        <f t="shared" ref="L180" si="93">(L179-L165)</f>
        <v>4</v>
      </c>
      <c r="M180" s="217">
        <f t="shared" ref="M180" si="94">(M179-M165)</f>
        <v>4</v>
      </c>
      <c r="N180" s="217">
        <f t="shared" ref="N180" si="95">(N179-N165)</f>
        <v>3.5</v>
      </c>
      <c r="O180" s="217">
        <f t="shared" ref="O180" si="96">(O179-O165)</f>
        <v>3.5</v>
      </c>
      <c r="P180" s="217">
        <f t="shared" ref="P180" si="97">(P179-P165)</f>
        <v>4</v>
      </c>
      <c r="Q180" s="217">
        <f t="shared" ref="Q180" si="98">(Q179-Q165)</f>
        <v>4</v>
      </c>
      <c r="R180" s="217">
        <f t="shared" ref="R180" si="99">(R179-R165)</f>
        <v>4</v>
      </c>
      <c r="S180" s="217">
        <f t="shared" ref="S180" si="100">(S179-S165)</f>
        <v>4</v>
      </c>
      <c r="T180" s="217">
        <f t="shared" ref="T180" si="101">(T179-T165)</f>
        <v>3.5</v>
      </c>
      <c r="U180" s="217">
        <f t="shared" ref="U180" si="102">(U179-U165)</f>
        <v>4</v>
      </c>
      <c r="V180" s="217">
        <f t="shared" ref="V180" si="103">(V179-V165)</f>
        <v>4</v>
      </c>
      <c r="W180" s="410">
        <f t="shared" ref="W180" si="104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204</v>
      </c>
      <c r="B183" s="606" t="s">
        <v>53</v>
      </c>
      <c r="C183" s="607"/>
      <c r="D183" s="607"/>
      <c r="E183" s="607"/>
      <c r="F183" s="607"/>
      <c r="G183" s="607"/>
      <c r="H183" s="607"/>
      <c r="I183" s="607"/>
      <c r="J183" s="606" t="s">
        <v>142</v>
      </c>
      <c r="K183" s="607"/>
      <c r="L183" s="607"/>
      <c r="M183" s="607"/>
      <c r="N183" s="606" t="s">
        <v>63</v>
      </c>
      <c r="O183" s="607"/>
      <c r="P183" s="607"/>
      <c r="Q183" s="607"/>
      <c r="R183" s="608"/>
      <c r="S183" s="606" t="s">
        <v>64</v>
      </c>
      <c r="T183" s="607"/>
      <c r="U183" s="607"/>
      <c r="V183" s="607"/>
      <c r="W183" s="608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105">C187/C186*100-100</f>
        <v>0.80291970802919366</v>
      </c>
      <c r="D190" s="587">
        <f t="shared" si="105"/>
        <v>-1.678832116788314</v>
      </c>
      <c r="E190" s="588">
        <f t="shared" si="105"/>
        <v>-5.4014598540146039</v>
      </c>
      <c r="F190" s="586">
        <f>F187/F186*100-100</f>
        <v>-4.9635036496350438</v>
      </c>
      <c r="G190" s="587">
        <f t="shared" ref="G190:I190" si="106">G187/G186*100-100</f>
        <v>-2.1897810218978009</v>
      </c>
      <c r="H190" s="587">
        <f t="shared" si="106"/>
        <v>0.43795620437956018</v>
      </c>
      <c r="I190" s="588">
        <f t="shared" si="106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107">L187/L186*100-100</f>
        <v>-0.36496350364963348</v>
      </c>
      <c r="M190" s="588">
        <f>M187/M186*100-100</f>
        <v>0.72992700729928117</v>
      </c>
      <c r="N190" s="586">
        <f t="shared" ref="N190:X190" si="108">N187/N186*100-100</f>
        <v>-2.1167883211678884</v>
      </c>
      <c r="O190" s="587">
        <f t="shared" si="108"/>
        <v>-1.4598540145985339</v>
      </c>
      <c r="P190" s="587">
        <f t="shared" si="108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8"/>
        <v>-1.9708029197080208</v>
      </c>
      <c r="T190" s="587">
        <f t="shared" si="108"/>
        <v>0.65693430656934027</v>
      </c>
      <c r="U190" s="587">
        <f t="shared" si="108"/>
        <v>-3.9416058394160558</v>
      </c>
      <c r="V190" s="587">
        <f t="shared" si="108"/>
        <v>-3.5036496350364956</v>
      </c>
      <c r="W190" s="588">
        <f t="shared" si="108"/>
        <v>-2.1897810218978009</v>
      </c>
      <c r="X190" s="390">
        <f t="shared" si="108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9">B187-B173</f>
        <v>100</v>
      </c>
      <c r="C191" s="221">
        <f t="shared" si="109"/>
        <v>122</v>
      </c>
      <c r="D191" s="221">
        <f t="shared" si="109"/>
        <v>98</v>
      </c>
      <c r="E191" s="226">
        <f t="shared" si="109"/>
        <v>94</v>
      </c>
      <c r="F191" s="590">
        <f t="shared" si="109"/>
        <v>83</v>
      </c>
      <c r="G191" s="221">
        <f t="shared" si="109"/>
        <v>96</v>
      </c>
      <c r="H191" s="221">
        <f t="shared" si="109"/>
        <v>96</v>
      </c>
      <c r="I191" s="226">
        <f t="shared" si="109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10">N187-N173</f>
        <v>99</v>
      </c>
      <c r="O191" s="221">
        <f t="shared" si="110"/>
        <v>111</v>
      </c>
      <c r="P191" s="221">
        <f t="shared" si="110"/>
        <v>136</v>
      </c>
      <c r="Q191" s="221">
        <f t="shared" si="110"/>
        <v>120</v>
      </c>
      <c r="R191" s="226">
        <f t="shared" si="110"/>
        <v>79</v>
      </c>
      <c r="S191" s="380">
        <f t="shared" si="110"/>
        <v>136</v>
      </c>
      <c r="T191" s="221">
        <f t="shared" si="110"/>
        <v>118</v>
      </c>
      <c r="U191" s="221">
        <f t="shared" si="110"/>
        <v>81</v>
      </c>
      <c r="V191" s="221">
        <f t="shared" si="110"/>
        <v>102</v>
      </c>
      <c r="W191" s="226">
        <f t="shared" si="110"/>
        <v>80</v>
      </c>
      <c r="X191" s="400">
        <f t="shared" si="110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27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64.5</v>
      </c>
      <c r="Q193" s="598">
        <v>62.5</v>
      </c>
      <c r="R193" s="219">
        <v>61.5</v>
      </c>
      <c r="S193" s="218">
        <v>66.5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27" ht="13" thickBot="1" x14ac:dyDescent="0.3">
      <c r="A194" s="274" t="s">
        <v>26</v>
      </c>
      <c r="B194" s="216">
        <f t="shared" ref="B194:W194" si="111">(B193-B179)</f>
        <v>4</v>
      </c>
      <c r="C194" s="217">
        <f t="shared" si="111"/>
        <v>4.5</v>
      </c>
      <c r="D194" s="217">
        <f t="shared" si="111"/>
        <v>4.5</v>
      </c>
      <c r="E194" s="416">
        <f t="shared" si="111"/>
        <v>4.5</v>
      </c>
      <c r="F194" s="600">
        <f t="shared" si="111"/>
        <v>4.5</v>
      </c>
      <c r="G194" s="217">
        <f t="shared" si="111"/>
        <v>4.5</v>
      </c>
      <c r="H194" s="217">
        <f t="shared" si="111"/>
        <v>4.5</v>
      </c>
      <c r="I194" s="410">
        <f t="shared" si="111"/>
        <v>4.5</v>
      </c>
      <c r="J194" s="483">
        <f t="shared" si="111"/>
        <v>4.5</v>
      </c>
      <c r="K194" s="217">
        <f t="shared" si="111"/>
        <v>4.5</v>
      </c>
      <c r="L194" s="217">
        <f t="shared" si="111"/>
        <v>4.5</v>
      </c>
      <c r="M194" s="416">
        <f t="shared" si="111"/>
        <v>4.5</v>
      </c>
      <c r="N194" s="216">
        <f t="shared" si="111"/>
        <v>4</v>
      </c>
      <c r="O194" s="217">
        <f t="shared" si="111"/>
        <v>4</v>
      </c>
      <c r="P194" s="217">
        <f t="shared" si="111"/>
        <v>4.5</v>
      </c>
      <c r="Q194" s="217">
        <f t="shared" si="111"/>
        <v>4.5</v>
      </c>
      <c r="R194" s="410">
        <f t="shared" si="111"/>
        <v>4.5</v>
      </c>
      <c r="S194" s="216">
        <f t="shared" si="111"/>
        <v>4.5</v>
      </c>
      <c r="T194" s="217">
        <f t="shared" si="111"/>
        <v>4.5</v>
      </c>
      <c r="U194" s="217">
        <f t="shared" si="111"/>
        <v>4.5</v>
      </c>
      <c r="V194" s="217">
        <f t="shared" si="111"/>
        <v>4.5</v>
      </c>
      <c r="W194" s="410">
        <f t="shared" si="111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27" x14ac:dyDescent="0.25">
      <c r="P195" s="200">
        <v>64</v>
      </c>
      <c r="Q195" s="200">
        <v>62</v>
      </c>
      <c r="S195" s="200">
        <v>66</v>
      </c>
    </row>
  </sheetData>
  <mergeCells count="64"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J169:M169"/>
    <mergeCell ref="AF40:AG40"/>
    <mergeCell ref="AH40:AI40"/>
    <mergeCell ref="AJ40:AK40"/>
    <mergeCell ref="B82:K82"/>
    <mergeCell ref="L82:Q82"/>
    <mergeCell ref="R82:W82"/>
    <mergeCell ref="L53:Q53"/>
    <mergeCell ref="R53:U53"/>
    <mergeCell ref="B53:K53"/>
    <mergeCell ref="X58:AA58"/>
    <mergeCell ref="V27:X28"/>
    <mergeCell ref="AE6:AF6"/>
    <mergeCell ref="F2:I2"/>
    <mergeCell ref="P8:T8"/>
    <mergeCell ref="K8:O8"/>
    <mergeCell ref="B8:I8"/>
    <mergeCell ref="K9:L9"/>
    <mergeCell ref="P9:Q9"/>
    <mergeCell ref="B23:I23"/>
    <mergeCell ref="K23:N23"/>
    <mergeCell ref="O23:R23"/>
    <mergeCell ref="N125:R125"/>
    <mergeCell ref="Z28:AE28"/>
    <mergeCell ref="S110:W110"/>
    <mergeCell ref="AD54:AI54"/>
    <mergeCell ref="B96:K96"/>
    <mergeCell ref="L96:Q96"/>
    <mergeCell ref="R96:W96"/>
    <mergeCell ref="B38:I38"/>
    <mergeCell ref="B68:K68"/>
    <mergeCell ref="L68:Q68"/>
    <mergeCell ref="R68:W68"/>
    <mergeCell ref="V44:AD46"/>
    <mergeCell ref="AI26:AJ29"/>
    <mergeCell ref="U42:AE42"/>
    <mergeCell ref="K38:N38"/>
    <mergeCell ref="O38:R38"/>
    <mergeCell ref="S155:W155"/>
    <mergeCell ref="B155:I155"/>
    <mergeCell ref="J155:M155"/>
    <mergeCell ref="N155:R155"/>
    <mergeCell ref="B183:I183"/>
    <mergeCell ref="J183:M183"/>
    <mergeCell ref="N183:R183"/>
    <mergeCell ref="S183:W183"/>
    <mergeCell ref="N169:R169"/>
    <mergeCell ref="S169:W169"/>
    <mergeCell ref="H167:I167"/>
  </mergeCells>
  <conditionalFormatting sqref="B73:W73">
    <cfRule type="colorScale" priority="95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92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K149 N149:W1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W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K163 N163:W16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W1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W1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W18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:W1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W1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W1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2024-05-15T21:56:46Z</dcterms:modified>
</cp:coreProperties>
</file>