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3\Lote M612 F611\liquidador sem-3\"/>
    </mc:Choice>
  </mc:AlternateContent>
  <bookViews>
    <workbookView xWindow="-120" yWindow="-120" windowWidth="29040" windowHeight="1572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B49" i="248" l="1"/>
  <c r="H44" i="251" l="1"/>
  <c r="B44" i="251"/>
  <c r="F42" i="251"/>
  <c r="F41" i="251"/>
  <c r="B41" i="251"/>
  <c r="F40" i="251"/>
  <c r="B40" i="251"/>
  <c r="H44" i="249" l="1"/>
  <c r="B44" i="249"/>
  <c r="F42" i="249"/>
  <c r="F41" i="249"/>
  <c r="B41" i="249"/>
  <c r="F40" i="249"/>
  <c r="B40" i="249"/>
  <c r="G47" i="250"/>
  <c r="F47" i="250"/>
  <c r="E47" i="250"/>
  <c r="D47" i="250"/>
  <c r="C47" i="250"/>
  <c r="J47" i="250"/>
  <c r="H45" i="250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B5" i="240"/>
  <c r="B6" i="240" s="1"/>
  <c r="B7" i="240" s="1"/>
  <c r="D6" i="239"/>
  <c r="B8" i="239"/>
  <c r="D8" i="239" s="1"/>
  <c r="B5" i="237"/>
  <c r="D4" i="237"/>
  <c r="D5" i="239"/>
  <c r="D5" i="240"/>
  <c r="G7" i="237"/>
  <c r="H6" i="237"/>
  <c r="B6" i="238"/>
  <c r="D5" i="238"/>
  <c r="G5" i="240"/>
  <c r="H4" i="240"/>
  <c r="H6" i="238"/>
  <c r="G7" i="238"/>
  <c r="G7" i="239"/>
  <c r="H6" i="239"/>
  <c r="D6" i="240" l="1"/>
  <c r="B9" i="239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<sst xmlns="http://schemas.openxmlformats.org/spreadsheetml/2006/main" count="605" uniqueCount="100">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</sst>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38" xfId="0" applyNumberFormat="1" applyFont="1" applyFill="1" applyBorder="1" applyAlignment="1">
      <alignment horizontal="center" vertical="center"/>
    </xf>
    <xf numFmtId="1" fontId="1" fillId="0" borderId="39" xfId="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402" t="s">
        <v>18</v>
      </c>
      <c r="C4" s="403"/>
      <c r="D4" s="403"/>
      <c r="E4" s="403"/>
      <c r="F4" s="403"/>
      <c r="G4" s="403"/>
      <c r="H4" s="403"/>
      <c r="I4" s="403"/>
      <c r="J4" s="404"/>
      <c r="K4" s="402" t="s">
        <v>21</v>
      </c>
      <c r="L4" s="403"/>
      <c r="M4" s="403"/>
      <c r="N4" s="403"/>
      <c r="O4" s="403"/>
      <c r="P4" s="403"/>
      <c r="Q4" s="403"/>
      <c r="R4" s="403"/>
      <c r="S4" s="403"/>
      <c r="T4" s="40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402" t="s">
        <v>23</v>
      </c>
      <c r="C17" s="403"/>
      <c r="D17" s="403"/>
      <c r="E17" s="403"/>
      <c r="F17" s="40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P45"/>
  <sheetViews>
    <sheetView showGridLines="0" topLeftCell="A22" zoomScale="75" zoomScaleNormal="75" workbookViewId="0">
      <selection activeCell="F40" sqref="F40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409" t="s">
        <v>53</v>
      </c>
      <c r="C8" s="410"/>
      <c r="D8" s="410"/>
      <c r="E8" s="410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409" t="s">
        <v>53</v>
      </c>
      <c r="C21" s="410"/>
      <c r="D21" s="410"/>
      <c r="E21" s="410"/>
      <c r="F21" s="299" t="s">
        <v>0</v>
      </c>
      <c r="G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  <c r="G22" s="338"/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  <c r="G23" s="338"/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  <c r="G24" s="340"/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  <c r="G25" s="340"/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  <c r="G26" s="340"/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  <c r="G27" s="340"/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  <c r="G28" s="338"/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338" t="s">
        <v>56</v>
      </c>
      <c r="H29" s="374">
        <f>F16-F29</f>
        <v>19</v>
      </c>
      <c r="I29" s="375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338" t="s">
        <v>57</v>
      </c>
      <c r="H30" s="372">
        <v>66.36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409" t="s">
        <v>53</v>
      </c>
      <c r="C34" s="410"/>
      <c r="D34" s="410"/>
      <c r="E34" s="410"/>
      <c r="F34" s="299" t="s">
        <v>0</v>
      </c>
      <c r="G34" s="377"/>
      <c r="H34" s="377"/>
      <c r="I34" s="377"/>
      <c r="J34" s="377"/>
      <c r="K34" s="377"/>
      <c r="L34" s="377"/>
    </row>
    <row r="35" spans="1:16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255</v>
      </c>
      <c r="G35" s="377"/>
      <c r="H35" s="377"/>
      <c r="I35" s="377"/>
      <c r="J35" s="377"/>
      <c r="K35" s="377"/>
      <c r="L35" s="377"/>
    </row>
    <row r="36" spans="1:16" x14ac:dyDescent="0.2">
      <c r="A36" s="283" t="s">
        <v>3</v>
      </c>
      <c r="B36" s="302">
        <v>490</v>
      </c>
      <c r="C36" s="302"/>
      <c r="D36" s="304"/>
      <c r="E36" s="304"/>
      <c r="F36" s="305">
        <v>490</v>
      </c>
      <c r="G36" s="377"/>
      <c r="H36" s="377"/>
      <c r="I36" s="377"/>
      <c r="J36" s="377"/>
      <c r="K36" s="377"/>
      <c r="L36" s="377"/>
    </row>
    <row r="37" spans="1:16" x14ac:dyDescent="0.2">
      <c r="A37" s="286" t="s">
        <v>6</v>
      </c>
      <c r="B37" s="306">
        <v>652</v>
      </c>
      <c r="C37" s="307"/>
      <c r="D37" s="307"/>
      <c r="E37" s="307"/>
      <c r="F37" s="335">
        <v>652</v>
      </c>
      <c r="G37" s="340"/>
      <c r="H37" s="421" t="s">
        <v>88</v>
      </c>
      <c r="I37" s="421"/>
      <c r="J37" s="421"/>
      <c r="K37" s="421"/>
      <c r="L37" s="421"/>
      <c r="M37" s="421"/>
      <c r="N37" s="421"/>
      <c r="O37" s="421"/>
      <c r="P37" s="421"/>
    </row>
    <row r="38" spans="1:16" x14ac:dyDescent="0.2">
      <c r="A38" s="214" t="s">
        <v>7</v>
      </c>
      <c r="B38" s="308">
        <v>40</v>
      </c>
      <c r="C38" s="309"/>
      <c r="D38" s="310"/>
      <c r="E38" s="310"/>
      <c r="F38" s="251">
        <v>40</v>
      </c>
      <c r="G38" s="340"/>
      <c r="H38" s="421"/>
      <c r="I38" s="421"/>
      <c r="J38" s="421"/>
      <c r="K38" s="421"/>
      <c r="L38" s="421"/>
      <c r="M38" s="421"/>
      <c r="N38" s="421"/>
      <c r="O38" s="421"/>
      <c r="P38" s="421"/>
    </row>
    <row r="39" spans="1:16" x14ac:dyDescent="0.2">
      <c r="A39" s="214" t="s">
        <v>8</v>
      </c>
      <c r="B39" s="252">
        <v>0.17599999999999999</v>
      </c>
      <c r="C39" s="253"/>
      <c r="D39" s="311"/>
      <c r="E39" s="311"/>
      <c r="F39" s="256">
        <v>0.17599999999999999</v>
      </c>
      <c r="G39" s="340"/>
      <c r="H39" s="421"/>
      <c r="I39" s="421"/>
      <c r="J39" s="421"/>
      <c r="K39" s="421"/>
      <c r="L39" s="421"/>
      <c r="M39" s="421"/>
      <c r="N39" s="421"/>
      <c r="O39" s="421"/>
      <c r="P39" s="421"/>
    </row>
    <row r="40" spans="1:16" x14ac:dyDescent="0.2">
      <c r="A40" s="286" t="s">
        <v>1</v>
      </c>
      <c r="B40" s="257">
        <f t="shared" ref="B40:F40" si="4">B37/B36*100-100</f>
        <v>33.061224489795904</v>
      </c>
      <c r="C40" s="257"/>
      <c r="D40" s="258"/>
      <c r="E40" s="258"/>
      <c r="F40" s="333">
        <f t="shared" si="4"/>
        <v>33.061224489795904</v>
      </c>
      <c r="G40" s="340"/>
      <c r="H40" s="377"/>
      <c r="I40" s="377"/>
      <c r="J40" s="377"/>
      <c r="K40" s="377"/>
      <c r="L40" s="377"/>
    </row>
    <row r="41" spans="1:16" ht="13.5" thickBot="1" x14ac:dyDescent="0.25">
      <c r="A41" s="214" t="s">
        <v>27</v>
      </c>
      <c r="B41" s="262">
        <f>B37-B24</f>
        <v>295</v>
      </c>
      <c r="C41" s="262"/>
      <c r="D41" s="263"/>
      <c r="E41" s="263"/>
      <c r="F41" s="265">
        <f>F37-F24</f>
        <v>288</v>
      </c>
      <c r="G41" s="377"/>
      <c r="H41" s="377"/>
      <c r="I41" s="377"/>
      <c r="J41" s="377"/>
      <c r="K41" s="377"/>
      <c r="L41" s="377"/>
    </row>
    <row r="42" spans="1:16" x14ac:dyDescent="0.2">
      <c r="A42" s="295" t="s">
        <v>52</v>
      </c>
      <c r="B42" s="267">
        <v>2546</v>
      </c>
      <c r="C42" s="267"/>
      <c r="D42" s="268"/>
      <c r="E42" s="268"/>
      <c r="F42" s="270">
        <f>SUM(B42:E42)</f>
        <v>2546</v>
      </c>
      <c r="G42" s="377" t="s">
        <v>56</v>
      </c>
      <c r="H42" s="380">
        <f>F29-F42</f>
        <v>8</v>
      </c>
      <c r="I42" s="381">
        <f>H42/F29</f>
        <v>3.1323414252153485E-3</v>
      </c>
      <c r="J42" s="377"/>
      <c r="K42" s="377"/>
      <c r="L42" s="377"/>
    </row>
    <row r="43" spans="1:16" x14ac:dyDescent="0.2">
      <c r="A43" s="295" t="s">
        <v>28</v>
      </c>
      <c r="B43" s="218">
        <v>120</v>
      </c>
      <c r="C43" s="218"/>
      <c r="D43" s="275"/>
      <c r="E43" s="275"/>
      <c r="F43" s="222"/>
      <c r="G43" s="377" t="s">
        <v>57</v>
      </c>
      <c r="H43" s="340">
        <v>95.02</v>
      </c>
      <c r="I43" s="343"/>
      <c r="J43" s="377"/>
      <c r="K43" s="377"/>
      <c r="L43" s="377"/>
    </row>
    <row r="44" spans="1:16" ht="13.5" thickBot="1" x14ac:dyDescent="0.25">
      <c r="A44" s="297" t="s">
        <v>26</v>
      </c>
      <c r="B44" s="216">
        <f>B43-B30</f>
        <v>25</v>
      </c>
      <c r="C44" s="216"/>
      <c r="D44" s="217"/>
      <c r="E44" s="217"/>
      <c r="F44" s="223"/>
      <c r="G44" s="377" t="s">
        <v>26</v>
      </c>
      <c r="H44" s="340">
        <f>H43-H30</f>
        <v>28.659999999999997</v>
      </c>
      <c r="I44" s="340"/>
      <c r="J44" s="377"/>
      <c r="K44" s="377"/>
      <c r="L44" s="377"/>
    </row>
    <row r="45" spans="1:16" x14ac:dyDescent="0.2">
      <c r="B45" s="200">
        <v>125</v>
      </c>
    </row>
  </sheetData>
  <mergeCells count="4">
    <mergeCell ref="B8:E8"/>
    <mergeCell ref="B21:E21"/>
    <mergeCell ref="B34:E34"/>
    <mergeCell ref="H37:P39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Q48"/>
  <sheetViews>
    <sheetView showGridLines="0" topLeftCell="A29" zoomScale="85" zoomScaleNormal="85" workbookViewId="0">
      <selection activeCell="H42" sqref="H42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8.42578125" style="200" bestFit="1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44.678571428571431</v>
      </c>
    </row>
    <row r="3" spans="1:15" x14ac:dyDescent="0.2">
      <c r="A3" s="200" t="s">
        <v>7</v>
      </c>
      <c r="B3" s="200">
        <v>80.612244897959187</v>
      </c>
    </row>
    <row r="4" spans="1:15" x14ac:dyDescent="0.2">
      <c r="A4" s="200" t="s">
        <v>60</v>
      </c>
      <c r="B4" s="200">
        <v>3081</v>
      </c>
    </row>
    <row r="6" spans="1:15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5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5" ht="13.5" thickBot="1" x14ac:dyDescent="0.25">
      <c r="A8" s="278" t="s">
        <v>49</v>
      </c>
      <c r="B8" s="409" t="s">
        <v>50</v>
      </c>
      <c r="C8" s="410"/>
      <c r="D8" s="410"/>
      <c r="E8" s="410"/>
      <c r="F8" s="410"/>
      <c r="G8" s="411"/>
      <c r="H8" s="298" t="s">
        <v>0</v>
      </c>
    </row>
    <row r="9" spans="1:15" x14ac:dyDescent="0.2">
      <c r="A9" s="214" t="s">
        <v>54</v>
      </c>
      <c r="B9" s="417">
        <v>1</v>
      </c>
      <c r="C9" s="418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5" x14ac:dyDescent="0.2">
      <c r="A10" s="214" t="s">
        <v>2</v>
      </c>
      <c r="B10" s="233">
        <v>0</v>
      </c>
      <c r="C10" s="363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421" t="s">
        <v>67</v>
      </c>
      <c r="L10" s="421"/>
      <c r="M10" s="421"/>
      <c r="N10" s="421"/>
      <c r="O10" s="421"/>
    </row>
    <row r="11" spans="1:15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421"/>
      <c r="L11" s="421"/>
      <c r="M11" s="421"/>
      <c r="N11" s="421"/>
      <c r="O11" s="421"/>
    </row>
    <row r="12" spans="1:15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I12" s="340"/>
      <c r="J12" s="282"/>
      <c r="K12" s="421"/>
      <c r="L12" s="421"/>
      <c r="M12" s="421"/>
      <c r="N12" s="421"/>
      <c r="O12" s="421"/>
    </row>
    <row r="13" spans="1:15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41"/>
      <c r="J13" s="282"/>
    </row>
    <row r="14" spans="1:15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5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I15" s="340"/>
      <c r="J15" s="293"/>
    </row>
    <row r="16" spans="1:15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5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5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5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5" x14ac:dyDescent="0.2">
      <c r="B20" s="200">
        <v>30.5</v>
      </c>
    </row>
    <row r="21" spans="1:15" ht="13.5" thickBot="1" x14ac:dyDescent="0.25">
      <c r="B21" s="385"/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5" ht="13.5" thickBot="1" x14ac:dyDescent="0.25">
      <c r="A22" s="278" t="s">
        <v>72</v>
      </c>
      <c r="B22" s="409" t="s">
        <v>50</v>
      </c>
      <c r="C22" s="410"/>
      <c r="D22" s="410"/>
      <c r="E22" s="410"/>
      <c r="F22" s="410"/>
      <c r="G22" s="411"/>
      <c r="H22" s="298" t="s">
        <v>0</v>
      </c>
      <c r="I22" s="338"/>
      <c r="J22" s="338"/>
      <c r="K22" s="338"/>
      <c r="L22" s="338"/>
      <c r="M22" s="338"/>
      <c r="N22" s="338"/>
      <c r="O22" s="338"/>
    </row>
    <row r="23" spans="1:15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  <c r="J23" s="338"/>
      <c r="K23" s="338"/>
      <c r="L23" s="338"/>
      <c r="M23" s="338"/>
      <c r="N23" s="338"/>
      <c r="O23" s="338"/>
    </row>
    <row r="24" spans="1:15" x14ac:dyDescent="0.2">
      <c r="A24" s="231" t="s">
        <v>2</v>
      </c>
      <c r="B24" s="398"/>
      <c r="C24" s="394">
        <v>1</v>
      </c>
      <c r="D24" s="234">
        <v>2</v>
      </c>
      <c r="E24" s="300">
        <v>3</v>
      </c>
      <c r="F24" s="330">
        <v>4</v>
      </c>
      <c r="G24" s="399">
        <v>5</v>
      </c>
      <c r="H24" s="277" t="s">
        <v>0</v>
      </c>
      <c r="I24" s="229"/>
      <c r="J24" s="423" t="s">
        <v>75</v>
      </c>
      <c r="K24" s="423"/>
      <c r="L24" s="423"/>
      <c r="M24" s="423"/>
      <c r="N24" s="423"/>
      <c r="O24" s="423"/>
    </row>
    <row r="25" spans="1:15" x14ac:dyDescent="0.2">
      <c r="A25" s="236" t="s">
        <v>3</v>
      </c>
      <c r="B25" s="400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423"/>
      <c r="K25" s="423"/>
      <c r="L25" s="423"/>
      <c r="M25" s="423"/>
      <c r="N25" s="423"/>
      <c r="O25" s="423"/>
    </row>
    <row r="26" spans="1:15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I26" s="340"/>
      <c r="J26" s="423"/>
      <c r="K26" s="423"/>
      <c r="L26" s="423"/>
      <c r="M26" s="423"/>
      <c r="N26" s="423"/>
      <c r="O26" s="423"/>
    </row>
    <row r="27" spans="1:15" x14ac:dyDescent="0.2">
      <c r="A27" s="231" t="s">
        <v>7</v>
      </c>
      <c r="B27" s="398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41"/>
      <c r="J27" s="282"/>
      <c r="K27" s="338"/>
      <c r="L27" s="338"/>
      <c r="M27" s="338"/>
      <c r="N27" s="338"/>
      <c r="O27" s="338"/>
    </row>
    <row r="28" spans="1:15" x14ac:dyDescent="0.2">
      <c r="A28" s="231" t="s">
        <v>8</v>
      </c>
      <c r="B28" s="398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  <c r="K28" s="338"/>
      <c r="L28" s="338"/>
      <c r="M28" s="338"/>
      <c r="N28" s="338"/>
      <c r="O28" s="338"/>
    </row>
    <row r="29" spans="1:15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I29" s="340"/>
      <c r="J29" s="293"/>
      <c r="K29" s="338"/>
      <c r="L29" s="338"/>
      <c r="M29" s="338"/>
      <c r="N29" s="338"/>
      <c r="O29" s="338"/>
    </row>
    <row r="30" spans="1:15" ht="13.5" thickBot="1" x14ac:dyDescent="0.25">
      <c r="A30" s="231" t="s">
        <v>27</v>
      </c>
      <c r="B30" s="398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  <c r="K30" s="338"/>
      <c r="L30" s="338"/>
      <c r="M30" s="338"/>
      <c r="N30" s="338"/>
      <c r="O30" s="338"/>
    </row>
    <row r="31" spans="1:15" x14ac:dyDescent="0.2">
      <c r="A31" s="273" t="s">
        <v>51</v>
      </c>
      <c r="B31" s="398"/>
      <c r="C31" s="395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  <c r="L31" s="338"/>
      <c r="M31" s="338"/>
      <c r="N31" s="338"/>
      <c r="O31" s="338"/>
    </row>
    <row r="32" spans="1:15" x14ac:dyDescent="0.2">
      <c r="A32" s="273" t="s">
        <v>28</v>
      </c>
      <c r="B32" s="398"/>
      <c r="C32" s="396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338" t="s">
        <v>57</v>
      </c>
      <c r="J32" s="372">
        <v>29.6</v>
      </c>
      <c r="K32" s="373" t="s">
        <v>79</v>
      </c>
      <c r="L32" s="338"/>
      <c r="M32" s="338"/>
      <c r="N32" s="338"/>
      <c r="O32" s="338"/>
    </row>
    <row r="33" spans="1:17" ht="13.5" thickBot="1" x14ac:dyDescent="0.25">
      <c r="A33" s="274" t="s">
        <v>26</v>
      </c>
      <c r="B33" s="401"/>
      <c r="C33" s="397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338" t="s">
        <v>26</v>
      </c>
      <c r="J33" s="372">
        <f>J32-J18</f>
        <v>8.39</v>
      </c>
      <c r="K33" s="338"/>
      <c r="L33" s="338"/>
      <c r="M33" s="338"/>
      <c r="N33" s="338"/>
      <c r="O33" s="338"/>
    </row>
    <row r="34" spans="1:17" x14ac:dyDescent="0.2">
      <c r="B34" s="385"/>
      <c r="D34" s="200">
        <v>35</v>
      </c>
      <c r="E34" s="200">
        <v>34</v>
      </c>
      <c r="H34" s="200">
        <v>34</v>
      </c>
    </row>
    <row r="35" spans="1:17" ht="13.5" thickBot="1" x14ac:dyDescent="0.25">
      <c r="C35" s="339"/>
      <c r="D35" s="369"/>
      <c r="E35" s="369"/>
      <c r="F35" s="369"/>
      <c r="G35" s="369"/>
    </row>
    <row r="36" spans="1:17" ht="13.5" thickBot="1" x14ac:dyDescent="0.25">
      <c r="A36" s="278" t="s">
        <v>80</v>
      </c>
      <c r="B36" s="424" t="s">
        <v>50</v>
      </c>
      <c r="C36" s="425"/>
      <c r="D36" s="425"/>
      <c r="E36" s="425"/>
      <c r="F36" s="425"/>
      <c r="G36" s="426"/>
      <c r="H36" s="298" t="s">
        <v>0</v>
      </c>
      <c r="I36" s="377"/>
      <c r="J36" s="377"/>
      <c r="K36" s="377"/>
      <c r="L36" s="377"/>
      <c r="M36" s="377"/>
      <c r="N36" s="377"/>
      <c r="O36" s="377"/>
    </row>
    <row r="37" spans="1:17" x14ac:dyDescent="0.2">
      <c r="A37" s="214" t="s">
        <v>54</v>
      </c>
      <c r="B37" s="388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J37" s="377"/>
      <c r="K37" s="377"/>
      <c r="L37" s="377"/>
      <c r="M37" s="377"/>
      <c r="N37" s="377"/>
      <c r="O37" s="377"/>
      <c r="P37" s="422" t="s">
        <v>99</v>
      </c>
      <c r="Q37" s="422"/>
    </row>
    <row r="38" spans="1:17" x14ac:dyDescent="0.2">
      <c r="A38" s="214" t="s">
        <v>2</v>
      </c>
      <c r="B38" s="389"/>
      <c r="C38" s="363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423" t="s">
        <v>87</v>
      </c>
      <c r="K38" s="423"/>
      <c r="L38" s="423"/>
      <c r="M38" s="423"/>
      <c r="N38" s="423"/>
      <c r="O38" s="423"/>
      <c r="P38" s="275" t="s">
        <v>90</v>
      </c>
      <c r="Q38" s="275">
        <v>39</v>
      </c>
    </row>
    <row r="39" spans="1:17" x14ac:dyDescent="0.2">
      <c r="A39" s="283" t="s">
        <v>3</v>
      </c>
      <c r="B39" s="390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423"/>
      <c r="K39" s="423"/>
      <c r="L39" s="423"/>
      <c r="M39" s="423"/>
      <c r="N39" s="423"/>
      <c r="O39" s="423"/>
      <c r="P39" s="275" t="s">
        <v>91</v>
      </c>
      <c r="Q39" s="275">
        <v>38.5</v>
      </c>
    </row>
    <row r="40" spans="1:17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I40" s="340"/>
      <c r="J40" s="423"/>
      <c r="K40" s="423"/>
      <c r="L40" s="423"/>
      <c r="M40" s="423"/>
      <c r="N40" s="423"/>
      <c r="O40" s="423"/>
      <c r="P40" s="275" t="s">
        <v>92</v>
      </c>
      <c r="Q40" s="275">
        <v>38</v>
      </c>
    </row>
    <row r="41" spans="1:17" x14ac:dyDescent="0.2">
      <c r="A41" s="214" t="s">
        <v>7</v>
      </c>
      <c r="B41" s="389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41"/>
      <c r="J41" s="379"/>
      <c r="K41" s="377"/>
      <c r="L41" s="377"/>
      <c r="M41" s="377"/>
      <c r="N41" s="377"/>
      <c r="O41" s="377"/>
      <c r="P41" s="275" t="s">
        <v>93</v>
      </c>
      <c r="Q41" s="275">
        <v>38</v>
      </c>
    </row>
    <row r="42" spans="1:17" x14ac:dyDescent="0.2">
      <c r="A42" s="214" t="s">
        <v>8</v>
      </c>
      <c r="B42" s="389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K42" s="377"/>
      <c r="L42" s="377"/>
      <c r="M42" s="377"/>
      <c r="N42" s="377"/>
      <c r="O42" s="377"/>
      <c r="P42" s="275" t="s">
        <v>94</v>
      </c>
      <c r="Q42" s="275">
        <v>37.5</v>
      </c>
    </row>
    <row r="43" spans="1:17" x14ac:dyDescent="0.2">
      <c r="A43" s="286" t="s">
        <v>1</v>
      </c>
      <c r="B43" s="391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I43" s="340"/>
      <c r="J43" s="293"/>
      <c r="K43" s="377"/>
      <c r="L43" s="377"/>
      <c r="M43" s="377"/>
      <c r="N43" s="377"/>
      <c r="O43" s="377"/>
      <c r="P43" s="275" t="s">
        <v>95</v>
      </c>
      <c r="Q43" s="275">
        <v>37.5</v>
      </c>
    </row>
    <row r="44" spans="1:17" ht="13.5" thickBot="1" x14ac:dyDescent="0.25">
      <c r="A44" s="214" t="s">
        <v>27</v>
      </c>
      <c r="B44" s="392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K44" s="377"/>
      <c r="L44" s="377"/>
      <c r="M44" s="377"/>
      <c r="N44" s="377"/>
      <c r="O44" s="377"/>
      <c r="P44" s="275" t="s">
        <v>96</v>
      </c>
      <c r="Q44" s="275">
        <v>37.5</v>
      </c>
    </row>
    <row r="45" spans="1:17" x14ac:dyDescent="0.2">
      <c r="A45" s="295" t="s">
        <v>51</v>
      </c>
      <c r="B45" s="388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  <c r="L45" s="377"/>
      <c r="M45" s="377"/>
      <c r="N45" s="377"/>
      <c r="O45" s="377"/>
    </row>
    <row r="46" spans="1:17" x14ac:dyDescent="0.2">
      <c r="A46" s="295" t="s">
        <v>28</v>
      </c>
      <c r="B46" s="388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377" t="s">
        <v>57</v>
      </c>
      <c r="J46" s="340">
        <v>34.19</v>
      </c>
      <c r="K46" s="343"/>
      <c r="L46" s="377"/>
      <c r="M46" s="377"/>
      <c r="N46" s="377"/>
      <c r="O46" s="377"/>
    </row>
    <row r="47" spans="1:17" ht="13.5" thickBot="1" x14ac:dyDescent="0.25">
      <c r="A47" s="297" t="s">
        <v>26</v>
      </c>
      <c r="B47" s="393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377" t="s">
        <v>26</v>
      </c>
      <c r="J47" s="340">
        <f>J46-J32</f>
        <v>4.5899999999999963</v>
      </c>
      <c r="K47" s="340"/>
      <c r="L47" s="377"/>
      <c r="M47" s="377"/>
      <c r="N47" s="377"/>
      <c r="O47" s="377"/>
    </row>
    <row r="48" spans="1:17" x14ac:dyDescent="0.2">
      <c r="D48" s="200">
        <v>38.5</v>
      </c>
    </row>
  </sheetData>
  <mergeCells count="8">
    <mergeCell ref="P37:Q37"/>
    <mergeCell ref="J38:O40"/>
    <mergeCell ref="B8:G8"/>
    <mergeCell ref="K10:O12"/>
    <mergeCell ref="B9:C9"/>
    <mergeCell ref="J24:O26"/>
    <mergeCell ref="B22:G22"/>
    <mergeCell ref="B36:G3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44"/>
  <sheetViews>
    <sheetView showGridLines="0" tabSelected="1" topLeftCell="A25" zoomScale="85" zoomScaleNormal="85" workbookViewId="0">
      <selection activeCell="F40" sqref="F4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" style="200" customWidth="1"/>
    <col min="7" max="7" width="13" style="200" customWidth="1"/>
    <col min="8" max="8" width="11.140625" style="200" customWidth="1"/>
    <col min="9" max="9" width="10.5703125" style="200" customWidth="1"/>
    <col min="10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409" t="s">
        <v>53</v>
      </c>
      <c r="C8" s="410"/>
      <c r="D8" s="410"/>
      <c r="E8" s="410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409" t="s">
        <v>53</v>
      </c>
      <c r="C21" s="410"/>
      <c r="D21" s="410"/>
      <c r="E21" s="410"/>
      <c r="F21" s="299" t="s">
        <v>0</v>
      </c>
      <c r="G21" s="338"/>
      <c r="H21" s="338"/>
      <c r="I21" s="338"/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  <c r="G22" s="338"/>
      <c r="H22" s="338"/>
      <c r="I22" s="338"/>
    </row>
    <row r="23" spans="1:9" x14ac:dyDescent="0.2">
      <c r="A23" s="283" t="s">
        <v>3</v>
      </c>
      <c r="B23" s="360">
        <v>300</v>
      </c>
      <c r="C23" s="361">
        <v>300</v>
      </c>
      <c r="D23" s="361">
        <v>300</v>
      </c>
      <c r="E23" s="361">
        <v>300</v>
      </c>
      <c r="F23" s="362">
        <v>300</v>
      </c>
      <c r="G23" s="338"/>
      <c r="H23" s="338"/>
      <c r="I23" s="338"/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  <c r="G24" s="340"/>
      <c r="H24" s="338"/>
      <c r="I24" s="338"/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  <c r="G25" s="340"/>
      <c r="H25" s="338"/>
      <c r="I25" s="338"/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  <c r="G26" s="340"/>
      <c r="H26" s="338"/>
      <c r="I26" s="338"/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  <c r="G27" s="340"/>
      <c r="H27" s="338"/>
      <c r="I27" s="338"/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  <c r="G28" s="338"/>
      <c r="H28" s="338"/>
      <c r="I28" s="338"/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338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338" t="s">
        <v>57</v>
      </c>
      <c r="H30" s="372">
        <v>60.93</v>
      </c>
      <c r="I30" s="373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338" t="s">
        <v>26</v>
      </c>
      <c r="H31" s="372">
        <f>H30-H17</f>
        <v>30.45</v>
      </c>
      <c r="I31" s="338"/>
    </row>
    <row r="33" spans="1:11" ht="13.5" thickBot="1" x14ac:dyDescent="0.25"/>
    <row r="34" spans="1:11" ht="13.5" thickBot="1" x14ac:dyDescent="0.25">
      <c r="A34" s="278" t="s">
        <v>80</v>
      </c>
      <c r="B34" s="409" t="s">
        <v>53</v>
      </c>
      <c r="C34" s="410"/>
      <c r="D34" s="410"/>
      <c r="E34" s="410"/>
      <c r="F34" s="299" t="s">
        <v>0</v>
      </c>
      <c r="G34" s="377"/>
      <c r="H34" s="377"/>
      <c r="I34" s="377"/>
      <c r="J34" s="377"/>
      <c r="K34" s="377"/>
    </row>
    <row r="35" spans="1:11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  <c r="G35" s="377"/>
      <c r="H35" s="377"/>
      <c r="I35" s="377"/>
      <c r="J35" s="377"/>
      <c r="K35" s="377"/>
    </row>
    <row r="36" spans="1:11" x14ac:dyDescent="0.2">
      <c r="A36" s="283" t="s">
        <v>3</v>
      </c>
      <c r="B36" s="360">
        <v>490</v>
      </c>
      <c r="C36" s="361"/>
      <c r="D36" s="361"/>
      <c r="E36" s="361"/>
      <c r="F36" s="362">
        <v>490</v>
      </c>
      <c r="G36" s="377"/>
      <c r="H36" s="377"/>
      <c r="I36" s="377"/>
      <c r="J36" s="377"/>
      <c r="K36" s="377"/>
    </row>
    <row r="37" spans="1:11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  <c r="G37" s="340"/>
      <c r="H37" s="377"/>
      <c r="I37" s="377"/>
      <c r="J37" s="377"/>
      <c r="K37" s="377"/>
    </row>
    <row r="38" spans="1:11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  <c r="G38" s="340"/>
      <c r="H38" s="377"/>
      <c r="I38" s="377"/>
      <c r="J38" s="377"/>
      <c r="K38" s="377"/>
    </row>
    <row r="39" spans="1:11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  <c r="G39" s="340"/>
      <c r="H39" s="377"/>
      <c r="I39" s="377"/>
      <c r="J39" s="377"/>
      <c r="K39" s="377"/>
    </row>
    <row r="40" spans="1:11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  <c r="G40" s="340"/>
      <c r="H40" s="377"/>
      <c r="I40" s="377"/>
      <c r="J40" s="377"/>
      <c r="K40" s="377"/>
    </row>
    <row r="41" spans="1:11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  <c r="G41" s="377"/>
      <c r="H41" s="377"/>
      <c r="I41" s="377"/>
      <c r="J41" s="377"/>
      <c r="K41" s="377"/>
    </row>
    <row r="42" spans="1:11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377" t="s">
        <v>56</v>
      </c>
      <c r="H42" s="271">
        <f>F29-F42</f>
        <v>38</v>
      </c>
      <c r="I42" s="312">
        <f>H42/F29</f>
        <v>1.4345035862589657E-2</v>
      </c>
      <c r="J42" s="377"/>
      <c r="K42" s="377"/>
    </row>
    <row r="43" spans="1:11" x14ac:dyDescent="0.2">
      <c r="A43" s="295" t="s">
        <v>28</v>
      </c>
      <c r="B43" s="218">
        <v>120</v>
      </c>
      <c r="C43" s="275"/>
      <c r="D43" s="275"/>
      <c r="E43" s="275"/>
      <c r="F43" s="222"/>
      <c r="G43" s="377" t="s">
        <v>57</v>
      </c>
      <c r="H43" s="340">
        <v>91.03</v>
      </c>
      <c r="I43" s="343"/>
      <c r="J43" s="377"/>
      <c r="K43" s="377"/>
    </row>
    <row r="44" spans="1:11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377" t="s">
        <v>26</v>
      </c>
      <c r="H44" s="340">
        <f>H43-H30</f>
        <v>30.1</v>
      </c>
      <c r="I44" s="340"/>
      <c r="J44" s="377"/>
      <c r="K44" s="377"/>
    </row>
  </sheetData>
  <mergeCells count="3">
    <mergeCell ref="B8:E8"/>
    <mergeCell ref="B21:E21"/>
    <mergeCell ref="B34:E3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02" t="s">
        <v>18</v>
      </c>
      <c r="C4" s="403"/>
      <c r="D4" s="403"/>
      <c r="E4" s="403"/>
      <c r="F4" s="403"/>
      <c r="G4" s="403"/>
      <c r="H4" s="403"/>
      <c r="I4" s="403"/>
      <c r="J4" s="404"/>
      <c r="K4" s="402" t="s">
        <v>21</v>
      </c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02" t="s">
        <v>23</v>
      </c>
      <c r="C17" s="403"/>
      <c r="D17" s="403"/>
      <c r="E17" s="403"/>
      <c r="F17" s="40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02" t="s">
        <v>18</v>
      </c>
      <c r="C4" s="403"/>
      <c r="D4" s="403"/>
      <c r="E4" s="403"/>
      <c r="F4" s="403"/>
      <c r="G4" s="403"/>
      <c r="H4" s="403"/>
      <c r="I4" s="403"/>
      <c r="J4" s="404"/>
      <c r="K4" s="402" t="s">
        <v>21</v>
      </c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02" t="s">
        <v>23</v>
      </c>
      <c r="C17" s="403"/>
      <c r="D17" s="403"/>
      <c r="E17" s="403"/>
      <c r="F17" s="40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402" t="s">
        <v>18</v>
      </c>
      <c r="C4" s="403"/>
      <c r="D4" s="403"/>
      <c r="E4" s="403"/>
      <c r="F4" s="403"/>
      <c r="G4" s="403"/>
      <c r="H4" s="403"/>
      <c r="I4" s="403"/>
      <c r="J4" s="404"/>
      <c r="K4" s="402" t="s">
        <v>21</v>
      </c>
      <c r="L4" s="403"/>
      <c r="M4" s="403"/>
      <c r="N4" s="403"/>
      <c r="O4" s="403"/>
      <c r="P4" s="403"/>
      <c r="Q4" s="403"/>
      <c r="R4" s="403"/>
      <c r="S4" s="403"/>
      <c r="T4" s="403"/>
      <c r="U4" s="403"/>
      <c r="V4" s="403"/>
      <c r="W4" s="40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402" t="s">
        <v>23</v>
      </c>
      <c r="C17" s="403"/>
      <c r="D17" s="403"/>
      <c r="E17" s="403"/>
      <c r="F17" s="40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5" t="s">
        <v>42</v>
      </c>
      <c r="B1" s="40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05" t="s">
        <v>42</v>
      </c>
      <c r="B1" s="40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406" t="s">
        <v>42</v>
      </c>
      <c r="B1" s="40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05" t="s">
        <v>42</v>
      </c>
      <c r="B1" s="40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K51"/>
  <sheetViews>
    <sheetView showGridLines="0" topLeftCell="A29" zoomScale="85" zoomScaleNormal="85" workbookViewId="0">
      <selection activeCell="S45" sqref="S45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21" width="9" style="200" customWidth="1"/>
    <col min="22" max="22" width="12" style="200" customWidth="1"/>
    <col min="23" max="23" width="11.42578125" style="200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412"/>
      <c r="G2" s="412"/>
      <c r="H2" s="412"/>
      <c r="I2" s="412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412"/>
      <c r="AF6" s="412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407" t="s">
        <v>53</v>
      </c>
      <c r="C8" s="408"/>
      <c r="D8" s="408"/>
      <c r="E8" s="408"/>
      <c r="F8" s="408"/>
      <c r="G8" s="408"/>
      <c r="H8" s="408"/>
      <c r="I8" s="408"/>
      <c r="J8" s="320"/>
      <c r="K8" s="415" t="s">
        <v>63</v>
      </c>
      <c r="L8" s="416"/>
      <c r="M8" s="416"/>
      <c r="N8" s="416"/>
      <c r="O8" s="416"/>
      <c r="P8" s="413" t="s">
        <v>64</v>
      </c>
      <c r="Q8" s="414"/>
      <c r="R8" s="414"/>
      <c r="S8" s="414"/>
      <c r="T8" s="414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417">
        <v>1</v>
      </c>
      <c r="L9" s="418"/>
      <c r="M9" s="325">
        <v>2</v>
      </c>
      <c r="N9" s="325">
        <v>3</v>
      </c>
      <c r="O9" s="326">
        <v>4</v>
      </c>
      <c r="P9" s="417">
        <v>1</v>
      </c>
      <c r="Q9" s="418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63">
        <v>1</v>
      </c>
      <c r="M10" s="364">
        <v>2</v>
      </c>
      <c r="N10" s="234">
        <v>3</v>
      </c>
      <c r="O10" s="330">
        <v>4</v>
      </c>
      <c r="P10" s="233">
        <v>0</v>
      </c>
      <c r="Q10" s="363">
        <v>1</v>
      </c>
      <c r="R10" s="364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>B12/B11*100-100</f>
        <v>-20.178571428571416</v>
      </c>
      <c r="C15" s="258">
        <f t="shared" ref="C15:E15" si="0">C12/C11*100-100</f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>F12/F11*100-100</f>
        <v>12.734693877551024</v>
      </c>
      <c r="G15" s="258">
        <f t="shared" ref="G15:K15" si="1">G12/G11*100-100</f>
        <v>20.606653620352262</v>
      </c>
      <c r="H15" s="258">
        <f t="shared" si="1"/>
        <v>26.938775510204096</v>
      </c>
      <c r="I15" s="258">
        <f t="shared" si="1"/>
        <v>27.049689440993802</v>
      </c>
      <c r="J15" s="315">
        <f t="shared" ref="J15" si="2">J12/J11*100-100</f>
        <v>36.719576719576736</v>
      </c>
      <c r="K15" s="257">
        <f t="shared" si="1"/>
        <v>-14.285714285714292</v>
      </c>
      <c r="L15" s="258">
        <f>L12/L11*100-100</f>
        <v>3.3503401360544416</v>
      </c>
      <c r="M15" s="258">
        <f t="shared" ref="M15:O15" si="3">M12/M11*100-100</f>
        <v>14.93421052631578</v>
      </c>
      <c r="N15" s="258">
        <f t="shared" si="3"/>
        <v>21.920634920634924</v>
      </c>
      <c r="O15" s="259">
        <f t="shared" si="3"/>
        <v>28.675115207373267</v>
      </c>
      <c r="P15" s="260">
        <f t="shared" ref="P15" si="4">P12/P11*100-100</f>
        <v>-18.571428571428569</v>
      </c>
      <c r="Q15" s="258">
        <f t="shared" ref="Q15:R15" si="5">Q12/Q11*100-100</f>
        <v>1.6666666666666856</v>
      </c>
      <c r="R15" s="258">
        <f t="shared" si="5"/>
        <v>5.829725829725831</v>
      </c>
      <c r="S15" s="258">
        <f t="shared" ref="S15:T15" si="6">S12/S11*100-100</f>
        <v>15.720140515222482</v>
      </c>
      <c r="T15" s="258">
        <f t="shared" si="6"/>
        <v>29.584717607973403</v>
      </c>
      <c r="U15" s="333">
        <f t="shared" ref="U15" si="7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8">B12-B6</f>
        <v>111.75</v>
      </c>
      <c r="C16" s="263">
        <f t="shared" si="8"/>
        <v>132.57499999999999</v>
      </c>
      <c r="D16" s="263">
        <f t="shared" si="8"/>
        <v>142.95774647887325</v>
      </c>
      <c r="E16" s="263">
        <f t="shared" si="8"/>
        <v>148.40243902439025</v>
      </c>
      <c r="F16" s="263">
        <f t="shared" si="8"/>
        <v>157.82857142857142</v>
      </c>
      <c r="G16" s="263">
        <f t="shared" si="8"/>
        <v>168.84931506849315</v>
      </c>
      <c r="H16" s="263">
        <f t="shared" si="8"/>
        <v>177.71428571428572</v>
      </c>
      <c r="I16" s="263">
        <f t="shared" si="8"/>
        <v>177.86956521739131</v>
      </c>
      <c r="J16" s="316">
        <f t="shared" si="8"/>
        <v>191.40740740740742</v>
      </c>
      <c r="K16" s="220">
        <f t="shared" si="8"/>
        <v>120</v>
      </c>
      <c r="L16" s="221">
        <f t="shared" si="8"/>
        <v>144.6904761904762</v>
      </c>
      <c r="M16" s="221">
        <f t="shared" si="8"/>
        <v>160.90789473684211</v>
      </c>
      <c r="N16" s="221">
        <f t="shared" si="8"/>
        <v>170.6888888888889</v>
      </c>
      <c r="O16" s="226">
        <f t="shared" si="8"/>
        <v>180.14516129032259</v>
      </c>
      <c r="P16" s="317">
        <f t="shared" si="8"/>
        <v>114</v>
      </c>
      <c r="Q16" s="263">
        <f t="shared" si="8"/>
        <v>142.33333333333334</v>
      </c>
      <c r="R16" s="263">
        <f t="shared" si="8"/>
        <v>148.16161616161617</v>
      </c>
      <c r="S16" s="263">
        <f t="shared" si="8"/>
        <v>162.00819672131146</v>
      </c>
      <c r="T16" s="263">
        <f t="shared" si="8"/>
        <v>181.41860465116278</v>
      </c>
      <c r="U16" s="251">
        <f t="shared" si="8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7">
        <v>163</v>
      </c>
      <c r="L17" s="321">
        <v>421</v>
      </c>
      <c r="M17" s="321">
        <v>715</v>
      </c>
      <c r="N17" s="321">
        <v>866</v>
      </c>
      <c r="O17" s="321">
        <v>556</v>
      </c>
      <c r="P17" s="368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9">(B18-B7)</f>
        <v>9.1999999999999993</v>
      </c>
      <c r="C19" s="216">
        <f t="shared" si="9"/>
        <v>8.6999999999999993</v>
      </c>
      <c r="D19" s="216">
        <f t="shared" si="9"/>
        <v>8.1999999999999993</v>
      </c>
      <c r="E19" s="216">
        <f t="shared" si="9"/>
        <v>7.6999999999999993</v>
      </c>
      <c r="F19" s="216">
        <f t="shared" si="9"/>
        <v>7.1999999999999993</v>
      </c>
      <c r="G19" s="216">
        <f t="shared" si="9"/>
        <v>6.6999999999999993</v>
      </c>
      <c r="H19" s="216">
        <f t="shared" si="9"/>
        <v>6.6999999999999993</v>
      </c>
      <c r="I19" s="216">
        <f t="shared" si="9"/>
        <v>6.1999999999999993</v>
      </c>
      <c r="J19" s="216">
        <f t="shared" si="9"/>
        <v>6.1999999999999993</v>
      </c>
      <c r="K19" s="216">
        <f t="shared" si="9"/>
        <v>9.1999999999999993</v>
      </c>
      <c r="L19" s="216">
        <f t="shared" si="9"/>
        <v>8.1999999999999993</v>
      </c>
      <c r="M19" s="216">
        <f t="shared" si="9"/>
        <v>7.1999999999999993</v>
      </c>
      <c r="N19" s="216">
        <f t="shared" si="9"/>
        <v>6.6999999999999993</v>
      </c>
      <c r="O19" s="216">
        <f t="shared" si="9"/>
        <v>6.1999999999999993</v>
      </c>
      <c r="P19" s="216">
        <f t="shared" si="9"/>
        <v>9.1999999999999993</v>
      </c>
      <c r="Q19" s="216">
        <f t="shared" si="9"/>
        <v>8.1999999999999993</v>
      </c>
      <c r="R19" s="216">
        <f t="shared" si="9"/>
        <v>7.6999999999999993</v>
      </c>
      <c r="S19" s="216">
        <f t="shared" si="9"/>
        <v>7.1999999999999993</v>
      </c>
      <c r="T19" s="216">
        <f t="shared" si="9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70">
        <v>30.5</v>
      </c>
      <c r="L22" s="370">
        <v>29</v>
      </c>
      <c r="M22" s="370">
        <v>28.5</v>
      </c>
      <c r="N22" s="370">
        <v>28</v>
      </c>
      <c r="O22" s="370">
        <v>30.5</v>
      </c>
      <c r="P22" s="370">
        <v>29.5</v>
      </c>
      <c r="Q22" s="370">
        <v>29</v>
      </c>
      <c r="R22" s="370">
        <v>28</v>
      </c>
      <c r="S22" s="371" t="s">
        <v>77</v>
      </c>
    </row>
    <row r="23" spans="1:36" ht="13.5" thickBot="1" x14ac:dyDescent="0.25">
      <c r="A23" s="230" t="s">
        <v>72</v>
      </c>
      <c r="B23" s="407" t="s">
        <v>53</v>
      </c>
      <c r="C23" s="408"/>
      <c r="D23" s="408"/>
      <c r="E23" s="408"/>
      <c r="F23" s="408"/>
      <c r="G23" s="408"/>
      <c r="H23" s="408"/>
      <c r="I23" s="408"/>
      <c r="J23" s="320"/>
      <c r="K23" s="409" t="s">
        <v>63</v>
      </c>
      <c r="L23" s="410"/>
      <c r="M23" s="410"/>
      <c r="N23" s="411"/>
      <c r="O23" s="409" t="s">
        <v>64</v>
      </c>
      <c r="P23" s="410"/>
      <c r="Q23" s="410"/>
      <c r="R23" s="411"/>
      <c r="S23" s="350" t="s">
        <v>55</v>
      </c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52">
        <v>4</v>
      </c>
      <c r="O24" s="357">
        <v>1</v>
      </c>
      <c r="P24" s="232">
        <v>2</v>
      </c>
      <c r="Q24" s="232">
        <v>3</v>
      </c>
      <c r="R24" s="358">
        <v>4</v>
      </c>
      <c r="S24" s="349">
        <v>994</v>
      </c>
      <c r="T24" s="338"/>
      <c r="U24" s="338"/>
      <c r="V24" s="338"/>
      <c r="W24" s="338"/>
      <c r="X24" s="338"/>
      <c r="Y24" s="338"/>
      <c r="Z24" s="338"/>
      <c r="AA24" s="338"/>
      <c r="AB24" s="338"/>
      <c r="AC24" s="338"/>
      <c r="AD24" s="338"/>
      <c r="AE24" s="338"/>
      <c r="AF24" s="338"/>
      <c r="AG24" s="338"/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64">
        <v>2</v>
      </c>
      <c r="M25" s="234">
        <v>3</v>
      </c>
      <c r="N25" s="365">
        <v>4</v>
      </c>
      <c r="O25" s="233">
        <v>1</v>
      </c>
      <c r="P25" s="364">
        <v>2</v>
      </c>
      <c r="Q25" s="234">
        <v>3</v>
      </c>
      <c r="R25" s="366">
        <v>4</v>
      </c>
      <c r="S25" s="214" t="s">
        <v>0</v>
      </c>
      <c r="T25" s="338"/>
      <c r="U25" s="338"/>
      <c r="V25" s="338"/>
      <c r="W25" s="338" t="s">
        <v>73</v>
      </c>
      <c r="X25" s="338"/>
      <c r="Y25" s="338"/>
      <c r="Z25" s="338"/>
      <c r="AA25" s="338"/>
      <c r="AB25" s="338"/>
      <c r="AC25" s="338"/>
      <c r="AD25" s="338"/>
      <c r="AE25" s="338"/>
      <c r="AF25" s="338"/>
      <c r="AG25" s="338"/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Z26" s="385"/>
      <c r="AA26" s="385"/>
      <c r="AB26" s="387"/>
      <c r="AC26" s="385"/>
      <c r="AD26" s="385"/>
      <c r="AE26" s="385"/>
      <c r="AF26" s="385"/>
      <c r="AG26" s="385"/>
      <c r="AH26" s="385"/>
      <c r="AI26" s="420" t="s">
        <v>83</v>
      </c>
      <c r="AJ26" s="420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T27" s="340"/>
      <c r="U27" s="329"/>
      <c r="V27" s="421" t="s">
        <v>74</v>
      </c>
      <c r="W27" s="421"/>
      <c r="X27" s="421"/>
      <c r="Y27" s="293"/>
      <c r="Z27" s="386" t="s">
        <v>84</v>
      </c>
      <c r="AA27" s="386"/>
      <c r="AB27" s="386"/>
      <c r="AC27" s="386"/>
      <c r="AD27" s="386"/>
      <c r="AE27" s="386"/>
      <c r="AF27" s="386"/>
      <c r="AG27" s="386"/>
      <c r="AH27" s="386"/>
      <c r="AI27" s="420"/>
      <c r="AJ27" s="420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42"/>
      <c r="U28" s="338"/>
      <c r="V28" s="421"/>
      <c r="W28" s="421"/>
      <c r="X28" s="421"/>
      <c r="Y28" s="338"/>
      <c r="Z28" s="412" t="s">
        <v>85</v>
      </c>
      <c r="AA28" s="412"/>
      <c r="AB28" s="412"/>
      <c r="AC28" s="412"/>
      <c r="AD28" s="412"/>
      <c r="AE28" s="412"/>
      <c r="AF28" s="385"/>
      <c r="AG28" s="385"/>
      <c r="AH28" s="384"/>
      <c r="AI28" s="420"/>
      <c r="AJ28" s="420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42"/>
      <c r="U29" s="210"/>
      <c r="V29" s="210"/>
      <c r="W29" s="210"/>
      <c r="X29" s="210"/>
      <c r="Y29" s="210"/>
      <c r="Z29" s="386" t="s">
        <v>86</v>
      </c>
      <c r="AA29" s="386"/>
      <c r="AB29" s="386"/>
      <c r="AC29" s="386"/>
      <c r="AD29" s="386"/>
      <c r="AE29" s="386"/>
      <c r="AF29" s="386"/>
      <c r="AG29" s="386"/>
      <c r="AH29" s="386"/>
      <c r="AI29" s="420"/>
      <c r="AJ29" s="420"/>
    </row>
    <row r="30" spans="1:36" x14ac:dyDescent="0.2">
      <c r="A30" s="242" t="s">
        <v>1</v>
      </c>
      <c r="B30" s="257">
        <f>B27/B26*100-100</f>
        <v>2.2222222222222143</v>
      </c>
      <c r="C30" s="258">
        <f t="shared" ref="C30:E30" si="10">C27/C26*100-100</f>
        <v>3.7037037037036953</v>
      </c>
      <c r="D30" s="258">
        <f t="shared" si="10"/>
        <v>-11.111111111111114</v>
      </c>
      <c r="E30" s="258">
        <f t="shared" si="10"/>
        <v>1.481481481481481</v>
      </c>
      <c r="F30" s="258">
        <f>F27/F26*100-100</f>
        <v>4.4444444444444571</v>
      </c>
      <c r="G30" s="258">
        <f t="shared" ref="G30:K30" si="11">G27/G26*100-100</f>
        <v>7.7777777777777715</v>
      </c>
      <c r="H30" s="258">
        <f t="shared" si="11"/>
        <v>15.555555555555543</v>
      </c>
      <c r="I30" s="258">
        <f t="shared" si="11"/>
        <v>8.8888888888888857</v>
      </c>
      <c r="J30" s="315">
        <f t="shared" si="11"/>
        <v>14.074074074074076</v>
      </c>
      <c r="K30" s="257">
        <f t="shared" si="11"/>
        <v>0.74074074074073337</v>
      </c>
      <c r="L30" s="258">
        <f>L27/L26*100-100</f>
        <v>-6.2962962962963047</v>
      </c>
      <c r="M30" s="258">
        <f t="shared" ref="M30:S30" si="12">M27/M26*100-100</f>
        <v>1.1111111111111143</v>
      </c>
      <c r="N30" s="315">
        <f t="shared" si="12"/>
        <v>10.000000000000014</v>
      </c>
      <c r="O30" s="257">
        <f t="shared" si="12"/>
        <v>-2.5925925925925952</v>
      </c>
      <c r="P30" s="258">
        <f t="shared" si="12"/>
        <v>-0.74074074074074758</v>
      </c>
      <c r="Q30" s="258">
        <f t="shared" si="12"/>
        <v>1.481481481481481</v>
      </c>
      <c r="R30" s="259">
        <f t="shared" si="12"/>
        <v>7.407407407407419</v>
      </c>
      <c r="S30" s="333">
        <f t="shared" si="12"/>
        <v>2.2222222222222143</v>
      </c>
      <c r="T30" s="340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8"/>
      <c r="AF30" s="338"/>
      <c r="AG30" s="338"/>
    </row>
    <row r="31" spans="1:36" ht="13.5" thickBot="1" x14ac:dyDescent="0.25">
      <c r="A31" s="261" t="s">
        <v>27</v>
      </c>
      <c r="B31" s="262">
        <f>B27-B12</f>
        <v>164.25</v>
      </c>
      <c r="C31" s="263">
        <f t="shared" ref="C31:N31" si="13">C27-C12</f>
        <v>147.42500000000001</v>
      </c>
      <c r="D31" s="263">
        <f t="shared" si="13"/>
        <v>97.042253521126753</v>
      </c>
      <c r="E31" s="263">
        <f t="shared" si="13"/>
        <v>125.59756097560975</v>
      </c>
      <c r="F31" s="263">
        <f t="shared" si="13"/>
        <v>124.17142857142858</v>
      </c>
      <c r="G31" s="263">
        <f t="shared" si="13"/>
        <v>122.15068493150685</v>
      </c>
      <c r="H31" s="263">
        <f t="shared" si="13"/>
        <v>134.28571428571428</v>
      </c>
      <c r="I31" s="263">
        <f t="shared" si="13"/>
        <v>116.13043478260869</v>
      </c>
      <c r="J31" s="316">
        <f t="shared" si="13"/>
        <v>116.59259259259258</v>
      </c>
      <c r="K31" s="220">
        <f t="shared" si="13"/>
        <v>152</v>
      </c>
      <c r="L31" s="221">
        <f t="shared" si="13"/>
        <v>108.3095238095238</v>
      </c>
      <c r="M31" s="221">
        <f t="shared" si="13"/>
        <v>112.09210526315789</v>
      </c>
      <c r="N31" s="353">
        <f t="shared" si="13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Z31" s="338"/>
      <c r="AA31" s="338"/>
      <c r="AB31" s="343"/>
      <c r="AC31" s="338"/>
      <c r="AD31" s="338"/>
      <c r="AE31" s="338"/>
      <c r="AF31" s="338"/>
      <c r="AG31" s="338"/>
    </row>
    <row r="32" spans="1:36" ht="13.5" thickBot="1" x14ac:dyDescent="0.25">
      <c r="A32" s="266" t="s">
        <v>51</v>
      </c>
      <c r="B32" s="344">
        <v>225</v>
      </c>
      <c r="C32" s="345">
        <v>335</v>
      </c>
      <c r="D32" s="345">
        <v>780</v>
      </c>
      <c r="E32" s="345">
        <v>789</v>
      </c>
      <c r="F32" s="345">
        <v>690</v>
      </c>
      <c r="G32" s="345">
        <v>656</v>
      </c>
      <c r="H32" s="345">
        <v>437</v>
      </c>
      <c r="I32" s="345">
        <v>410</v>
      </c>
      <c r="J32" s="346">
        <v>252</v>
      </c>
      <c r="K32" s="347">
        <v>572</v>
      </c>
      <c r="L32" s="348">
        <v>711</v>
      </c>
      <c r="M32" s="348">
        <v>866</v>
      </c>
      <c r="N32" s="354">
        <v>556</v>
      </c>
      <c r="O32" s="344">
        <v>456</v>
      </c>
      <c r="P32" s="345">
        <v>825</v>
      </c>
      <c r="Q32" s="345">
        <v>925</v>
      </c>
      <c r="R32" s="359">
        <v>435</v>
      </c>
      <c r="S32" s="351">
        <f>SUM(B32:R32)</f>
        <v>9920</v>
      </c>
      <c r="T32" s="338" t="s">
        <v>56</v>
      </c>
      <c r="U32" s="374">
        <f>U17-S32</f>
        <v>52</v>
      </c>
      <c r="V32" s="376">
        <f>U32/U17</f>
        <v>5.2146008824709182E-3</v>
      </c>
      <c r="W32" s="228"/>
      <c r="X32" s="338"/>
      <c r="Y32" s="338"/>
      <c r="Z32" s="338"/>
      <c r="AA32" s="338"/>
      <c r="AB32" s="338"/>
      <c r="AC32" s="338"/>
      <c r="AD32" s="338"/>
      <c r="AE32" s="338"/>
      <c r="AF32" s="338"/>
      <c r="AG32" s="33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5">
        <v>33</v>
      </c>
      <c r="O33" s="324">
        <v>34.5</v>
      </c>
      <c r="P33" s="324">
        <v>34</v>
      </c>
      <c r="Q33" s="324">
        <v>34</v>
      </c>
      <c r="R33" s="349">
        <v>33</v>
      </c>
      <c r="S33" s="349"/>
      <c r="T33" s="338" t="s">
        <v>57</v>
      </c>
      <c r="U33" s="372">
        <v>29.33</v>
      </c>
      <c r="V33" s="373" t="s">
        <v>79</v>
      </c>
      <c r="W33" s="338"/>
      <c r="X33" s="338"/>
      <c r="Y33" s="338"/>
      <c r="Z33" s="338"/>
      <c r="AA33" s="338"/>
      <c r="AB33" s="338"/>
      <c r="AC33" s="338"/>
      <c r="AD33" s="338"/>
      <c r="AE33" s="338"/>
      <c r="AF33" s="338"/>
      <c r="AG33" s="338"/>
    </row>
    <row r="34" spans="1:37" ht="13.5" thickBot="1" x14ac:dyDescent="0.25">
      <c r="A34" s="274" t="s">
        <v>26</v>
      </c>
      <c r="B34" s="216">
        <f>(B33-B18)</f>
        <v>3.5</v>
      </c>
      <c r="C34" s="216">
        <f t="shared" ref="C34:J34" si="14">(C33-C18)</f>
        <v>4</v>
      </c>
      <c r="D34" s="216">
        <f t="shared" si="14"/>
        <v>5</v>
      </c>
      <c r="E34" s="216">
        <f t="shared" si="14"/>
        <v>4.5</v>
      </c>
      <c r="F34" s="216">
        <f t="shared" si="14"/>
        <v>4.5</v>
      </c>
      <c r="G34" s="216">
        <f t="shared" si="14"/>
        <v>4.5</v>
      </c>
      <c r="H34" s="216">
        <f t="shared" si="14"/>
        <v>4.5</v>
      </c>
      <c r="I34" s="216">
        <f t="shared" si="14"/>
        <v>5</v>
      </c>
      <c r="J34" s="216">
        <f t="shared" si="14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6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338" t="s">
        <v>26</v>
      </c>
      <c r="U34" s="372">
        <f>U33-W18</f>
        <v>7.4399999999999977</v>
      </c>
      <c r="V34" s="338"/>
      <c r="W34" s="338"/>
      <c r="X34" s="338"/>
      <c r="Y34" s="338"/>
      <c r="Z34" s="338"/>
      <c r="AA34" s="338"/>
      <c r="AB34" s="338"/>
      <c r="AC34" s="338"/>
      <c r="AD34" s="338"/>
      <c r="AE34" s="338"/>
      <c r="AF34" s="338"/>
      <c r="AG34" s="338"/>
    </row>
    <row r="35" spans="1:37" x14ac:dyDescent="0.2">
      <c r="A35" s="338"/>
      <c r="B35" s="338">
        <v>34.5</v>
      </c>
      <c r="C35" s="338">
        <v>34.5</v>
      </c>
      <c r="D35" s="338"/>
      <c r="E35" s="338"/>
      <c r="F35" s="338"/>
      <c r="G35" s="338">
        <v>33</v>
      </c>
      <c r="H35" s="338"/>
      <c r="I35" s="338">
        <v>33</v>
      </c>
      <c r="J35" s="338"/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  <c r="T35" s="338"/>
      <c r="U35" s="338"/>
      <c r="V35" s="338"/>
      <c r="W35" s="338"/>
      <c r="X35" s="338"/>
      <c r="Y35" s="338"/>
      <c r="Z35" s="338"/>
      <c r="AA35" s="338"/>
      <c r="AB35" s="338"/>
      <c r="AC35" s="338"/>
      <c r="AD35" s="338"/>
      <c r="AE35" s="338"/>
      <c r="AF35" s="338"/>
      <c r="AG35" s="338"/>
      <c r="AH35" s="338"/>
      <c r="AI35" s="338"/>
    </row>
    <row r="36" spans="1:37" x14ac:dyDescent="0.2">
      <c r="C36" s="369"/>
      <c r="D36" s="369"/>
      <c r="E36" s="369"/>
      <c r="F36" s="369"/>
      <c r="G36" s="369"/>
      <c r="H36" s="369"/>
      <c r="I36" s="369" t="s">
        <v>76</v>
      </c>
      <c r="J36" s="369"/>
      <c r="K36" s="339"/>
      <c r="L36" s="339"/>
      <c r="M36" s="339"/>
      <c r="N36" s="339"/>
      <c r="O36" s="339"/>
      <c r="P36" s="339"/>
      <c r="Q36" s="339"/>
      <c r="R36" s="339"/>
      <c r="S36" s="339"/>
    </row>
    <row r="37" spans="1:37" ht="13.5" thickBot="1" x14ac:dyDescent="0.25"/>
    <row r="38" spans="1:37" ht="13.5" thickBot="1" x14ac:dyDescent="0.25">
      <c r="A38" s="230" t="s">
        <v>80</v>
      </c>
      <c r="B38" s="407" t="s">
        <v>53</v>
      </c>
      <c r="C38" s="408"/>
      <c r="D38" s="408"/>
      <c r="E38" s="408"/>
      <c r="F38" s="408"/>
      <c r="G38" s="408"/>
      <c r="H38" s="408"/>
      <c r="I38" s="408"/>
      <c r="J38" s="320"/>
      <c r="K38" s="409" t="s">
        <v>63</v>
      </c>
      <c r="L38" s="410"/>
      <c r="M38" s="410"/>
      <c r="N38" s="411"/>
      <c r="O38" s="409" t="s">
        <v>64</v>
      </c>
      <c r="P38" s="410"/>
      <c r="Q38" s="410"/>
      <c r="R38" s="411"/>
      <c r="S38" s="350" t="s">
        <v>55</v>
      </c>
      <c r="T38" s="377"/>
      <c r="U38" s="377"/>
      <c r="V38" s="377"/>
      <c r="W38" s="377"/>
      <c r="X38" s="377"/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52">
        <v>4</v>
      </c>
      <c r="O39" s="357">
        <v>1</v>
      </c>
      <c r="P39" s="232">
        <v>2</v>
      </c>
      <c r="Q39" s="232">
        <v>3</v>
      </c>
      <c r="R39" s="358">
        <v>4</v>
      </c>
      <c r="S39" s="349">
        <v>757</v>
      </c>
      <c r="T39" s="377"/>
      <c r="U39" s="377"/>
      <c r="V39" s="377"/>
      <c r="W39" s="377"/>
      <c r="X39" s="377"/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64">
        <v>2</v>
      </c>
      <c r="M40" s="234">
        <v>3</v>
      </c>
      <c r="N40" s="365">
        <v>4</v>
      </c>
      <c r="O40" s="233">
        <v>1</v>
      </c>
      <c r="P40" s="364">
        <v>2</v>
      </c>
      <c r="Q40" s="234">
        <v>3</v>
      </c>
      <c r="R40" s="366">
        <v>4</v>
      </c>
      <c r="S40" s="214" t="s">
        <v>0</v>
      </c>
      <c r="T40" s="377"/>
      <c r="U40" s="377"/>
      <c r="V40" s="377"/>
      <c r="W40" s="377"/>
      <c r="X40" s="377"/>
      <c r="AF40" s="422" t="s">
        <v>89</v>
      </c>
      <c r="AG40" s="422"/>
      <c r="AH40" s="422" t="s">
        <v>97</v>
      </c>
      <c r="AI40" s="422"/>
      <c r="AJ40" s="422" t="s">
        <v>98</v>
      </c>
      <c r="AK40" s="422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T42" s="340"/>
      <c r="U42" s="419" t="s">
        <v>81</v>
      </c>
      <c r="V42" s="419"/>
      <c r="W42" s="419"/>
      <c r="X42" s="419"/>
      <c r="Y42" s="419"/>
      <c r="Z42" s="419"/>
      <c r="AA42" s="419"/>
      <c r="AB42" s="419"/>
      <c r="AC42" s="419"/>
      <c r="AD42" s="419"/>
      <c r="AE42" s="419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42"/>
      <c r="U43" s="383"/>
      <c r="V43" s="383"/>
      <c r="W43" s="383"/>
      <c r="X43" s="383"/>
      <c r="Y43" s="383"/>
      <c r="Z43" s="383"/>
      <c r="AA43" s="383"/>
      <c r="AB43" s="383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42"/>
      <c r="U44" s="383"/>
      <c r="V44" s="419" t="s">
        <v>82</v>
      </c>
      <c r="W44" s="419"/>
      <c r="X44" s="419"/>
      <c r="Y44" s="419"/>
      <c r="Z44" s="419"/>
      <c r="AA44" s="419"/>
      <c r="AB44" s="419"/>
      <c r="AC44" s="419"/>
      <c r="AD44" s="419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15">C42/C41*100-100</f>
        <v>5.25</v>
      </c>
      <c r="D45" s="258">
        <f t="shared" si="15"/>
        <v>-5</v>
      </c>
      <c r="E45" s="258">
        <f t="shared" si="15"/>
        <v>5.25</v>
      </c>
      <c r="F45" s="258">
        <f>F42/F41*100-100</f>
        <v>4.25</v>
      </c>
      <c r="G45" s="258">
        <f t="shared" ref="G45:K45" si="16">G42/G41*100-100</f>
        <v>4.7500000000000142</v>
      </c>
      <c r="H45" s="258">
        <f t="shared" si="16"/>
        <v>7.25</v>
      </c>
      <c r="I45" s="258">
        <f t="shared" si="16"/>
        <v>9.25</v>
      </c>
      <c r="J45" s="315">
        <f t="shared" si="16"/>
        <v>12.5</v>
      </c>
      <c r="K45" s="257">
        <f t="shared" si="16"/>
        <v>12.999999999999986</v>
      </c>
      <c r="L45" s="258">
        <f>L42/L41*100-100</f>
        <v>-3.5</v>
      </c>
      <c r="M45" s="258">
        <f t="shared" ref="M45:S45" si="17">M42/M41*100-100</f>
        <v>6.5</v>
      </c>
      <c r="N45" s="315">
        <f t="shared" si="17"/>
        <v>9.25</v>
      </c>
      <c r="O45" s="257">
        <f t="shared" si="17"/>
        <v>6</v>
      </c>
      <c r="P45" s="258">
        <f t="shared" si="17"/>
        <v>2.25</v>
      </c>
      <c r="Q45" s="258">
        <f t="shared" si="17"/>
        <v>5.5</v>
      </c>
      <c r="R45" s="259">
        <f t="shared" si="17"/>
        <v>4.25</v>
      </c>
      <c r="S45" s="333">
        <f t="shared" si="17"/>
        <v>4.7500000000000142</v>
      </c>
      <c r="T45" s="340"/>
      <c r="U45" s="383"/>
      <c r="V45" s="419"/>
      <c r="W45" s="419"/>
      <c r="X45" s="419"/>
      <c r="Y45" s="419"/>
      <c r="Z45" s="419"/>
      <c r="AA45" s="419"/>
      <c r="AB45" s="419"/>
      <c r="AC45" s="419"/>
      <c r="AD45" s="419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>B42-B27</f>
        <v>150</v>
      </c>
      <c r="C46" s="263">
        <f t="shared" ref="C46:N46" si="18">C42-C27</f>
        <v>141</v>
      </c>
      <c r="D46" s="263">
        <f t="shared" si="18"/>
        <v>140</v>
      </c>
      <c r="E46" s="263">
        <f t="shared" si="18"/>
        <v>147</v>
      </c>
      <c r="F46" s="263">
        <f t="shared" si="18"/>
        <v>135</v>
      </c>
      <c r="G46" s="263">
        <f t="shared" si="18"/>
        <v>128</v>
      </c>
      <c r="H46" s="263">
        <f t="shared" si="18"/>
        <v>117</v>
      </c>
      <c r="I46" s="263">
        <f t="shared" si="18"/>
        <v>143</v>
      </c>
      <c r="J46" s="316">
        <f t="shared" si="18"/>
        <v>142</v>
      </c>
      <c r="K46" s="220">
        <f t="shared" si="18"/>
        <v>180</v>
      </c>
      <c r="L46" s="221">
        <f t="shared" si="18"/>
        <v>133</v>
      </c>
      <c r="M46" s="221">
        <f t="shared" si="18"/>
        <v>153</v>
      </c>
      <c r="N46" s="353">
        <f t="shared" si="18"/>
        <v>140</v>
      </c>
      <c r="O46" s="262">
        <f>O42-O27</f>
        <v>161</v>
      </c>
      <c r="P46" s="263">
        <f>P42-P27</f>
        <v>141</v>
      </c>
      <c r="Q46" s="263">
        <f>Q42-Q27</f>
        <v>148</v>
      </c>
      <c r="R46" s="264">
        <f>R42-R27</f>
        <v>127</v>
      </c>
      <c r="S46" s="251">
        <f>S42-S27</f>
        <v>143</v>
      </c>
      <c r="T46" s="336"/>
      <c r="U46" s="210"/>
      <c r="V46" s="419"/>
      <c r="W46" s="419"/>
      <c r="X46" s="419"/>
      <c r="Y46" s="419"/>
      <c r="Z46" s="419"/>
      <c r="AA46" s="419"/>
      <c r="AB46" s="419"/>
      <c r="AC46" s="419"/>
      <c r="AD46" s="419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44">
        <v>225</v>
      </c>
      <c r="C47" s="345">
        <v>335</v>
      </c>
      <c r="D47" s="345">
        <v>779</v>
      </c>
      <c r="E47" s="345">
        <v>789</v>
      </c>
      <c r="F47" s="345">
        <v>687</v>
      </c>
      <c r="G47" s="345">
        <v>654</v>
      </c>
      <c r="H47" s="345">
        <v>436</v>
      </c>
      <c r="I47" s="345">
        <v>410</v>
      </c>
      <c r="J47" s="346">
        <v>252</v>
      </c>
      <c r="K47" s="347">
        <v>569</v>
      </c>
      <c r="L47" s="348">
        <v>711</v>
      </c>
      <c r="M47" s="348">
        <v>866</v>
      </c>
      <c r="N47" s="354">
        <v>555</v>
      </c>
      <c r="O47" s="344">
        <v>453</v>
      </c>
      <c r="P47" s="345">
        <v>825</v>
      </c>
      <c r="Q47" s="345">
        <v>922</v>
      </c>
      <c r="R47" s="359">
        <v>435</v>
      </c>
      <c r="S47" s="351">
        <f>SUM(B47:R47)</f>
        <v>9903</v>
      </c>
      <c r="T47" s="377" t="s">
        <v>56</v>
      </c>
      <c r="U47" s="380">
        <f>S32-S47</f>
        <v>17</v>
      </c>
      <c r="V47" s="292">
        <f>U47/S32</f>
        <v>1.7137096774193549E-3</v>
      </c>
      <c r="W47" s="228"/>
      <c r="X47" s="377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78">
        <v>36</v>
      </c>
      <c r="O48" s="324">
        <v>37.5</v>
      </c>
      <c r="P48" s="324">
        <v>37.5</v>
      </c>
      <c r="Q48" s="324">
        <v>37</v>
      </c>
      <c r="R48" s="349">
        <v>36.5</v>
      </c>
      <c r="S48" s="349"/>
      <c r="T48" s="377" t="s">
        <v>57</v>
      </c>
      <c r="U48" s="340">
        <v>33.840000000000003</v>
      </c>
      <c r="V48" s="343"/>
      <c r="W48" s="377"/>
      <c r="X48" s="377"/>
    </row>
    <row r="49" spans="1:24" ht="13.5" thickBot="1" x14ac:dyDescent="0.25">
      <c r="A49" s="274" t="s">
        <v>26</v>
      </c>
      <c r="B49" s="216">
        <f>(B48-B33)</f>
        <v>3</v>
      </c>
      <c r="C49" s="216">
        <f t="shared" ref="C49:J49" si="19">(C48-C33)</f>
        <v>3</v>
      </c>
      <c r="D49" s="216">
        <f t="shared" si="19"/>
        <v>3</v>
      </c>
      <c r="E49" s="216">
        <f t="shared" si="19"/>
        <v>3.5</v>
      </c>
      <c r="F49" s="216">
        <f t="shared" si="19"/>
        <v>3.5</v>
      </c>
      <c r="G49" s="216">
        <f t="shared" si="19"/>
        <v>3.5</v>
      </c>
      <c r="H49" s="216">
        <f t="shared" si="19"/>
        <v>3.5</v>
      </c>
      <c r="I49" s="216">
        <f t="shared" si="19"/>
        <v>3</v>
      </c>
      <c r="J49" s="216">
        <f t="shared" si="19"/>
        <v>3</v>
      </c>
      <c r="K49" s="216">
        <f t="shared" ref="K49:R49" si="20">(K48-K33)</f>
        <v>3</v>
      </c>
      <c r="L49" s="216">
        <f t="shared" si="20"/>
        <v>3.5</v>
      </c>
      <c r="M49" s="216">
        <f t="shared" si="20"/>
        <v>3</v>
      </c>
      <c r="N49" s="356">
        <f t="shared" si="20"/>
        <v>3</v>
      </c>
      <c r="O49" s="216">
        <f t="shared" si="20"/>
        <v>3</v>
      </c>
      <c r="P49" s="216">
        <f t="shared" si="20"/>
        <v>3.5</v>
      </c>
      <c r="Q49" s="216">
        <f t="shared" si="20"/>
        <v>3</v>
      </c>
      <c r="R49" s="223">
        <f t="shared" si="20"/>
        <v>3.5</v>
      </c>
      <c r="S49" s="223"/>
      <c r="T49" s="377" t="s">
        <v>26</v>
      </c>
      <c r="U49" s="340">
        <f>U48-U33</f>
        <v>4.5100000000000051</v>
      </c>
      <c r="V49" s="340"/>
      <c r="W49" s="377"/>
      <c r="X49" s="377"/>
    </row>
    <row r="50" spans="1:24" x14ac:dyDescent="0.2">
      <c r="B50" s="200">
        <v>37.5</v>
      </c>
      <c r="C50" s="382">
        <v>37.5</v>
      </c>
      <c r="D50" s="382">
        <v>38</v>
      </c>
      <c r="E50" s="382">
        <v>37.5</v>
      </c>
      <c r="F50" s="382">
        <v>37</v>
      </c>
      <c r="G50" s="382"/>
      <c r="H50" s="382">
        <v>36.5</v>
      </c>
      <c r="I50" s="382"/>
      <c r="J50" s="382"/>
      <c r="K50" s="382">
        <v>37.5</v>
      </c>
      <c r="L50" s="382"/>
      <c r="M50" s="382"/>
      <c r="N50" s="382"/>
      <c r="O50" s="382">
        <v>37.5</v>
      </c>
      <c r="P50" s="382">
        <v>37.5</v>
      </c>
      <c r="Q50" s="382"/>
      <c r="R50" s="382"/>
    </row>
    <row r="51" spans="1:24" x14ac:dyDescent="0.2">
      <c r="C51" s="385"/>
      <c r="D51" s="385"/>
      <c r="E51" s="385"/>
      <c r="F51" s="385"/>
      <c r="G51" s="385"/>
      <c r="H51" s="385"/>
      <c r="I51" s="385"/>
      <c r="J51" s="385"/>
      <c r="K51" s="385"/>
      <c r="L51" s="385"/>
      <c r="M51" s="385"/>
      <c r="N51" s="385"/>
      <c r="O51" s="385"/>
      <c r="P51" s="385"/>
      <c r="Q51" s="385"/>
      <c r="R51" s="385"/>
    </row>
  </sheetData>
  <mergeCells count="21">
    <mergeCell ref="V44:AD46"/>
    <mergeCell ref="Z28:AE28"/>
    <mergeCell ref="AI26:AJ29"/>
    <mergeCell ref="U42:AE42"/>
    <mergeCell ref="B38:I38"/>
    <mergeCell ref="K38:N38"/>
    <mergeCell ref="O38:R38"/>
    <mergeCell ref="V27:X28"/>
    <mergeCell ref="AF40:AG40"/>
    <mergeCell ref="AH40:AI40"/>
    <mergeCell ref="AJ40:AK40"/>
    <mergeCell ref="B23:I23"/>
    <mergeCell ref="K23:N23"/>
    <mergeCell ref="O23:R23"/>
    <mergeCell ref="AE6:AF6"/>
    <mergeCell ref="F2:I2"/>
    <mergeCell ref="P8:T8"/>
    <mergeCell ref="K8:O8"/>
    <mergeCell ref="B8:I8"/>
    <mergeCell ref="K9:L9"/>
    <mergeCell ref="P9:Q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2024-03-07T16:45:20Z</dcterms:modified>
</cp:coreProperties>
</file>