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5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D70" i="251" l="1"/>
  <c r="C70" i="251"/>
  <c r="B70" i="251"/>
  <c r="F71" i="249"/>
  <c r="E71" i="249"/>
  <c r="D71" i="249"/>
  <c r="C71" i="249"/>
  <c r="B71" i="249"/>
  <c r="J73" i="250"/>
  <c r="K73" i="250"/>
  <c r="I68" i="251" l="1"/>
  <c r="J69" i="249"/>
  <c r="G69" i="249"/>
  <c r="I69" i="249" s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7" i="248" s="1"/>
  <c r="AA77" i="248" s="1"/>
  <c r="Z79" i="248"/>
  <c r="F67" i="251" l="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H68" i="251" s="1"/>
  <c r="B67" i="251"/>
  <c r="F66" i="251"/>
  <c r="B66" i="251"/>
  <c r="J75" i="250"/>
  <c r="H73" i="250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X64" i="248" l="1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Q61" i="248" l="1"/>
  <c r="P61" i="248"/>
  <c r="Q60" i="248"/>
  <c r="P60" i="248"/>
  <c r="K61" i="248"/>
  <c r="K60" i="248"/>
  <c r="V62" i="248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<sst xmlns="http://schemas.openxmlformats.org/spreadsheetml/2006/main" count="777" uniqueCount="133">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</sst>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7643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13" t="s">
        <v>23</v>
      </c>
      <c r="C17" s="514"/>
      <c r="D17" s="514"/>
      <c r="E17" s="514"/>
      <c r="F17" s="51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72"/>
  <sheetViews>
    <sheetView showGridLines="0" topLeftCell="A46" zoomScale="70" zoomScaleNormal="70" workbookViewId="0">
      <selection activeCell="F65" sqref="B65:F65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18" t="s">
        <v>53</v>
      </c>
      <c r="C8" s="519"/>
      <c r="D8" s="519"/>
      <c r="E8" s="519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18" t="s">
        <v>53</v>
      </c>
      <c r="C21" s="519"/>
      <c r="D21" s="519"/>
      <c r="E21" s="519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21" t="s">
        <v>53</v>
      </c>
      <c r="C34" s="522"/>
      <c r="D34" s="522"/>
      <c r="E34" s="522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37">
        <v>4</v>
      </c>
      <c r="F35" s="436">
        <v>255</v>
      </c>
      <c r="G35" s="377"/>
      <c r="H35" s="377"/>
      <c r="I35" s="377"/>
      <c r="J35" s="377"/>
      <c r="K35" s="377"/>
      <c r="L35" s="377"/>
    </row>
    <row r="36" spans="1:16" x14ac:dyDescent="0.2">
      <c r="A36" s="236" t="s">
        <v>3</v>
      </c>
      <c r="B36" s="302">
        <v>490</v>
      </c>
      <c r="C36" s="303"/>
      <c r="D36" s="304"/>
      <c r="E36" s="438"/>
      <c r="F36" s="419">
        <v>490</v>
      </c>
      <c r="G36" s="377"/>
      <c r="H36" s="377"/>
      <c r="I36" s="377"/>
      <c r="J36" s="377"/>
      <c r="K36" s="377"/>
      <c r="L36" s="377"/>
    </row>
    <row r="37" spans="1:16" x14ac:dyDescent="0.2">
      <c r="A37" s="242" t="s">
        <v>6</v>
      </c>
      <c r="B37" s="306">
        <v>652</v>
      </c>
      <c r="C37" s="307"/>
      <c r="D37" s="307"/>
      <c r="E37" s="430"/>
      <c r="F37" s="420">
        <v>652</v>
      </c>
      <c r="G37" s="340"/>
      <c r="H37" s="533" t="s">
        <v>88</v>
      </c>
      <c r="I37" s="533"/>
      <c r="J37" s="533"/>
      <c r="K37" s="533"/>
      <c r="L37" s="533"/>
      <c r="M37" s="533"/>
      <c r="N37" s="533"/>
      <c r="O37" s="533"/>
      <c r="P37" s="533"/>
    </row>
    <row r="38" spans="1:16" x14ac:dyDescent="0.2">
      <c r="A38" s="231" t="s">
        <v>7</v>
      </c>
      <c r="B38" s="308">
        <v>40</v>
      </c>
      <c r="C38" s="309"/>
      <c r="D38" s="310"/>
      <c r="E38" s="431"/>
      <c r="F38" s="421">
        <v>40</v>
      </c>
      <c r="G38" s="340"/>
      <c r="H38" s="533"/>
      <c r="I38" s="533"/>
      <c r="J38" s="533"/>
      <c r="K38" s="533"/>
      <c r="L38" s="533"/>
      <c r="M38" s="533"/>
      <c r="N38" s="533"/>
      <c r="O38" s="533"/>
      <c r="P38" s="533"/>
    </row>
    <row r="39" spans="1:16" x14ac:dyDescent="0.2">
      <c r="A39" s="231" t="s">
        <v>8</v>
      </c>
      <c r="B39" s="252">
        <v>0.17599999999999999</v>
      </c>
      <c r="C39" s="253"/>
      <c r="D39" s="311"/>
      <c r="E39" s="432"/>
      <c r="F39" s="422">
        <v>0.17599999999999999</v>
      </c>
      <c r="G39" s="340"/>
      <c r="H39" s="533"/>
      <c r="I39" s="533"/>
      <c r="J39" s="533"/>
      <c r="K39" s="533"/>
      <c r="L39" s="533"/>
      <c r="M39" s="533"/>
      <c r="N39" s="533"/>
      <c r="O39" s="533"/>
      <c r="P39" s="53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41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23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416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73" t="s">
        <v>28</v>
      </c>
      <c r="B43" s="218">
        <v>125</v>
      </c>
      <c r="C43" s="403"/>
      <c r="D43" s="403"/>
      <c r="E43" s="219"/>
      <c r="F43" s="417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33"/>
      <c r="F44" s="418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18" t="s">
        <v>53</v>
      </c>
      <c r="C48" s="519"/>
      <c r="D48" s="519"/>
      <c r="E48" s="519"/>
      <c r="F48" s="299" t="s">
        <v>0</v>
      </c>
      <c r="G48" s="402"/>
      <c r="H48" s="402"/>
      <c r="I48" s="402"/>
      <c r="J48" s="402"/>
      <c r="K48" s="402"/>
      <c r="L48" s="402"/>
      <c r="M48" s="402"/>
      <c r="N48" s="402"/>
      <c r="O48" s="402"/>
      <c r="P48" s="402"/>
    </row>
    <row r="49" spans="1:17" ht="13.5" thickBot="1" x14ac:dyDescent="0.25">
      <c r="A49" s="214" t="s">
        <v>2</v>
      </c>
      <c r="B49" s="424">
        <v>1</v>
      </c>
      <c r="C49" s="425">
        <v>2</v>
      </c>
      <c r="D49" s="425">
        <v>3</v>
      </c>
      <c r="E49" s="425">
        <v>4</v>
      </c>
      <c r="F49" s="435">
        <v>255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</row>
    <row r="50" spans="1:17" x14ac:dyDescent="0.2">
      <c r="A50" s="236" t="s">
        <v>3</v>
      </c>
      <c r="B50" s="426">
        <v>690</v>
      </c>
      <c r="C50" s="427"/>
      <c r="D50" s="428"/>
      <c r="E50" s="429"/>
      <c r="F50" s="434">
        <v>690</v>
      </c>
      <c r="G50" s="402"/>
      <c r="H50" s="402"/>
      <c r="I50" s="402"/>
      <c r="J50" s="402"/>
      <c r="K50" s="402"/>
      <c r="L50" s="402"/>
      <c r="M50" s="402"/>
      <c r="N50" s="402"/>
      <c r="O50" s="402"/>
      <c r="P50" s="402"/>
    </row>
    <row r="51" spans="1:17" x14ac:dyDescent="0.2">
      <c r="A51" s="242" t="s">
        <v>6</v>
      </c>
      <c r="B51" s="306">
        <v>1019</v>
      </c>
      <c r="C51" s="307"/>
      <c r="D51" s="307"/>
      <c r="E51" s="430"/>
      <c r="F51" s="420">
        <v>1019</v>
      </c>
      <c r="G51" s="340"/>
      <c r="H51" s="533"/>
      <c r="I51" s="533"/>
      <c r="J51" s="533"/>
      <c r="K51" s="533"/>
      <c r="L51" s="533"/>
      <c r="M51" s="533"/>
      <c r="N51" s="533"/>
      <c r="O51" s="533"/>
      <c r="P51" s="533"/>
    </row>
    <row r="52" spans="1:17" x14ac:dyDescent="0.2">
      <c r="A52" s="231" t="s">
        <v>7</v>
      </c>
      <c r="B52" s="308">
        <v>53.3</v>
      </c>
      <c r="C52" s="309"/>
      <c r="D52" s="310"/>
      <c r="E52" s="431"/>
      <c r="F52" s="421">
        <v>53.3</v>
      </c>
      <c r="G52" s="340"/>
      <c r="H52" s="533"/>
      <c r="I52" s="533"/>
      <c r="J52" s="533"/>
      <c r="K52" s="533"/>
      <c r="L52" s="533"/>
      <c r="M52" s="533"/>
      <c r="N52" s="533"/>
      <c r="O52" s="533"/>
      <c r="P52" s="533"/>
    </row>
    <row r="53" spans="1:17" x14ac:dyDescent="0.2">
      <c r="A53" s="231" t="s">
        <v>8</v>
      </c>
      <c r="B53" s="252">
        <v>0.13</v>
      </c>
      <c r="C53" s="253"/>
      <c r="D53" s="311"/>
      <c r="E53" s="432"/>
      <c r="F53" s="422">
        <v>0.13</v>
      </c>
      <c r="G53" s="340"/>
      <c r="H53" s="533"/>
      <c r="I53" s="533"/>
      <c r="J53" s="533"/>
      <c r="K53" s="533"/>
      <c r="L53" s="533"/>
      <c r="M53" s="533"/>
      <c r="N53" s="533"/>
      <c r="O53" s="533"/>
      <c r="P53" s="53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413">
        <f t="shared" ref="F54" si="6">F51/F50*100-100</f>
        <v>47.681159420289845</v>
      </c>
      <c r="G54" s="340"/>
      <c r="H54" s="402"/>
      <c r="I54" s="402"/>
      <c r="J54" s="402"/>
      <c r="K54" s="402"/>
      <c r="L54" s="402"/>
      <c r="M54" s="402"/>
      <c r="N54" s="402"/>
      <c r="O54" s="402"/>
      <c r="P54" s="402"/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23">
        <f>F51-F38</f>
        <v>979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416">
        <f>SUM(B56:E56)</f>
        <v>2541</v>
      </c>
      <c r="G56" s="402" t="s">
        <v>56</v>
      </c>
      <c r="H56" s="380">
        <f>F42-F56</f>
        <v>5</v>
      </c>
      <c r="I56" s="381">
        <f>H56/F42</f>
        <v>1.9638648860958365E-3</v>
      </c>
      <c r="J56" s="402"/>
      <c r="K56" s="402"/>
      <c r="L56" s="402"/>
      <c r="M56" s="402"/>
      <c r="N56" s="402"/>
      <c r="O56" s="402"/>
      <c r="P56" s="402"/>
    </row>
    <row r="57" spans="1:17" x14ac:dyDescent="0.2">
      <c r="A57" s="273" t="s">
        <v>28</v>
      </c>
      <c r="B57" s="218">
        <v>83.71</v>
      </c>
      <c r="C57" s="403"/>
      <c r="D57" s="403"/>
      <c r="E57" s="219"/>
      <c r="F57" s="417"/>
      <c r="G57" s="402" t="s">
        <v>57</v>
      </c>
      <c r="H57" s="340">
        <v>125.31</v>
      </c>
      <c r="I57" s="387"/>
      <c r="J57" s="402"/>
      <c r="K57" s="402"/>
      <c r="L57" s="402"/>
      <c r="M57" s="402"/>
      <c r="N57" s="402"/>
      <c r="O57" s="402"/>
      <c r="P57" s="402"/>
    </row>
    <row r="58" spans="1:17" ht="13.5" thickBot="1" x14ac:dyDescent="0.25">
      <c r="A58" s="274" t="s">
        <v>26</v>
      </c>
      <c r="B58" s="467">
        <f>B57-B43</f>
        <v>-41.290000000000006</v>
      </c>
      <c r="C58" s="217"/>
      <c r="D58" s="217"/>
      <c r="E58" s="433"/>
      <c r="F58" s="418"/>
      <c r="G58" s="402" t="s">
        <v>26</v>
      </c>
      <c r="H58" s="340">
        <f>H57-H44</f>
        <v>96.65</v>
      </c>
      <c r="I58" s="340"/>
      <c r="J58" s="402"/>
      <c r="K58" s="402"/>
      <c r="L58" s="402"/>
      <c r="M58" s="402"/>
      <c r="N58" s="402"/>
      <c r="O58" s="402"/>
      <c r="P58" s="402"/>
    </row>
    <row r="59" spans="1:17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</row>
    <row r="60" spans="1:17" ht="13.5" thickBot="1" x14ac:dyDescent="0.25"/>
    <row r="61" spans="1:17" ht="13.5" thickBot="1" x14ac:dyDescent="0.25">
      <c r="A61" s="278" t="s">
        <v>122</v>
      </c>
      <c r="B61" s="521" t="s">
        <v>53</v>
      </c>
      <c r="C61" s="522"/>
      <c r="D61" s="522"/>
      <c r="E61" s="522"/>
      <c r="F61" s="473"/>
      <c r="G61" s="299" t="s">
        <v>0</v>
      </c>
      <c r="H61" s="470"/>
      <c r="I61" s="470"/>
      <c r="J61" s="470"/>
      <c r="K61" s="470"/>
      <c r="L61" s="470"/>
      <c r="M61" s="470"/>
      <c r="N61" s="470"/>
      <c r="O61" s="470"/>
      <c r="P61" s="470"/>
      <c r="Q61" s="470"/>
    </row>
    <row r="62" spans="1:17" ht="13.5" thickBot="1" x14ac:dyDescent="0.25">
      <c r="A62" s="231" t="s">
        <v>2</v>
      </c>
      <c r="B62" s="477">
        <v>1</v>
      </c>
      <c r="C62" s="478">
        <v>2</v>
      </c>
      <c r="D62" s="478">
        <v>3</v>
      </c>
      <c r="E62" s="478">
        <v>4</v>
      </c>
      <c r="F62" s="479">
        <v>5</v>
      </c>
      <c r="G62" s="474">
        <v>146</v>
      </c>
      <c r="H62" s="470"/>
      <c r="I62" s="470"/>
      <c r="J62" s="470"/>
      <c r="K62" s="470"/>
      <c r="L62" s="470"/>
      <c r="M62" s="470"/>
      <c r="N62" s="470"/>
      <c r="O62" s="470"/>
      <c r="P62" s="470"/>
      <c r="Q62" s="470"/>
    </row>
    <row r="63" spans="1:17" x14ac:dyDescent="0.2">
      <c r="A63" s="236" t="s">
        <v>3</v>
      </c>
      <c r="B63" s="426">
        <v>890</v>
      </c>
      <c r="C63" s="427">
        <v>890</v>
      </c>
      <c r="D63" s="428">
        <v>890</v>
      </c>
      <c r="E63" s="428">
        <v>890</v>
      </c>
      <c r="F63" s="429">
        <v>890</v>
      </c>
      <c r="G63" s="434">
        <v>890</v>
      </c>
      <c r="H63" s="470"/>
      <c r="I63" s="470"/>
      <c r="J63" s="470"/>
      <c r="K63" s="470"/>
      <c r="L63" s="470"/>
      <c r="M63" s="470"/>
      <c r="N63" s="470"/>
      <c r="O63" s="470"/>
      <c r="P63" s="470"/>
      <c r="Q63" s="470"/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30">
        <v>1310</v>
      </c>
      <c r="G64" s="420">
        <v>1123</v>
      </c>
      <c r="H64" s="340"/>
      <c r="I64" s="510"/>
      <c r="J64" s="510"/>
      <c r="K64" s="533" t="s">
        <v>125</v>
      </c>
      <c r="L64" s="533"/>
      <c r="M64" s="533"/>
      <c r="N64" s="533"/>
      <c r="O64" s="533"/>
      <c r="P64" s="510"/>
      <c r="Q64" s="510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31">
        <v>95.7</v>
      </c>
      <c r="G65" s="421">
        <v>99.1</v>
      </c>
      <c r="H65" s="340"/>
      <c r="I65" s="510"/>
      <c r="J65" s="510"/>
      <c r="K65" s="541" t="s">
        <v>131</v>
      </c>
      <c r="L65" s="541"/>
      <c r="M65" s="541"/>
      <c r="N65" s="541"/>
      <c r="O65" s="541"/>
      <c r="P65" s="510"/>
      <c r="Q65" s="510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32">
        <v>5.0999999999999997E-2</v>
      </c>
      <c r="G66" s="422">
        <v>9.8000000000000004E-2</v>
      </c>
      <c r="H66" s="340"/>
      <c r="I66" s="510"/>
      <c r="J66" s="510"/>
      <c r="K66" s="541"/>
      <c r="L66" s="541"/>
      <c r="M66" s="541"/>
      <c r="N66" s="541"/>
      <c r="O66" s="541"/>
      <c r="P66" s="510"/>
      <c r="Q66" s="510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413">
        <f t="shared" ref="G67" si="8">G64/G63*100-100</f>
        <v>26.17977528089888</v>
      </c>
      <c r="H67" s="340"/>
      <c r="I67" s="470"/>
      <c r="J67" s="470"/>
      <c r="K67" s="541"/>
      <c r="L67" s="541"/>
      <c r="M67" s="541"/>
      <c r="N67" s="541"/>
      <c r="O67" s="541"/>
      <c r="P67" s="470"/>
      <c r="Q67" s="47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23">
        <f>G64-F51</f>
        <v>104</v>
      </c>
      <c r="H68" s="470"/>
      <c r="I68" s="470"/>
      <c r="J68" s="470"/>
      <c r="K68" s="541"/>
      <c r="L68" s="541"/>
      <c r="M68" s="541"/>
      <c r="N68" s="541"/>
      <c r="O68" s="541"/>
      <c r="P68" s="470"/>
      <c r="Q68" s="470"/>
    </row>
    <row r="69" spans="1:17" x14ac:dyDescent="0.2">
      <c r="A69" s="273" t="s">
        <v>52</v>
      </c>
      <c r="B69" s="475">
        <v>220</v>
      </c>
      <c r="C69" s="321">
        <v>327</v>
      </c>
      <c r="D69" s="321">
        <v>383</v>
      </c>
      <c r="E69" s="321">
        <v>313</v>
      </c>
      <c r="F69" s="476">
        <v>234</v>
      </c>
      <c r="G69" s="416">
        <f>SUM(B69:F69)</f>
        <v>1477</v>
      </c>
      <c r="H69" s="470" t="s">
        <v>56</v>
      </c>
      <c r="I69" s="380">
        <f>F56-G69</f>
        <v>1064</v>
      </c>
      <c r="J69" s="381">
        <f>I69/F56</f>
        <v>0.41873278236914602</v>
      </c>
      <c r="K69" s="470"/>
      <c r="L69" s="470"/>
      <c r="M69" s="470"/>
      <c r="N69" s="470"/>
      <c r="O69" s="470"/>
      <c r="P69" s="470"/>
      <c r="Q69" s="470"/>
    </row>
    <row r="70" spans="1:17" x14ac:dyDescent="0.2">
      <c r="A70" s="273" t="s">
        <v>28</v>
      </c>
      <c r="B70" s="218">
        <v>65</v>
      </c>
      <c r="C70" s="472">
        <v>65</v>
      </c>
      <c r="D70" s="472">
        <v>65</v>
      </c>
      <c r="E70" s="472">
        <v>65</v>
      </c>
      <c r="F70" s="219">
        <v>65</v>
      </c>
      <c r="G70" s="417"/>
      <c r="H70" s="470" t="s">
        <v>57</v>
      </c>
      <c r="I70" s="340">
        <v>84.23</v>
      </c>
      <c r="J70" s="387"/>
      <c r="K70" s="470"/>
      <c r="L70" s="470"/>
      <c r="M70" s="470"/>
      <c r="N70" s="470"/>
      <c r="O70" s="470"/>
      <c r="P70" s="470"/>
      <c r="Q70" s="470"/>
    </row>
    <row r="71" spans="1:17" ht="13.5" thickBot="1" x14ac:dyDescent="0.25">
      <c r="A71" s="274" t="s">
        <v>26</v>
      </c>
      <c r="B71" s="503">
        <f>B70-B57</f>
        <v>-18.709999999999994</v>
      </c>
      <c r="C71" s="504">
        <f>C70-B57</f>
        <v>-18.709999999999994</v>
      </c>
      <c r="D71" s="504">
        <f>D70-B57</f>
        <v>-18.709999999999994</v>
      </c>
      <c r="E71" s="217">
        <f>E70-B57</f>
        <v>-18.709999999999994</v>
      </c>
      <c r="F71" s="433">
        <f>F70-B57</f>
        <v>-18.709999999999994</v>
      </c>
      <c r="G71" s="418"/>
      <c r="H71" s="470" t="s">
        <v>26</v>
      </c>
      <c r="I71" s="340">
        <f>I70-H57</f>
        <v>-41.08</v>
      </c>
      <c r="J71" s="340"/>
      <c r="K71" s="470"/>
      <c r="L71" s="470"/>
      <c r="M71" s="470"/>
      <c r="N71" s="470"/>
      <c r="O71" s="470"/>
      <c r="P71" s="470"/>
      <c r="Q71" s="470"/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</sheetData>
  <mergeCells count="9">
    <mergeCell ref="K64:O64"/>
    <mergeCell ref="K65:O68"/>
    <mergeCell ref="B61:E61"/>
    <mergeCell ref="H51:P53"/>
    <mergeCell ref="B8:E8"/>
    <mergeCell ref="B21:E21"/>
    <mergeCell ref="B34:E34"/>
    <mergeCell ref="H37:P39"/>
    <mergeCell ref="B48:E48"/>
  </mergeCells>
  <conditionalFormatting sqref="B65:F65">
    <cfRule type="colorScale" priority="3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82"/>
  <sheetViews>
    <sheetView showGridLines="0" topLeftCell="A57" zoomScale="70" zoomScaleNormal="70" workbookViewId="0">
      <selection activeCell="B69" sqref="B69:G6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18" t="s">
        <v>50</v>
      </c>
      <c r="C8" s="519"/>
      <c r="D8" s="519"/>
      <c r="E8" s="519"/>
      <c r="F8" s="519"/>
      <c r="G8" s="520"/>
      <c r="H8" s="298" t="s">
        <v>0</v>
      </c>
    </row>
    <row r="9" spans="1:15" x14ac:dyDescent="0.2">
      <c r="A9" s="214" t="s">
        <v>54</v>
      </c>
      <c r="B9" s="539">
        <v>1</v>
      </c>
      <c r="C9" s="54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33" t="s">
        <v>67</v>
      </c>
      <c r="L10" s="533"/>
      <c r="M10" s="533"/>
      <c r="N10" s="533"/>
      <c r="O10" s="533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33"/>
      <c r="L11" s="533"/>
      <c r="M11" s="533"/>
      <c r="N11" s="533"/>
      <c r="O11" s="533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533"/>
      <c r="L12" s="533"/>
      <c r="M12" s="533"/>
      <c r="N12" s="533"/>
      <c r="O12" s="533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18" t="s">
        <v>50</v>
      </c>
      <c r="C22" s="519"/>
      <c r="D22" s="519"/>
      <c r="E22" s="519"/>
      <c r="F22" s="519"/>
      <c r="G22" s="520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542" t="s">
        <v>75</v>
      </c>
      <c r="K24" s="542"/>
      <c r="L24" s="542"/>
      <c r="M24" s="542"/>
      <c r="N24" s="542"/>
      <c r="O24" s="542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42"/>
      <c r="K25" s="542"/>
      <c r="L25" s="542"/>
      <c r="M25" s="542"/>
      <c r="N25" s="542"/>
      <c r="O25" s="542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542"/>
      <c r="K26" s="542"/>
      <c r="L26" s="542"/>
      <c r="M26" s="542"/>
      <c r="N26" s="542"/>
      <c r="O26" s="542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521" t="s">
        <v>50</v>
      </c>
      <c r="C36" s="522"/>
      <c r="D36" s="522"/>
      <c r="E36" s="522"/>
      <c r="F36" s="522"/>
      <c r="G36" s="527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534" t="s">
        <v>99</v>
      </c>
      <c r="Q37" s="534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42" t="s">
        <v>87</v>
      </c>
      <c r="K38" s="542"/>
      <c r="L38" s="542"/>
      <c r="M38" s="542"/>
      <c r="N38" s="542"/>
      <c r="O38" s="542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42"/>
      <c r="K39" s="542"/>
      <c r="L39" s="542"/>
      <c r="M39" s="542"/>
      <c r="N39" s="542"/>
      <c r="O39" s="542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542"/>
      <c r="K40" s="542"/>
      <c r="L40" s="542"/>
      <c r="M40" s="542"/>
      <c r="N40" s="542"/>
      <c r="O40" s="542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ht="13.5" thickBot="1" x14ac:dyDescent="0.25">
      <c r="D48" s="200">
        <v>38.5</v>
      </c>
    </row>
    <row r="49" spans="1:21" ht="13.5" thickBot="1" x14ac:dyDescent="0.25">
      <c r="B49" s="455">
        <v>39</v>
      </c>
      <c r="C49" s="456">
        <v>38.5</v>
      </c>
      <c r="D49" s="456">
        <v>38</v>
      </c>
      <c r="E49" s="456">
        <v>38</v>
      </c>
      <c r="F49" s="456">
        <v>37.5</v>
      </c>
      <c r="G49" s="457">
        <v>37.5</v>
      </c>
    </row>
    <row r="50" spans="1:21" ht="13.5" thickBot="1" x14ac:dyDescent="0.25">
      <c r="A50" s="278" t="s">
        <v>100</v>
      </c>
      <c r="B50" s="518" t="s">
        <v>50</v>
      </c>
      <c r="C50" s="519"/>
      <c r="D50" s="519"/>
      <c r="E50" s="519"/>
      <c r="F50" s="519"/>
      <c r="G50" s="520"/>
      <c r="H50" s="298" t="s">
        <v>0</v>
      </c>
      <c r="I50" s="402"/>
      <c r="J50" s="402"/>
      <c r="K50" s="402"/>
      <c r="L50" s="402"/>
      <c r="M50" s="402"/>
      <c r="N50" s="402"/>
      <c r="O50" s="402"/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415">
        <v>227</v>
      </c>
      <c r="I51" s="213"/>
      <c r="J51" s="402"/>
      <c r="K51" s="402"/>
      <c r="L51" s="402"/>
      <c r="M51" s="402"/>
      <c r="N51" s="402"/>
      <c r="O51" s="402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99">
        <v>6</v>
      </c>
      <c r="H52" s="408" t="s">
        <v>0</v>
      </c>
      <c r="I52" s="229"/>
      <c r="J52" s="542" t="s">
        <v>116</v>
      </c>
      <c r="K52" s="542"/>
      <c r="L52" s="542"/>
      <c r="M52" s="542"/>
      <c r="N52" s="542"/>
      <c r="O52" s="542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409">
        <v>525</v>
      </c>
      <c r="I53" s="285"/>
      <c r="J53" s="542"/>
      <c r="K53" s="542"/>
      <c r="L53" s="542"/>
      <c r="M53" s="542"/>
      <c r="N53" s="542"/>
      <c r="O53" s="542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410">
        <v>553</v>
      </c>
      <c r="I54" s="340"/>
      <c r="J54" s="542"/>
      <c r="K54" s="542"/>
      <c r="L54" s="542"/>
      <c r="M54" s="542"/>
      <c r="N54" s="542"/>
      <c r="O54" s="542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411">
        <v>75.3</v>
      </c>
      <c r="I55" s="341"/>
      <c r="J55" s="404"/>
      <c r="K55" s="402"/>
      <c r="L55" s="402"/>
      <c r="M55" s="402"/>
      <c r="N55" s="402"/>
      <c r="O55" s="40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412">
        <v>8.8999999999999996E-2</v>
      </c>
      <c r="I56" s="292"/>
      <c r="J56" s="293"/>
      <c r="K56" s="402"/>
      <c r="L56" s="402"/>
      <c r="M56" s="402"/>
      <c r="N56" s="402"/>
      <c r="O56" s="402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413">
        <f t="shared" si="8"/>
        <v>5.3333333333333286</v>
      </c>
      <c r="I57" s="340"/>
      <c r="J57" s="293"/>
      <c r="K57" s="402"/>
      <c r="L57" s="402"/>
      <c r="M57" s="402"/>
      <c r="N57" s="402"/>
      <c r="O57" s="402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414">
        <f t="shared" ref="H58" si="15">H54-I40</f>
        <v>553</v>
      </c>
      <c r="I58" s="215"/>
      <c r="J58" s="293"/>
      <c r="K58" s="402"/>
      <c r="L58" s="402"/>
      <c r="M58" s="402"/>
      <c r="N58" s="402"/>
      <c r="O58" s="402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416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  <c r="L59" s="402"/>
      <c r="M59" s="402"/>
      <c r="N59" s="402"/>
      <c r="O59" s="402"/>
    </row>
    <row r="60" spans="1:21" x14ac:dyDescent="0.2">
      <c r="A60" s="295" t="s">
        <v>28</v>
      </c>
      <c r="B60" s="218">
        <v>44</v>
      </c>
      <c r="C60" s="403">
        <v>43</v>
      </c>
      <c r="D60" s="403">
        <v>42.5</v>
      </c>
      <c r="E60" s="403">
        <v>42.5</v>
      </c>
      <c r="F60" s="322">
        <v>41.5</v>
      </c>
      <c r="G60" s="219">
        <v>41.5</v>
      </c>
      <c r="H60" s="417"/>
      <c r="I60" s="402" t="s">
        <v>57</v>
      </c>
      <c r="J60" s="340">
        <v>38.19</v>
      </c>
      <c r="K60" s="387"/>
      <c r="L60" s="402"/>
      <c r="M60" s="402"/>
      <c r="N60" s="402"/>
      <c r="O60" s="402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53">
        <f t="shared" si="16"/>
        <v>4</v>
      </c>
      <c r="G61" s="226">
        <f t="shared" si="16"/>
        <v>4</v>
      </c>
      <c r="H61" s="418"/>
      <c r="I61" s="402" t="s">
        <v>26</v>
      </c>
      <c r="J61" s="340">
        <f>J60-J46</f>
        <v>4</v>
      </c>
      <c r="K61" s="340"/>
      <c r="L61" s="402"/>
      <c r="M61" s="402"/>
      <c r="N61" s="402"/>
      <c r="O61" s="402"/>
      <c r="R61" s="529" t="s">
        <v>127</v>
      </c>
      <c r="S61" s="529"/>
      <c r="T61" s="529"/>
    </row>
    <row r="62" spans="1:21" ht="12.75" customHeight="1" x14ac:dyDescent="0.2">
      <c r="B62" s="200" t="s">
        <v>120</v>
      </c>
      <c r="C62" s="405">
        <v>43</v>
      </c>
      <c r="D62" s="405">
        <v>42.5</v>
      </c>
      <c r="E62" s="405">
        <v>42.5</v>
      </c>
      <c r="F62" s="405"/>
      <c r="G62" s="405">
        <v>41.5</v>
      </c>
      <c r="M62" s="511"/>
      <c r="N62" s="511"/>
      <c r="O62" s="511"/>
      <c r="P62" s="511"/>
      <c r="Q62" s="511"/>
      <c r="R62" s="511"/>
    </row>
    <row r="63" spans="1:21" ht="13.5" customHeight="1" thickBot="1" x14ac:dyDescent="0.25">
      <c r="B63" s="200">
        <v>44</v>
      </c>
      <c r="M63" s="511"/>
      <c r="N63" s="511"/>
      <c r="O63" s="511"/>
      <c r="P63" s="511"/>
      <c r="Q63" s="511"/>
      <c r="R63" s="511"/>
    </row>
    <row r="64" spans="1:21" ht="13.5" customHeight="1" thickBot="1" x14ac:dyDescent="0.25">
      <c r="A64" s="278" t="s">
        <v>122</v>
      </c>
      <c r="B64" s="518" t="s">
        <v>50</v>
      </c>
      <c r="C64" s="519"/>
      <c r="D64" s="519"/>
      <c r="E64" s="519"/>
      <c r="F64" s="519"/>
      <c r="G64" s="520"/>
      <c r="H64" s="298" t="s">
        <v>0</v>
      </c>
      <c r="I64" s="470"/>
      <c r="J64" s="470"/>
      <c r="K64" s="470"/>
      <c r="L64" s="470"/>
      <c r="M64" s="470"/>
      <c r="N64" s="470"/>
      <c r="O64" s="470"/>
      <c r="T64" s="386"/>
      <c r="U64" s="386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415">
        <v>221</v>
      </c>
      <c r="I65" s="213"/>
      <c r="J65" s="505"/>
      <c r="K65" s="505"/>
      <c r="L65" s="505"/>
      <c r="M65" s="505"/>
      <c r="N65" s="505"/>
      <c r="O65" s="505"/>
      <c r="P65" s="505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99">
        <v>6</v>
      </c>
      <c r="H66" s="408" t="s">
        <v>0</v>
      </c>
      <c r="I66" s="229"/>
      <c r="J66" s="508"/>
      <c r="K66" s="508"/>
      <c r="L66" s="508"/>
      <c r="M66" s="508"/>
      <c r="N66" s="508"/>
      <c r="O66" s="508"/>
      <c r="P66" s="505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409">
        <v>650</v>
      </c>
      <c r="I67" s="285"/>
      <c r="J67" s="508"/>
      <c r="K67" s="371" t="s">
        <v>126</v>
      </c>
      <c r="L67" s="508"/>
      <c r="M67" s="508"/>
      <c r="N67" s="508"/>
      <c r="O67" s="508"/>
      <c r="P67" s="505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410">
        <v>623</v>
      </c>
      <c r="I68" s="340"/>
      <c r="J68" s="508"/>
      <c r="K68" s="508"/>
      <c r="L68" s="508"/>
      <c r="M68" s="508"/>
      <c r="N68" s="508"/>
      <c r="O68" s="508"/>
      <c r="P68" s="505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411">
        <v>70.099999999999994</v>
      </c>
      <c r="I69" s="341"/>
      <c r="J69" s="507"/>
      <c r="K69" s="505"/>
      <c r="L69" s="505"/>
      <c r="M69" s="505"/>
      <c r="N69" s="505"/>
      <c r="O69" s="505"/>
      <c r="P69" s="505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412">
        <v>0.10199999999999999</v>
      </c>
      <c r="I70" s="292"/>
      <c r="J70" s="293"/>
      <c r="K70" s="470"/>
      <c r="L70" s="470"/>
      <c r="M70" s="470"/>
      <c r="N70" s="470"/>
      <c r="O70" s="470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413">
        <f t="shared" si="17"/>
        <v>-4.1538461538461462</v>
      </c>
      <c r="I71" s="340"/>
      <c r="J71" s="293"/>
      <c r="K71" s="470"/>
      <c r="L71" s="470"/>
      <c r="M71" s="470"/>
      <c r="N71" s="470"/>
      <c r="O71" s="470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414">
        <f t="shared" ref="H72" si="24">H68-I54</f>
        <v>623</v>
      </c>
      <c r="I72" s="215"/>
      <c r="J72" s="293"/>
      <c r="K72" s="470"/>
      <c r="L72" s="470"/>
      <c r="M72" s="470"/>
      <c r="N72" s="470"/>
      <c r="O72" s="470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416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  <c r="L73" s="470"/>
      <c r="M73" s="470"/>
      <c r="N73" s="470"/>
      <c r="O73" s="470"/>
    </row>
    <row r="74" spans="1:23" x14ac:dyDescent="0.2">
      <c r="A74" s="295" t="s">
        <v>28</v>
      </c>
      <c r="B74" s="218">
        <v>48.5</v>
      </c>
      <c r="C74" s="472">
        <v>47.5</v>
      </c>
      <c r="D74" s="472">
        <v>46.5</v>
      </c>
      <c r="E74" s="472">
        <v>46.5</v>
      </c>
      <c r="F74" s="322">
        <v>45.5</v>
      </c>
      <c r="G74" s="219">
        <v>45.5</v>
      </c>
      <c r="H74" s="417"/>
      <c r="I74" s="470" t="s">
        <v>57</v>
      </c>
      <c r="J74" s="340">
        <v>42.56</v>
      </c>
      <c r="K74" s="387"/>
      <c r="L74" s="470"/>
      <c r="M74" s="470"/>
      <c r="N74" s="470"/>
      <c r="O74" s="470"/>
    </row>
    <row r="75" spans="1:23" ht="13.5" thickBot="1" x14ac:dyDescent="0.25">
      <c r="A75" s="297" t="s">
        <v>26</v>
      </c>
      <c r="B75" s="353">
        <f t="shared" ref="B75:E75" si="25">B74-B60</f>
        <v>4.5</v>
      </c>
      <c r="C75" s="353">
        <f t="shared" si="25"/>
        <v>4.5</v>
      </c>
      <c r="D75" s="353">
        <f t="shared" si="25"/>
        <v>4</v>
      </c>
      <c r="E75" s="353">
        <f t="shared" si="25"/>
        <v>4</v>
      </c>
      <c r="F75" s="353">
        <f>F74-F60</f>
        <v>4</v>
      </c>
      <c r="G75" s="226">
        <f>G74-G60</f>
        <v>4</v>
      </c>
      <c r="H75" s="418"/>
      <c r="I75" s="470" t="s">
        <v>26</v>
      </c>
      <c r="J75" s="340">
        <f>J74-J60</f>
        <v>4.3700000000000045</v>
      </c>
      <c r="K75" s="340"/>
      <c r="L75" s="470"/>
      <c r="M75" s="470"/>
      <c r="N75" s="470"/>
      <c r="O75" s="470"/>
    </row>
    <row r="76" spans="1:23" x14ac:dyDescent="0.2">
      <c r="A76" s="470"/>
      <c r="B76" s="470">
        <v>48.5</v>
      </c>
      <c r="C76" s="470"/>
      <c r="D76" s="470">
        <v>46.5</v>
      </c>
      <c r="E76" s="470">
        <v>46.5</v>
      </c>
      <c r="F76" s="470">
        <v>45.5</v>
      </c>
      <c r="G76" s="470">
        <v>45.5</v>
      </c>
      <c r="H76" s="470"/>
      <c r="I76" s="470"/>
      <c r="J76" s="470"/>
      <c r="K76" s="470"/>
      <c r="L76" s="470"/>
      <c r="M76" s="470"/>
      <c r="N76" s="470"/>
      <c r="O76" s="470"/>
    </row>
    <row r="79" spans="1:23" x14ac:dyDescent="0.2">
      <c r="O79" s="533" t="s">
        <v>132</v>
      </c>
      <c r="P79" s="533"/>
      <c r="Q79" s="533"/>
      <c r="R79" s="533"/>
      <c r="S79" s="533"/>
      <c r="T79" s="533"/>
      <c r="U79" s="533"/>
      <c r="V79" s="533"/>
      <c r="W79" s="533"/>
    </row>
    <row r="80" spans="1:23" x14ac:dyDescent="0.2">
      <c r="O80" s="533"/>
      <c r="P80" s="533"/>
      <c r="Q80" s="533"/>
      <c r="R80" s="533"/>
      <c r="S80" s="533"/>
      <c r="T80" s="533"/>
      <c r="U80" s="533"/>
      <c r="V80" s="533"/>
      <c r="W80" s="533"/>
    </row>
    <row r="81" spans="11:23" x14ac:dyDescent="0.2">
      <c r="O81" s="533"/>
      <c r="P81" s="533"/>
      <c r="Q81" s="533"/>
      <c r="R81" s="533"/>
      <c r="S81" s="533"/>
      <c r="T81" s="533"/>
      <c r="U81" s="533"/>
      <c r="V81" s="533"/>
      <c r="W81" s="533"/>
    </row>
    <row r="82" spans="11:23" x14ac:dyDescent="0.2">
      <c r="K82" s="387"/>
      <c r="L82" s="508"/>
      <c r="M82" s="508"/>
    </row>
  </sheetData>
  <mergeCells count="13">
    <mergeCell ref="B36:G36"/>
    <mergeCell ref="B8:G8"/>
    <mergeCell ref="K10:O12"/>
    <mergeCell ref="B9:C9"/>
    <mergeCell ref="J24:O26"/>
    <mergeCell ref="B22:G22"/>
    <mergeCell ref="O79:W81"/>
    <mergeCell ref="B64:G64"/>
    <mergeCell ref="B50:G50"/>
    <mergeCell ref="J52:O54"/>
    <mergeCell ref="P37:Q37"/>
    <mergeCell ref="J38:O40"/>
    <mergeCell ref="R61:T61"/>
  </mergeCells>
  <conditionalFormatting sqref="B69:G69">
    <cfRule type="colorScale" priority="3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P71"/>
  <sheetViews>
    <sheetView showGridLines="0" tabSelected="1" topLeftCell="A49" zoomScale="70" zoomScaleNormal="70" workbookViewId="0">
      <selection activeCell="B64" sqref="B64:D6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18" t="s">
        <v>53</v>
      </c>
      <c r="C8" s="519"/>
      <c r="D8" s="519"/>
      <c r="E8" s="519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18" t="s">
        <v>53</v>
      </c>
      <c r="C21" s="519"/>
      <c r="D21" s="519"/>
      <c r="E21" s="519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518" t="s">
        <v>53</v>
      </c>
      <c r="C34" s="519"/>
      <c r="D34" s="519"/>
      <c r="E34" s="519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  <row r="46" spans="1:11" ht="13.5" thickBot="1" x14ac:dyDescent="0.25"/>
    <row r="47" spans="1:11" ht="13.5" thickBot="1" x14ac:dyDescent="0.25">
      <c r="A47" s="278" t="s">
        <v>100</v>
      </c>
      <c r="B47" s="518" t="s">
        <v>53</v>
      </c>
      <c r="C47" s="519"/>
      <c r="D47" s="519"/>
      <c r="E47" s="519"/>
      <c r="F47" s="299" t="s">
        <v>0</v>
      </c>
      <c r="G47" s="402"/>
      <c r="H47" s="402"/>
      <c r="I47" s="402"/>
    </row>
    <row r="48" spans="1:11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  <c r="G48" s="402"/>
      <c r="H48" s="402"/>
      <c r="I48" s="402"/>
    </row>
    <row r="49" spans="1:10" x14ac:dyDescent="0.2">
      <c r="A49" s="283" t="s">
        <v>3</v>
      </c>
      <c r="B49" s="360">
        <v>690</v>
      </c>
      <c r="C49" s="361"/>
      <c r="D49" s="361"/>
      <c r="E49" s="361"/>
      <c r="F49" s="362">
        <v>690</v>
      </c>
      <c r="G49" s="402"/>
      <c r="H49" s="402"/>
      <c r="I49" s="402"/>
    </row>
    <row r="50" spans="1:10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  <c r="G50" s="340"/>
      <c r="H50" s="402"/>
      <c r="I50" s="402"/>
    </row>
    <row r="51" spans="1:10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  <c r="G51" s="340"/>
      <c r="H51" s="402"/>
      <c r="I51" s="402"/>
    </row>
    <row r="52" spans="1:10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  <c r="G52" s="340"/>
      <c r="H52" s="402"/>
      <c r="I52" s="402"/>
    </row>
    <row r="53" spans="1:10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  <c r="G53" s="340"/>
      <c r="H53" s="402"/>
      <c r="I53" s="402"/>
    </row>
    <row r="54" spans="1:10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  <c r="G54" s="402"/>
      <c r="H54" s="402"/>
      <c r="I54" s="402"/>
    </row>
    <row r="55" spans="1:10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402" t="s">
        <v>56</v>
      </c>
      <c r="H55" s="271">
        <f>F42-F55</f>
        <v>41</v>
      </c>
      <c r="I55" s="312">
        <f>H55/F42</f>
        <v>1.5702795863653772E-2</v>
      </c>
    </row>
    <row r="56" spans="1:10" x14ac:dyDescent="0.2">
      <c r="A56" s="295" t="s">
        <v>28</v>
      </c>
      <c r="B56" s="218">
        <v>81.569999999999993</v>
      </c>
      <c r="C56" s="403"/>
      <c r="D56" s="403"/>
      <c r="E56" s="403"/>
      <c r="F56" s="222"/>
      <c r="G56" s="402" t="s">
        <v>57</v>
      </c>
      <c r="H56" s="340">
        <v>121.73</v>
      </c>
      <c r="I56" s="387"/>
    </row>
    <row r="57" spans="1:10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402" t="s">
        <v>26</v>
      </c>
      <c r="H57" s="340">
        <f>H56-H43</f>
        <v>30.700000000000003</v>
      </c>
      <c r="I57" s="340"/>
    </row>
    <row r="59" spans="1:10" ht="13.5" thickBot="1" x14ac:dyDescent="0.25"/>
    <row r="60" spans="1:10" ht="13.5" thickBot="1" x14ac:dyDescent="0.25">
      <c r="A60" s="278" t="s">
        <v>122</v>
      </c>
      <c r="B60" s="521" t="s">
        <v>53</v>
      </c>
      <c r="C60" s="522"/>
      <c r="D60" s="522"/>
      <c r="E60" s="522"/>
      <c r="F60" s="299" t="s">
        <v>0</v>
      </c>
      <c r="G60" s="470"/>
      <c r="H60" s="470"/>
      <c r="I60" s="470"/>
      <c r="J60" s="470"/>
    </row>
    <row r="61" spans="1:10" x14ac:dyDescent="0.2">
      <c r="A61" s="231" t="s">
        <v>2</v>
      </c>
      <c r="B61" s="301">
        <v>1</v>
      </c>
      <c r="C61" s="225">
        <v>2</v>
      </c>
      <c r="D61" s="225">
        <v>3</v>
      </c>
      <c r="E61" s="437"/>
      <c r="F61" s="436">
        <v>45</v>
      </c>
      <c r="G61" s="470"/>
      <c r="H61" s="470"/>
      <c r="I61" s="470"/>
      <c r="J61" s="470"/>
    </row>
    <row r="62" spans="1:10" x14ac:dyDescent="0.2">
      <c r="A62" s="236" t="s">
        <v>3</v>
      </c>
      <c r="B62" s="360">
        <v>890</v>
      </c>
      <c r="C62" s="361">
        <v>890</v>
      </c>
      <c r="D62" s="361">
        <v>890</v>
      </c>
      <c r="E62" s="498"/>
      <c r="F62" s="497">
        <v>890</v>
      </c>
      <c r="G62" s="470"/>
      <c r="H62" s="470"/>
      <c r="I62" s="470"/>
      <c r="J62" s="470"/>
    </row>
    <row r="63" spans="1:10" x14ac:dyDescent="0.2">
      <c r="A63" s="242" t="s">
        <v>6</v>
      </c>
      <c r="B63" s="306">
        <v>1475</v>
      </c>
      <c r="C63" s="307">
        <v>1492</v>
      </c>
      <c r="D63" s="307">
        <v>1580</v>
      </c>
      <c r="E63" s="430"/>
      <c r="F63" s="420">
        <v>1525</v>
      </c>
      <c r="G63" s="340"/>
      <c r="H63" s="470"/>
      <c r="I63" s="470"/>
      <c r="J63" s="470"/>
    </row>
    <row r="64" spans="1:10" x14ac:dyDescent="0.2">
      <c r="A64" s="231" t="s">
        <v>7</v>
      </c>
      <c r="B64" s="308">
        <v>100</v>
      </c>
      <c r="C64" s="309">
        <v>100</v>
      </c>
      <c r="D64" s="310">
        <v>100</v>
      </c>
      <c r="E64" s="431"/>
      <c r="F64" s="512">
        <v>91</v>
      </c>
      <c r="G64" s="340"/>
      <c r="H64" s="470"/>
      <c r="I64" s="470"/>
      <c r="J64" s="470"/>
    </row>
    <row r="65" spans="1:16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32"/>
      <c r="F65" s="422">
        <v>4.5999999999999999E-2</v>
      </c>
      <c r="G65" s="340"/>
      <c r="H65" s="470"/>
      <c r="I65" s="552" t="s">
        <v>128</v>
      </c>
      <c r="J65" s="553"/>
      <c r="K65" s="553"/>
      <c r="L65" s="553"/>
      <c r="M65" s="553"/>
      <c r="N65" s="371" t="s">
        <v>129</v>
      </c>
      <c r="O65" s="505"/>
      <c r="P65" s="505"/>
    </row>
    <row r="66" spans="1:16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413">
        <f t="shared" ref="F66" si="8">F63/F62*100-100</f>
        <v>71.348314606741582</v>
      </c>
      <c r="G66" s="340"/>
      <c r="H66" s="470"/>
      <c r="I66" s="470"/>
      <c r="J66" s="470"/>
    </row>
    <row r="67" spans="1:16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23">
        <f>F63-F50</f>
        <v>211</v>
      </c>
      <c r="G67" s="470"/>
      <c r="H67" s="470"/>
      <c r="I67" s="470"/>
      <c r="J67" s="470"/>
      <c r="N67" s="543" t="s">
        <v>130</v>
      </c>
      <c r="O67" s="544"/>
      <c r="P67" s="545"/>
    </row>
    <row r="68" spans="1:16" x14ac:dyDescent="0.2">
      <c r="A68" s="295" t="s">
        <v>52</v>
      </c>
      <c r="B68" s="475">
        <v>95</v>
      </c>
      <c r="C68" s="321">
        <v>162</v>
      </c>
      <c r="D68" s="321">
        <v>190</v>
      </c>
      <c r="E68" s="321"/>
      <c r="F68" s="270">
        <f>SUM(B68:E68)</f>
        <v>447</v>
      </c>
      <c r="G68" s="470" t="s">
        <v>56</v>
      </c>
      <c r="H68" s="271">
        <f>F55-F68</f>
        <v>2123</v>
      </c>
      <c r="I68" s="312">
        <f>H68/F55</f>
        <v>0.82607003891050579</v>
      </c>
      <c r="J68" s="470"/>
      <c r="N68" s="546"/>
      <c r="O68" s="547"/>
      <c r="P68" s="548"/>
    </row>
    <row r="69" spans="1:16" x14ac:dyDescent="0.2">
      <c r="A69" s="295" t="s">
        <v>28</v>
      </c>
      <c r="B69" s="218">
        <v>61</v>
      </c>
      <c r="C69" s="506">
        <v>61</v>
      </c>
      <c r="D69" s="506">
        <v>61</v>
      </c>
      <c r="E69" s="472"/>
      <c r="F69" s="222"/>
      <c r="G69" s="470" t="s">
        <v>57</v>
      </c>
      <c r="H69" s="340">
        <v>82.61</v>
      </c>
      <c r="I69" s="387"/>
      <c r="J69" s="470"/>
      <c r="N69" s="546"/>
      <c r="O69" s="547"/>
      <c r="P69" s="548"/>
    </row>
    <row r="70" spans="1:16" ht="13.5" thickBot="1" x14ac:dyDescent="0.25">
      <c r="A70" s="297" t="s">
        <v>26</v>
      </c>
      <c r="B70" s="503">
        <f>B69-B56</f>
        <v>-20.569999999999993</v>
      </c>
      <c r="C70" s="504">
        <f>C69-B56</f>
        <v>-20.569999999999993</v>
      </c>
      <c r="D70" s="504">
        <f>D69-B56</f>
        <v>-20.569999999999993</v>
      </c>
      <c r="E70" s="217"/>
      <c r="F70" s="223"/>
      <c r="G70" s="470" t="s">
        <v>26</v>
      </c>
      <c r="H70" s="340">
        <f>H69-H56</f>
        <v>-39.120000000000005</v>
      </c>
      <c r="I70" s="340"/>
      <c r="J70" s="470"/>
      <c r="N70" s="546"/>
      <c r="O70" s="547"/>
      <c r="P70" s="548"/>
    </row>
    <row r="71" spans="1:16" ht="13.5" thickBot="1" x14ac:dyDescent="0.25">
      <c r="N71" s="549"/>
      <c r="O71" s="550"/>
      <c r="P71" s="551"/>
    </row>
  </sheetData>
  <mergeCells count="7">
    <mergeCell ref="N67:P71"/>
    <mergeCell ref="I65:M65"/>
    <mergeCell ref="B8:E8"/>
    <mergeCell ref="B21:E21"/>
    <mergeCell ref="B34:E34"/>
    <mergeCell ref="B47:E47"/>
    <mergeCell ref="B60:E60"/>
  </mergeCells>
  <conditionalFormatting sqref="B64:D64">
    <cfRule type="colorScale" priority="3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3" t="s">
        <v>23</v>
      </c>
      <c r="C17" s="514"/>
      <c r="D17" s="514"/>
      <c r="E17" s="514"/>
      <c r="F17" s="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3" t="s">
        <v>23</v>
      </c>
      <c r="C17" s="514"/>
      <c r="D17" s="514"/>
      <c r="E17" s="514"/>
      <c r="F17" s="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3" t="s">
        <v>23</v>
      </c>
      <c r="C17" s="514"/>
      <c r="D17" s="514"/>
      <c r="E17" s="514"/>
      <c r="F17" s="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6" t="s">
        <v>42</v>
      </c>
      <c r="B1" s="51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6" t="s">
        <v>42</v>
      </c>
      <c r="B1" s="51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17" t="s">
        <v>42</v>
      </c>
      <c r="B1" s="51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6" t="s">
        <v>42</v>
      </c>
      <c r="B1" s="51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K80"/>
  <sheetViews>
    <sheetView showGridLines="0" topLeftCell="D56" zoomScale="85" zoomScaleNormal="85" workbookViewId="0">
      <selection activeCell="R73" sqref="R73:T73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29"/>
      <c r="G2" s="529"/>
      <c r="H2" s="529"/>
      <c r="I2" s="529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29"/>
      <c r="AF6" s="529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31" t="s">
        <v>53</v>
      </c>
      <c r="C8" s="532"/>
      <c r="D8" s="532"/>
      <c r="E8" s="532"/>
      <c r="F8" s="532"/>
      <c r="G8" s="532"/>
      <c r="H8" s="532"/>
      <c r="I8" s="532"/>
      <c r="J8" s="320"/>
      <c r="K8" s="537" t="s">
        <v>63</v>
      </c>
      <c r="L8" s="538"/>
      <c r="M8" s="538"/>
      <c r="N8" s="538"/>
      <c r="O8" s="538"/>
      <c r="P8" s="535" t="s">
        <v>64</v>
      </c>
      <c r="Q8" s="536"/>
      <c r="R8" s="536"/>
      <c r="S8" s="536"/>
      <c r="T8" s="536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39">
        <v>1</v>
      </c>
      <c r="L9" s="540"/>
      <c r="M9" s="325">
        <v>2</v>
      </c>
      <c r="N9" s="325">
        <v>3</v>
      </c>
      <c r="O9" s="326">
        <v>4</v>
      </c>
      <c r="P9" s="539">
        <v>1</v>
      </c>
      <c r="Q9" s="54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531" t="s">
        <v>53</v>
      </c>
      <c r="C23" s="532"/>
      <c r="D23" s="532"/>
      <c r="E23" s="532"/>
      <c r="F23" s="532"/>
      <c r="G23" s="532"/>
      <c r="H23" s="532"/>
      <c r="I23" s="532"/>
      <c r="J23" s="320"/>
      <c r="K23" s="518" t="s">
        <v>63</v>
      </c>
      <c r="L23" s="519"/>
      <c r="M23" s="519"/>
      <c r="N23" s="520"/>
      <c r="O23" s="518" t="s">
        <v>64</v>
      </c>
      <c r="P23" s="519"/>
      <c r="Q23" s="519"/>
      <c r="R23" s="520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530" t="s">
        <v>83</v>
      </c>
      <c r="AJ26" s="53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533" t="s">
        <v>74</v>
      </c>
      <c r="W27" s="533"/>
      <c r="X27" s="533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530"/>
      <c r="AJ27" s="53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533"/>
      <c r="W28" s="533"/>
      <c r="X28" s="533"/>
      <c r="Y28" s="338"/>
      <c r="Z28" s="529" t="s">
        <v>85</v>
      </c>
      <c r="AA28" s="529"/>
      <c r="AB28" s="529"/>
      <c r="AC28" s="529"/>
      <c r="AD28" s="529"/>
      <c r="AE28" s="529"/>
      <c r="AF28" s="385"/>
      <c r="AG28" s="385"/>
      <c r="AH28" s="384"/>
      <c r="AI28" s="530"/>
      <c r="AJ28" s="53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530"/>
      <c r="AJ29" s="530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531" t="s">
        <v>53</v>
      </c>
      <c r="C38" s="532"/>
      <c r="D38" s="532"/>
      <c r="E38" s="532"/>
      <c r="F38" s="532"/>
      <c r="G38" s="532"/>
      <c r="H38" s="532"/>
      <c r="I38" s="532"/>
      <c r="J38" s="320"/>
      <c r="K38" s="518" t="s">
        <v>63</v>
      </c>
      <c r="L38" s="519"/>
      <c r="M38" s="519"/>
      <c r="N38" s="520"/>
      <c r="O38" s="518" t="s">
        <v>64</v>
      </c>
      <c r="P38" s="519"/>
      <c r="Q38" s="519"/>
      <c r="R38" s="520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534" t="s">
        <v>89</v>
      </c>
      <c r="AG40" s="534"/>
      <c r="AH40" s="534" t="s">
        <v>97</v>
      </c>
      <c r="AI40" s="534"/>
      <c r="AJ40" s="534" t="s">
        <v>98</v>
      </c>
      <c r="AK40" s="53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526" t="s">
        <v>81</v>
      </c>
      <c r="V42" s="526"/>
      <c r="W42" s="526"/>
      <c r="X42" s="526"/>
      <c r="Y42" s="526"/>
      <c r="Z42" s="526"/>
      <c r="AA42" s="526"/>
      <c r="AB42" s="526"/>
      <c r="AC42" s="526"/>
      <c r="AD42" s="526"/>
      <c r="AE42" s="52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526" t="s">
        <v>82</v>
      </c>
      <c r="W44" s="526"/>
      <c r="X44" s="526"/>
      <c r="Y44" s="526"/>
      <c r="Z44" s="526"/>
      <c r="AA44" s="526"/>
      <c r="AB44" s="526"/>
      <c r="AC44" s="526"/>
      <c r="AD44" s="52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526"/>
      <c r="W45" s="526"/>
      <c r="X45" s="526"/>
      <c r="Y45" s="526"/>
      <c r="Z45" s="526"/>
      <c r="AA45" s="526"/>
      <c r="AB45" s="526"/>
      <c r="AC45" s="526"/>
      <c r="AD45" s="52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26"/>
      <c r="W46" s="526"/>
      <c r="X46" s="526"/>
      <c r="Y46" s="526"/>
      <c r="Z46" s="526"/>
      <c r="AA46" s="526"/>
      <c r="AB46" s="526"/>
      <c r="AC46" s="526"/>
      <c r="AD46" s="52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36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36" ht="13.5" thickBot="1" x14ac:dyDescent="0.25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  <row r="52" spans="1:36" ht="13.5" thickBot="1" x14ac:dyDescent="0.25">
      <c r="B52" s="455">
        <v>38</v>
      </c>
      <c r="C52" s="456">
        <v>37.5</v>
      </c>
      <c r="D52" s="456">
        <v>37</v>
      </c>
      <c r="E52" s="456">
        <v>37</v>
      </c>
      <c r="F52" s="456">
        <v>37</v>
      </c>
      <c r="G52" s="456">
        <v>37</v>
      </c>
      <c r="H52" s="456">
        <v>36.5</v>
      </c>
      <c r="I52" s="456">
        <v>36.5</v>
      </c>
      <c r="J52" s="456">
        <v>36</v>
      </c>
      <c r="K52" s="499">
        <v>36</v>
      </c>
      <c r="L52" s="455">
        <v>38</v>
      </c>
      <c r="M52" s="456">
        <v>37.5</v>
      </c>
      <c r="N52" s="456">
        <v>37</v>
      </c>
      <c r="O52" s="456">
        <v>36.5</v>
      </c>
      <c r="P52" s="456">
        <v>36.5</v>
      </c>
      <c r="Q52" s="457">
        <v>36</v>
      </c>
      <c r="R52" s="500"/>
      <c r="S52" s="500"/>
      <c r="T52" s="500"/>
      <c r="U52" s="500"/>
    </row>
    <row r="53" spans="1:36" s="402" customFormat="1" ht="13.5" thickBot="1" x14ac:dyDescent="0.25">
      <c r="A53" s="230" t="s">
        <v>100</v>
      </c>
      <c r="B53" s="518" t="s">
        <v>53</v>
      </c>
      <c r="C53" s="519"/>
      <c r="D53" s="519"/>
      <c r="E53" s="519"/>
      <c r="F53" s="519"/>
      <c r="G53" s="519"/>
      <c r="H53" s="519"/>
      <c r="I53" s="519"/>
      <c r="J53" s="519"/>
      <c r="K53" s="520"/>
      <c r="L53" s="521" t="s">
        <v>63</v>
      </c>
      <c r="M53" s="522"/>
      <c r="N53" s="522"/>
      <c r="O53" s="522"/>
      <c r="P53" s="522"/>
      <c r="Q53" s="527"/>
      <c r="R53" s="518" t="s">
        <v>64</v>
      </c>
      <c r="S53" s="519"/>
      <c r="T53" s="519"/>
      <c r="U53" s="520"/>
      <c r="V53" s="350" t="s">
        <v>55</v>
      </c>
    </row>
    <row r="54" spans="1:36" s="402" customFormat="1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52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52">
        <v>4</v>
      </c>
      <c r="V54" s="349">
        <v>754</v>
      </c>
      <c r="AD54" s="528" t="s">
        <v>119</v>
      </c>
      <c r="AE54" s="528"/>
      <c r="AF54" s="528"/>
      <c r="AG54" s="528"/>
      <c r="AH54" s="528"/>
      <c r="AI54" s="528"/>
    </row>
    <row r="55" spans="1:36" s="402" customFormat="1" ht="26.25" thickBot="1" x14ac:dyDescent="0.25">
      <c r="A55" s="231" t="s">
        <v>2</v>
      </c>
      <c r="B55" s="448">
        <v>1</v>
      </c>
      <c r="C55" s="449">
        <v>2</v>
      </c>
      <c r="D55" s="450">
        <v>3</v>
      </c>
      <c r="E55" s="450">
        <v>3</v>
      </c>
      <c r="F55" s="496">
        <v>4</v>
      </c>
      <c r="G55" s="496">
        <v>4</v>
      </c>
      <c r="H55" s="451">
        <v>5</v>
      </c>
      <c r="I55" s="451">
        <v>5</v>
      </c>
      <c r="J55" s="501">
        <v>6</v>
      </c>
      <c r="K55" s="502">
        <v>7</v>
      </c>
      <c r="L55" s="448">
        <v>1</v>
      </c>
      <c r="M55" s="452">
        <v>2</v>
      </c>
      <c r="N55" s="450">
        <v>3</v>
      </c>
      <c r="O55" s="496">
        <v>4</v>
      </c>
      <c r="P55" s="451">
        <v>5</v>
      </c>
      <c r="Q55" s="453">
        <v>6</v>
      </c>
      <c r="R55" s="448">
        <v>1</v>
      </c>
      <c r="S55" s="452">
        <v>2</v>
      </c>
      <c r="T55" s="450">
        <v>3</v>
      </c>
      <c r="U55" s="300">
        <v>4</v>
      </c>
      <c r="V55" s="454" t="s">
        <v>0</v>
      </c>
      <c r="AD55" s="407"/>
      <c r="AE55" s="407" t="s">
        <v>113</v>
      </c>
      <c r="AF55" s="407" t="s">
        <v>114</v>
      </c>
      <c r="AG55" s="407" t="s">
        <v>115</v>
      </c>
      <c r="AH55" s="464" t="s">
        <v>117</v>
      </c>
      <c r="AI55" s="407" t="s">
        <v>118</v>
      </c>
    </row>
    <row r="56" spans="1:36" s="402" customFormat="1" x14ac:dyDescent="0.2">
      <c r="A56" s="236" t="s">
        <v>3</v>
      </c>
      <c r="B56" s="443">
        <v>520</v>
      </c>
      <c r="C56" s="444">
        <v>520</v>
      </c>
      <c r="D56" s="444">
        <v>520</v>
      </c>
      <c r="E56" s="444">
        <v>520</v>
      </c>
      <c r="F56" s="444">
        <v>520</v>
      </c>
      <c r="G56" s="444">
        <v>520</v>
      </c>
      <c r="H56" s="444">
        <v>520</v>
      </c>
      <c r="I56" s="444">
        <v>520</v>
      </c>
      <c r="J56" s="445">
        <v>520</v>
      </c>
      <c r="K56" s="445">
        <v>520</v>
      </c>
      <c r="L56" s="443">
        <v>520</v>
      </c>
      <c r="M56" s="444">
        <v>520</v>
      </c>
      <c r="N56" s="444">
        <v>520</v>
      </c>
      <c r="O56" s="444">
        <v>520</v>
      </c>
      <c r="P56" s="444">
        <v>520</v>
      </c>
      <c r="Q56" s="446">
        <v>520</v>
      </c>
      <c r="R56" s="443">
        <v>520</v>
      </c>
      <c r="S56" s="444">
        <v>520</v>
      </c>
      <c r="T56" s="444">
        <v>520</v>
      </c>
      <c r="U56" s="445">
        <v>520</v>
      </c>
      <c r="V56" s="447">
        <v>520</v>
      </c>
      <c r="W56" s="328"/>
      <c r="X56" s="329"/>
      <c r="Y56" s="329"/>
      <c r="Z56" s="329"/>
      <c r="AA56" s="329"/>
      <c r="AD56" s="407" t="s">
        <v>102</v>
      </c>
      <c r="AE56" s="407">
        <v>-450</v>
      </c>
      <c r="AF56" s="407">
        <v>243</v>
      </c>
      <c r="AG56" s="407">
        <v>38</v>
      </c>
      <c r="AH56" s="309">
        <f t="shared" ref="AH56:AH61" si="21">((AF56*AG56)/1000)</f>
        <v>9.234</v>
      </c>
      <c r="AI56" s="465">
        <v>41.5</v>
      </c>
      <c r="AJ56" s="402">
        <v>41.5</v>
      </c>
    </row>
    <row r="57" spans="1:36" s="402" customFormat="1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W57" s="340"/>
      <c r="X57" s="329"/>
      <c r="Y57" s="329"/>
      <c r="Z57" s="329"/>
      <c r="AA57" s="329"/>
      <c r="AB57" s="329"/>
      <c r="AC57" s="329"/>
      <c r="AD57" s="407" t="s">
        <v>103</v>
      </c>
      <c r="AE57" s="459" t="s">
        <v>108</v>
      </c>
      <c r="AF57" s="462">
        <v>582</v>
      </c>
      <c r="AG57" s="462">
        <v>37.5</v>
      </c>
      <c r="AH57" s="309">
        <f t="shared" si="21"/>
        <v>21.824999999999999</v>
      </c>
      <c r="AI57" s="465">
        <v>41</v>
      </c>
    </row>
    <row r="58" spans="1:36" s="402" customFormat="1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42"/>
      <c r="X58" s="526" t="s">
        <v>101</v>
      </c>
      <c r="Y58" s="526"/>
      <c r="Z58" s="526"/>
      <c r="AA58" s="526"/>
      <c r="AB58" s="383"/>
      <c r="AC58" s="383"/>
      <c r="AD58" s="407" t="s">
        <v>104</v>
      </c>
      <c r="AE58" s="460" t="s">
        <v>109</v>
      </c>
      <c r="AF58" s="463">
        <v>510</v>
      </c>
      <c r="AG58" s="463">
        <v>37</v>
      </c>
      <c r="AH58" s="309">
        <f t="shared" si="21"/>
        <v>18.87</v>
      </c>
      <c r="AI58" s="466">
        <v>40.5</v>
      </c>
    </row>
    <row r="59" spans="1:36" s="402" customFormat="1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42"/>
      <c r="X59" s="383"/>
      <c r="Y59" s="383"/>
      <c r="Z59" s="383"/>
      <c r="AA59" s="383"/>
      <c r="AB59" s="383"/>
      <c r="AC59" s="383"/>
      <c r="AD59" s="407" t="s">
        <v>105</v>
      </c>
      <c r="AE59" s="460" t="s">
        <v>110</v>
      </c>
      <c r="AF59" s="463">
        <v>530</v>
      </c>
      <c r="AG59" s="407">
        <v>37</v>
      </c>
      <c r="AH59" s="309">
        <f t="shared" si="21"/>
        <v>19.61</v>
      </c>
      <c r="AI59" s="465">
        <v>40</v>
      </c>
    </row>
    <row r="60" spans="1:36" s="402" customFormat="1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68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69" t="s">
        <v>121</v>
      </c>
      <c r="X60" s="383"/>
      <c r="Y60" s="383"/>
      <c r="Z60" s="383"/>
      <c r="AA60" s="383"/>
      <c r="AB60" s="383"/>
      <c r="AC60" s="383"/>
      <c r="AD60" s="407" t="s">
        <v>106</v>
      </c>
      <c r="AE60" s="460" t="s">
        <v>111</v>
      </c>
      <c r="AF60" s="463">
        <v>480</v>
      </c>
      <c r="AG60" s="407">
        <v>36.5</v>
      </c>
      <c r="AH60" s="309">
        <f t="shared" si="21"/>
        <v>17.52</v>
      </c>
      <c r="AI60" s="465">
        <v>39.5</v>
      </c>
    </row>
    <row r="61" spans="1:36" s="402" customFormat="1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53">
        <f>U57-R42</f>
        <v>153</v>
      </c>
      <c r="V61" s="265">
        <f>V57-S42</f>
        <v>131</v>
      </c>
      <c r="W61" s="336"/>
      <c r="X61" s="386"/>
      <c r="Y61" s="383"/>
      <c r="Z61" s="383"/>
      <c r="AA61" s="383"/>
      <c r="AB61" s="383"/>
      <c r="AC61" s="383"/>
      <c r="AD61" s="407" t="s">
        <v>107</v>
      </c>
      <c r="AE61" s="461" t="s">
        <v>112</v>
      </c>
      <c r="AF61" s="463">
        <v>284</v>
      </c>
      <c r="AG61" s="407">
        <v>36.5</v>
      </c>
      <c r="AH61" s="309">
        <f t="shared" si="21"/>
        <v>10.366</v>
      </c>
      <c r="AI61" s="465">
        <v>39.5</v>
      </c>
      <c r="AJ61" s="402">
        <v>39.5</v>
      </c>
    </row>
    <row r="62" spans="1:36" s="402" customFormat="1" x14ac:dyDescent="0.2">
      <c r="A62" s="266" t="s">
        <v>51</v>
      </c>
      <c r="B62" s="368">
        <v>533</v>
      </c>
      <c r="C62" s="439">
        <v>421</v>
      </c>
      <c r="D62" s="439">
        <v>515</v>
      </c>
      <c r="E62" s="439">
        <v>516</v>
      </c>
      <c r="F62" s="439">
        <v>402</v>
      </c>
      <c r="G62" s="439">
        <v>401</v>
      </c>
      <c r="H62" s="439">
        <v>526</v>
      </c>
      <c r="I62" s="439">
        <v>527</v>
      </c>
      <c r="J62" s="439">
        <v>505</v>
      </c>
      <c r="K62" s="441">
        <v>207</v>
      </c>
      <c r="L62" s="368">
        <v>478</v>
      </c>
      <c r="M62" s="439">
        <v>469</v>
      </c>
      <c r="N62" s="439">
        <v>530</v>
      </c>
      <c r="O62" s="439">
        <v>455</v>
      </c>
      <c r="P62" s="439">
        <v>459</v>
      </c>
      <c r="Q62" s="440">
        <v>303</v>
      </c>
      <c r="R62" s="368">
        <v>452</v>
      </c>
      <c r="S62" s="439">
        <v>824</v>
      </c>
      <c r="T62" s="439">
        <v>921</v>
      </c>
      <c r="U62" s="441">
        <v>435</v>
      </c>
      <c r="V62" s="270">
        <f>SUM(B62:U62)</f>
        <v>9879</v>
      </c>
      <c r="W62" s="402" t="s">
        <v>56</v>
      </c>
      <c r="X62" s="380">
        <f>S47-V62</f>
        <v>24</v>
      </c>
      <c r="Y62" s="292">
        <f>X62/S47</f>
        <v>2.4235080278703423E-3</v>
      </c>
      <c r="Z62" s="228"/>
    </row>
    <row r="63" spans="1:36" s="402" customFormat="1" x14ac:dyDescent="0.2">
      <c r="A63" s="273" t="s">
        <v>28</v>
      </c>
      <c r="B63" s="218">
        <v>42</v>
      </c>
      <c r="C63" s="403">
        <v>41</v>
      </c>
      <c r="D63" s="403">
        <v>41.5</v>
      </c>
      <c r="E63" s="403">
        <v>41</v>
      </c>
      <c r="F63" s="403">
        <v>40.5</v>
      </c>
      <c r="G63" s="403">
        <v>40.5</v>
      </c>
      <c r="H63" s="403">
        <v>40</v>
      </c>
      <c r="I63" s="403">
        <v>40</v>
      </c>
      <c r="J63" s="403">
        <v>39.5</v>
      </c>
      <c r="K63" s="322">
        <v>39</v>
      </c>
      <c r="L63" s="218">
        <v>42</v>
      </c>
      <c r="M63" s="403">
        <v>41</v>
      </c>
      <c r="N63" s="403">
        <v>40.5</v>
      </c>
      <c r="O63" s="403">
        <v>40</v>
      </c>
      <c r="P63" s="403">
        <v>40</v>
      </c>
      <c r="Q63" s="219">
        <v>39</v>
      </c>
      <c r="R63" s="218"/>
      <c r="S63" s="403"/>
      <c r="T63" s="403"/>
      <c r="U63" s="322"/>
      <c r="V63" s="222"/>
      <c r="W63" s="402" t="s">
        <v>57</v>
      </c>
      <c r="X63" s="340">
        <v>37.090000000000003</v>
      </c>
      <c r="Y63" s="387"/>
    </row>
    <row r="64" spans="1:36" s="402" customFormat="1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42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42">
        <f t="shared" si="28"/>
        <v>0</v>
      </c>
      <c r="V64" s="223"/>
      <c r="W64" s="402" t="s">
        <v>26</v>
      </c>
      <c r="X64" s="340">
        <f>X63-U48</f>
        <v>3.25</v>
      </c>
      <c r="Y64" s="340"/>
    </row>
    <row r="65" spans="1:32" s="402" customFormat="1" x14ac:dyDescent="0.2">
      <c r="B65" s="402">
        <v>42</v>
      </c>
      <c r="C65" s="402">
        <v>41.5</v>
      </c>
      <c r="D65" s="406">
        <v>41.5</v>
      </c>
      <c r="E65" s="402">
        <v>41</v>
      </c>
      <c r="L65" s="402">
        <v>42</v>
      </c>
      <c r="O65" s="402">
        <v>40</v>
      </c>
    </row>
    <row r="66" spans="1:32" ht="13.5" thickBot="1" x14ac:dyDescent="0.25">
      <c r="D66" s="458" t="s">
        <v>76</v>
      </c>
    </row>
    <row r="67" spans="1:32" ht="13.5" thickBot="1" x14ac:dyDescent="0.25">
      <c r="R67" s="455"/>
      <c r="S67" s="456"/>
      <c r="T67" s="456"/>
      <c r="U67" s="456"/>
      <c r="V67" s="456"/>
      <c r="W67" s="457"/>
    </row>
    <row r="68" spans="1:32" ht="13.5" thickBot="1" x14ac:dyDescent="0.25">
      <c r="A68" s="230" t="s">
        <v>122</v>
      </c>
      <c r="B68" s="518" t="s">
        <v>53</v>
      </c>
      <c r="C68" s="519"/>
      <c r="D68" s="519"/>
      <c r="E68" s="519"/>
      <c r="F68" s="519"/>
      <c r="G68" s="519"/>
      <c r="H68" s="519"/>
      <c r="I68" s="519"/>
      <c r="J68" s="519"/>
      <c r="K68" s="520"/>
      <c r="L68" s="521" t="s">
        <v>63</v>
      </c>
      <c r="M68" s="522"/>
      <c r="N68" s="522"/>
      <c r="O68" s="522"/>
      <c r="P68" s="522"/>
      <c r="Q68" s="522"/>
      <c r="R68" s="523" t="s">
        <v>64</v>
      </c>
      <c r="S68" s="524"/>
      <c r="T68" s="524"/>
      <c r="U68" s="524"/>
      <c r="V68" s="524"/>
      <c r="W68" s="525"/>
      <c r="X68" s="298" t="s">
        <v>55</v>
      </c>
      <c r="Y68" s="470"/>
      <c r="Z68" s="470"/>
      <c r="AA68" s="470"/>
      <c r="AB68" s="470"/>
      <c r="AC68" s="470"/>
    </row>
    <row r="69" spans="1:32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52">
        <v>9</v>
      </c>
      <c r="K69" s="352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52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81">
        <v>754</v>
      </c>
      <c r="Y69" s="470"/>
      <c r="Z69" s="470"/>
      <c r="AA69" s="470"/>
      <c r="AB69" s="470"/>
      <c r="AC69" s="470"/>
    </row>
    <row r="70" spans="1:32" ht="13.5" thickBot="1" x14ac:dyDescent="0.25">
      <c r="A70" s="231" t="s">
        <v>2</v>
      </c>
      <c r="B70" s="484">
        <v>1</v>
      </c>
      <c r="C70" s="492">
        <v>2</v>
      </c>
      <c r="D70" s="480">
        <v>3</v>
      </c>
      <c r="E70" s="480">
        <v>3</v>
      </c>
      <c r="F70" s="486">
        <v>4</v>
      </c>
      <c r="G70" s="486">
        <v>4</v>
      </c>
      <c r="H70" s="491">
        <v>5</v>
      </c>
      <c r="I70" s="491">
        <v>5</v>
      </c>
      <c r="J70" s="493">
        <v>6</v>
      </c>
      <c r="K70" s="494">
        <v>7</v>
      </c>
      <c r="L70" s="484">
        <v>1</v>
      </c>
      <c r="M70" s="485">
        <v>2</v>
      </c>
      <c r="N70" s="480">
        <v>3</v>
      </c>
      <c r="O70" s="486">
        <v>4</v>
      </c>
      <c r="P70" s="491">
        <v>5</v>
      </c>
      <c r="Q70" s="495">
        <v>6</v>
      </c>
      <c r="R70" s="448">
        <v>1</v>
      </c>
      <c r="S70" s="452">
        <v>2</v>
      </c>
      <c r="T70" s="450">
        <v>3</v>
      </c>
      <c r="U70" s="496">
        <v>4</v>
      </c>
      <c r="V70" s="451">
        <v>5</v>
      </c>
      <c r="W70" s="453">
        <v>6</v>
      </c>
      <c r="X70" s="482" t="s">
        <v>0</v>
      </c>
      <c r="Y70" s="470"/>
      <c r="Z70" s="470"/>
      <c r="AA70" s="470"/>
      <c r="AB70" s="470"/>
      <c r="AC70" s="470"/>
    </row>
    <row r="71" spans="1:32" x14ac:dyDescent="0.2">
      <c r="A71" s="236" t="s">
        <v>3</v>
      </c>
      <c r="B71" s="487">
        <v>620</v>
      </c>
      <c r="C71" s="488">
        <v>620</v>
      </c>
      <c r="D71" s="488">
        <v>620</v>
      </c>
      <c r="E71" s="488">
        <v>620</v>
      </c>
      <c r="F71" s="488">
        <v>620</v>
      </c>
      <c r="G71" s="488">
        <v>620</v>
      </c>
      <c r="H71" s="488">
        <v>620</v>
      </c>
      <c r="I71" s="488">
        <v>620</v>
      </c>
      <c r="J71" s="489">
        <v>620</v>
      </c>
      <c r="K71" s="490">
        <v>620</v>
      </c>
      <c r="L71" s="487">
        <v>620</v>
      </c>
      <c r="M71" s="488">
        <v>620</v>
      </c>
      <c r="N71" s="488">
        <v>620</v>
      </c>
      <c r="O71" s="488">
        <v>620</v>
      </c>
      <c r="P71" s="488">
        <v>620</v>
      </c>
      <c r="Q71" s="489">
        <v>620</v>
      </c>
      <c r="R71" s="443">
        <v>620</v>
      </c>
      <c r="S71" s="444">
        <v>620</v>
      </c>
      <c r="T71" s="444">
        <v>620</v>
      </c>
      <c r="U71" s="444">
        <v>620</v>
      </c>
      <c r="V71" s="444">
        <v>620</v>
      </c>
      <c r="W71" s="446">
        <v>620</v>
      </c>
      <c r="X71" s="483">
        <v>620</v>
      </c>
      <c r="Y71" s="328"/>
      <c r="Z71" s="329"/>
      <c r="AA71" s="329"/>
      <c r="AB71" s="329"/>
      <c r="AC71" s="329"/>
    </row>
    <row r="72" spans="1:32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420">
        <v>616</v>
      </c>
      <c r="Y72" s="340"/>
      <c r="Z72" s="329"/>
      <c r="AA72" s="329"/>
      <c r="AB72" s="329"/>
      <c r="AC72" s="329"/>
    </row>
    <row r="73" spans="1:32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421">
        <v>79.3</v>
      </c>
      <c r="Y73" s="342"/>
      <c r="Z73" s="509" t="s">
        <v>123</v>
      </c>
      <c r="AA73" s="329"/>
      <c r="AB73" s="329"/>
      <c r="AC73" s="329"/>
      <c r="AD73" s="329"/>
      <c r="AE73" s="371" t="s">
        <v>124</v>
      </c>
      <c r="AF73" s="505"/>
    </row>
    <row r="74" spans="1:32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422">
        <v>8.8999999999999996E-2</v>
      </c>
      <c r="Y74" s="342"/>
      <c r="Z74" s="383"/>
      <c r="AA74" s="383"/>
      <c r="AB74" s="383"/>
      <c r="AC74" s="383"/>
    </row>
    <row r="75" spans="1:32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413">
        <f t="shared" si="32"/>
        <v>-0.64516129032257652</v>
      </c>
      <c r="Y75" s="340"/>
      <c r="Z75" s="383"/>
      <c r="AA75" s="383"/>
      <c r="AB75" s="383"/>
      <c r="AC75" s="383"/>
    </row>
    <row r="76" spans="1:32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53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53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23">
        <f>X72-S57</f>
        <v>81</v>
      </c>
      <c r="Y76" s="336"/>
      <c r="Z76" s="386"/>
      <c r="AA76" s="383"/>
      <c r="AB76" s="383"/>
      <c r="AC76" s="383"/>
    </row>
    <row r="77" spans="1:32" x14ac:dyDescent="0.2">
      <c r="A77" s="266" t="s">
        <v>51</v>
      </c>
      <c r="B77" s="368">
        <v>531</v>
      </c>
      <c r="C77" s="439">
        <v>421</v>
      </c>
      <c r="D77" s="439">
        <v>515</v>
      </c>
      <c r="E77" s="439">
        <v>515</v>
      </c>
      <c r="F77" s="439">
        <v>402</v>
      </c>
      <c r="G77" s="439">
        <v>401</v>
      </c>
      <c r="H77" s="439">
        <v>526</v>
      </c>
      <c r="I77" s="439">
        <v>527</v>
      </c>
      <c r="J77" s="439">
        <v>505</v>
      </c>
      <c r="K77" s="441">
        <v>207</v>
      </c>
      <c r="L77" s="368">
        <v>477</v>
      </c>
      <c r="M77" s="439">
        <v>469</v>
      </c>
      <c r="N77" s="439">
        <v>529</v>
      </c>
      <c r="O77" s="439">
        <v>455</v>
      </c>
      <c r="P77" s="439">
        <v>459</v>
      </c>
      <c r="Q77" s="441">
        <v>303</v>
      </c>
      <c r="R77" s="368">
        <v>243</v>
      </c>
      <c r="S77" s="439">
        <v>582</v>
      </c>
      <c r="T77" s="439">
        <v>510</v>
      </c>
      <c r="U77" s="439">
        <v>530</v>
      </c>
      <c r="V77" s="439">
        <v>479</v>
      </c>
      <c r="W77" s="440">
        <v>284</v>
      </c>
      <c r="X77" s="270">
        <f>SUM(B77:W77)</f>
        <v>9870</v>
      </c>
      <c r="Y77" s="470" t="s">
        <v>56</v>
      </c>
      <c r="Z77" s="380">
        <f>V62-X77</f>
        <v>9</v>
      </c>
      <c r="AA77" s="292">
        <f>Z77/V62</f>
        <v>9.1102338293349531E-4</v>
      </c>
      <c r="AB77" s="228"/>
      <c r="AC77" s="470"/>
    </row>
    <row r="78" spans="1:32" x14ac:dyDescent="0.2">
      <c r="A78" s="273" t="s">
        <v>28</v>
      </c>
      <c r="B78" s="218">
        <v>45</v>
      </c>
      <c r="C78" s="472">
        <v>43.5</v>
      </c>
      <c r="D78" s="472">
        <v>43.5</v>
      </c>
      <c r="E78" s="472">
        <v>43.5</v>
      </c>
      <c r="F78" s="472">
        <v>43</v>
      </c>
      <c r="G78" s="472">
        <v>43</v>
      </c>
      <c r="H78" s="472">
        <v>42.5</v>
      </c>
      <c r="I78" s="472">
        <v>42.5</v>
      </c>
      <c r="J78" s="472">
        <v>42</v>
      </c>
      <c r="K78" s="322">
        <v>41.5</v>
      </c>
      <c r="L78" s="218">
        <v>45</v>
      </c>
      <c r="M78" s="472">
        <v>43.5</v>
      </c>
      <c r="N78" s="472">
        <v>43.5</v>
      </c>
      <c r="O78" s="472">
        <v>43</v>
      </c>
      <c r="P78" s="472">
        <v>42.5</v>
      </c>
      <c r="Q78" s="322">
        <v>42</v>
      </c>
      <c r="R78" s="218">
        <v>44.5</v>
      </c>
      <c r="S78" s="472">
        <v>43.5</v>
      </c>
      <c r="T78" s="472">
        <v>43</v>
      </c>
      <c r="U78" s="472">
        <v>42.5</v>
      </c>
      <c r="V78" s="472">
        <v>41.5</v>
      </c>
      <c r="W78" s="219">
        <v>41.5</v>
      </c>
      <c r="X78" s="222"/>
      <c r="Y78" s="470" t="s">
        <v>57</v>
      </c>
      <c r="Z78" s="340">
        <v>40.81</v>
      </c>
      <c r="AA78" s="387"/>
      <c r="AB78" s="470"/>
      <c r="AC78" s="470"/>
    </row>
    <row r="79" spans="1:32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42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3</v>
      </c>
      <c r="O79" s="217">
        <f t="shared" si="38"/>
        <v>3</v>
      </c>
      <c r="P79" s="217">
        <f t="shared" si="38"/>
        <v>2.5</v>
      </c>
      <c r="Q79" s="442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33">
        <f>(W78-W67)</f>
        <v>41.5</v>
      </c>
      <c r="X79" s="223"/>
      <c r="Y79" s="470" t="s">
        <v>57</v>
      </c>
      <c r="Z79" s="340">
        <f>Z78-X63</f>
        <v>3.7199999999999989</v>
      </c>
      <c r="AA79" s="340"/>
      <c r="AB79" s="470"/>
      <c r="AC79" s="470"/>
    </row>
    <row r="80" spans="1:32" x14ac:dyDescent="0.2">
      <c r="A80" s="470"/>
      <c r="B80" s="470">
        <v>45</v>
      </c>
      <c r="C80" s="470"/>
      <c r="D80" s="471"/>
      <c r="E80" s="470"/>
      <c r="F80" s="470"/>
      <c r="G80" s="470">
        <v>43</v>
      </c>
      <c r="H80" s="470">
        <v>42.5</v>
      </c>
      <c r="I80" s="470"/>
      <c r="J80" s="470"/>
      <c r="K80" s="470"/>
      <c r="L80" s="470">
        <v>45</v>
      </c>
      <c r="M80" s="470"/>
      <c r="N80" s="470">
        <v>43</v>
      </c>
      <c r="O80" s="470">
        <v>42.5</v>
      </c>
      <c r="P80" s="470"/>
      <c r="Q80" s="470"/>
      <c r="R80" s="470">
        <v>44.5</v>
      </c>
      <c r="S80" s="470"/>
      <c r="T80" s="470"/>
      <c r="U80" s="470"/>
      <c r="V80" s="470">
        <v>41.5</v>
      </c>
      <c r="W80" s="470"/>
      <c r="X80" s="470"/>
      <c r="Y80" s="470"/>
      <c r="Z80" s="470"/>
      <c r="AA80" s="470"/>
    </row>
  </sheetData>
  <mergeCells count="29">
    <mergeCell ref="B23:I23"/>
    <mergeCell ref="K23:N23"/>
    <mergeCell ref="O23:R23"/>
    <mergeCell ref="AE6:AF6"/>
    <mergeCell ref="F2:I2"/>
    <mergeCell ref="P8:T8"/>
    <mergeCell ref="K8:O8"/>
    <mergeCell ref="B8:I8"/>
    <mergeCell ref="K9:L9"/>
    <mergeCell ref="P9:Q9"/>
    <mergeCell ref="Z28:AE28"/>
    <mergeCell ref="AI26:AJ29"/>
    <mergeCell ref="U42:AE42"/>
    <mergeCell ref="B38:I38"/>
    <mergeCell ref="K38:N38"/>
    <mergeCell ref="O38:R38"/>
    <mergeCell ref="V27:X28"/>
    <mergeCell ref="AF40:AG40"/>
    <mergeCell ref="AH40:AI40"/>
    <mergeCell ref="AJ40:AK40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</mergeCells>
  <conditionalFormatting sqref="B74:W7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W73">
    <cfRule type="colorScale" priority="2">
      <colorScale>
        <cfvo type="min"/>
        <cfvo type="max"/>
        <color rgb="FFFFEF9C"/>
        <color rgb="FF63BE7B"/>
      </colorScale>
    </cfRule>
  </conditionalFormatting>
  <conditionalFormatting sqref="B76:W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2024-03-23T14:01:23Z</dcterms:modified>
</cp:coreProperties>
</file>