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1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H86" i="250"/>
  <c r="H85" i="250"/>
  <c r="G85" i="250"/>
  <c r="F85" i="250"/>
  <c r="E85" i="250"/>
  <c r="D85" i="250"/>
  <c r="C85" i="250"/>
  <c r="B85" i="250"/>
  <c r="H83" i="251"/>
  <c r="B83" i="251"/>
  <c r="F81" i="25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B5" i="240"/>
  <c r="B6" i="240" s="1"/>
  <c r="B7" i="240" s="1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G7" i="239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<sst xmlns="http://schemas.openxmlformats.org/spreadsheetml/2006/main" count="848" uniqueCount="136">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</sst>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20" t="s">
        <v>23</v>
      </c>
      <c r="C17" s="521"/>
      <c r="D17" s="521"/>
      <c r="E17" s="521"/>
      <c r="F17" s="52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85"/>
  <sheetViews>
    <sheetView showGridLines="0" topLeftCell="A67" zoomScale="70" zoomScaleNormal="70" workbookViewId="0">
      <selection activeCell="G83" sqref="G83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525" t="s">
        <v>53</v>
      </c>
      <c r="C8" s="526"/>
      <c r="D8" s="526"/>
      <c r="E8" s="52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525" t="s">
        <v>53</v>
      </c>
      <c r="C21" s="526"/>
      <c r="D21" s="526"/>
      <c r="E21" s="526"/>
      <c r="F21" s="299" t="s">
        <v>0</v>
      </c>
      <c r="G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  <c r="G22" s="338"/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  <c r="G23" s="338"/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  <c r="G24" s="340"/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  <c r="G25" s="340"/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  <c r="G26" s="340"/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  <c r="G27" s="340"/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  <c r="G28" s="338"/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338" t="s">
        <v>56</v>
      </c>
      <c r="H29" s="374">
        <f>F16-F29</f>
        <v>19</v>
      </c>
      <c r="I29" s="375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338" t="s">
        <v>57</v>
      </c>
      <c r="H30" s="372">
        <v>66.36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528" t="s">
        <v>53</v>
      </c>
      <c r="C34" s="529"/>
      <c r="D34" s="529"/>
      <c r="E34" s="529"/>
      <c r="F34" s="299" t="s">
        <v>0</v>
      </c>
      <c r="G34" s="377"/>
      <c r="H34" s="377"/>
      <c r="I34" s="377"/>
      <c r="J34" s="377"/>
      <c r="K34" s="377"/>
      <c r="L34" s="377"/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37">
        <v>4</v>
      </c>
      <c r="F35" s="436">
        <v>255</v>
      </c>
      <c r="G35" s="377"/>
      <c r="H35" s="377"/>
      <c r="I35" s="377"/>
      <c r="J35" s="377"/>
      <c r="K35" s="377"/>
      <c r="L35" s="377"/>
    </row>
    <row r="36" spans="1:16" x14ac:dyDescent="0.2">
      <c r="A36" s="236" t="s">
        <v>3</v>
      </c>
      <c r="B36" s="302">
        <v>490</v>
      </c>
      <c r="C36" s="303"/>
      <c r="D36" s="304"/>
      <c r="E36" s="438"/>
      <c r="F36" s="419">
        <v>490</v>
      </c>
      <c r="G36" s="377"/>
      <c r="H36" s="377"/>
      <c r="I36" s="377"/>
      <c r="J36" s="377"/>
      <c r="K36" s="377"/>
      <c r="L36" s="377"/>
    </row>
    <row r="37" spans="1:16" x14ac:dyDescent="0.2">
      <c r="A37" s="242" t="s">
        <v>6</v>
      </c>
      <c r="B37" s="306">
        <v>652</v>
      </c>
      <c r="C37" s="307"/>
      <c r="D37" s="307"/>
      <c r="E37" s="430"/>
      <c r="F37" s="420">
        <v>652</v>
      </c>
      <c r="G37" s="340"/>
      <c r="H37" s="540" t="s">
        <v>88</v>
      </c>
      <c r="I37" s="540"/>
      <c r="J37" s="540"/>
      <c r="K37" s="540"/>
      <c r="L37" s="540"/>
      <c r="M37" s="540"/>
      <c r="N37" s="540"/>
      <c r="O37" s="540"/>
      <c r="P37" s="540"/>
    </row>
    <row r="38" spans="1:16" x14ac:dyDescent="0.2">
      <c r="A38" s="231" t="s">
        <v>7</v>
      </c>
      <c r="B38" s="308">
        <v>40</v>
      </c>
      <c r="C38" s="309"/>
      <c r="D38" s="310"/>
      <c r="E38" s="431"/>
      <c r="F38" s="421">
        <v>40</v>
      </c>
      <c r="G38" s="340"/>
      <c r="H38" s="540"/>
      <c r="I38" s="540"/>
      <c r="J38" s="540"/>
      <c r="K38" s="540"/>
      <c r="L38" s="540"/>
      <c r="M38" s="540"/>
      <c r="N38" s="540"/>
      <c r="O38" s="540"/>
      <c r="P38" s="540"/>
    </row>
    <row r="39" spans="1:16" x14ac:dyDescent="0.2">
      <c r="A39" s="231" t="s">
        <v>8</v>
      </c>
      <c r="B39" s="252">
        <v>0.17599999999999999</v>
      </c>
      <c r="C39" s="253"/>
      <c r="D39" s="311"/>
      <c r="E39" s="432"/>
      <c r="F39" s="422">
        <v>0.17599999999999999</v>
      </c>
      <c r="G39" s="340"/>
      <c r="H39" s="540"/>
      <c r="I39" s="540"/>
      <c r="J39" s="540"/>
      <c r="K39" s="540"/>
      <c r="L39" s="540"/>
      <c r="M39" s="540"/>
      <c r="N39" s="540"/>
      <c r="O39" s="540"/>
      <c r="P39" s="540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413">
        <f t="shared" si="4"/>
        <v>33.061224489795904</v>
      </c>
      <c r="G40" s="340"/>
      <c r="H40" s="377"/>
      <c r="I40" s="377"/>
      <c r="J40" s="377"/>
      <c r="K40" s="377"/>
      <c r="L40" s="377"/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23">
        <f>F37-F24</f>
        <v>288</v>
      </c>
      <c r="G41" s="377"/>
      <c r="H41" s="377"/>
      <c r="I41" s="377"/>
      <c r="J41" s="377"/>
      <c r="K41" s="377"/>
      <c r="L41" s="377"/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416">
        <f>SUM(B42:E42)</f>
        <v>2546</v>
      </c>
      <c r="G42" s="377" t="s">
        <v>56</v>
      </c>
      <c r="H42" s="380">
        <f>F29-F42</f>
        <v>8</v>
      </c>
      <c r="I42" s="381">
        <f>H42/F29</f>
        <v>3.1323414252153485E-3</v>
      </c>
      <c r="J42" s="377"/>
      <c r="K42" s="377"/>
      <c r="L42" s="377"/>
    </row>
    <row r="43" spans="1:16" x14ac:dyDescent="0.2">
      <c r="A43" s="273" t="s">
        <v>28</v>
      </c>
      <c r="B43" s="218">
        <v>125</v>
      </c>
      <c r="C43" s="403"/>
      <c r="D43" s="403"/>
      <c r="E43" s="219"/>
      <c r="F43" s="417"/>
      <c r="G43" s="377" t="s">
        <v>57</v>
      </c>
      <c r="H43" s="340">
        <v>95.02</v>
      </c>
      <c r="I43" s="343"/>
      <c r="J43" s="377"/>
      <c r="K43" s="377"/>
      <c r="L43" s="377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33"/>
      <c r="F44" s="418"/>
      <c r="G44" s="377" t="s">
        <v>26</v>
      </c>
      <c r="H44" s="340">
        <f>H43-H30</f>
        <v>28.659999999999997</v>
      </c>
      <c r="I44" s="340"/>
      <c r="J44" s="377"/>
      <c r="K44" s="377"/>
      <c r="L44" s="377"/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525" t="s">
        <v>53</v>
      </c>
      <c r="C48" s="526"/>
      <c r="D48" s="526"/>
      <c r="E48" s="526"/>
      <c r="F48" s="299" t="s">
        <v>0</v>
      </c>
      <c r="G48" s="402"/>
      <c r="H48" s="402"/>
      <c r="I48" s="402"/>
      <c r="J48" s="402"/>
      <c r="K48" s="402"/>
      <c r="L48" s="402"/>
      <c r="M48" s="402"/>
      <c r="N48" s="402"/>
      <c r="O48" s="402"/>
      <c r="P48" s="402"/>
    </row>
    <row r="49" spans="1:17" ht="13.5" thickBot="1" x14ac:dyDescent="0.25">
      <c r="A49" s="214" t="s">
        <v>2</v>
      </c>
      <c r="B49" s="424">
        <v>1</v>
      </c>
      <c r="C49" s="425">
        <v>2</v>
      </c>
      <c r="D49" s="425">
        <v>3</v>
      </c>
      <c r="E49" s="425">
        <v>4</v>
      </c>
      <c r="F49" s="435">
        <v>255</v>
      </c>
      <c r="G49" s="402"/>
      <c r="H49" s="402"/>
      <c r="I49" s="402"/>
      <c r="J49" s="402"/>
      <c r="K49" s="402"/>
      <c r="L49" s="402"/>
      <c r="M49" s="402"/>
      <c r="N49" s="402"/>
      <c r="O49" s="402"/>
      <c r="P49" s="402"/>
    </row>
    <row r="50" spans="1:17" x14ac:dyDescent="0.2">
      <c r="A50" s="236" t="s">
        <v>3</v>
      </c>
      <c r="B50" s="426">
        <v>690</v>
      </c>
      <c r="C50" s="427"/>
      <c r="D50" s="428"/>
      <c r="E50" s="429"/>
      <c r="F50" s="434">
        <v>690</v>
      </c>
      <c r="G50" s="402"/>
      <c r="H50" s="402"/>
      <c r="I50" s="402"/>
      <c r="J50" s="402"/>
      <c r="K50" s="402"/>
      <c r="L50" s="402"/>
      <c r="M50" s="402"/>
      <c r="N50" s="402"/>
      <c r="O50" s="402"/>
      <c r="P50" s="402"/>
    </row>
    <row r="51" spans="1:17" x14ac:dyDescent="0.2">
      <c r="A51" s="242" t="s">
        <v>6</v>
      </c>
      <c r="B51" s="306">
        <v>1019</v>
      </c>
      <c r="C51" s="307"/>
      <c r="D51" s="307"/>
      <c r="E51" s="430"/>
      <c r="F51" s="420">
        <v>1019</v>
      </c>
      <c r="G51" s="340"/>
      <c r="H51" s="540"/>
      <c r="I51" s="540"/>
      <c r="J51" s="540"/>
      <c r="K51" s="540"/>
      <c r="L51" s="540"/>
      <c r="M51" s="540"/>
      <c r="N51" s="540"/>
      <c r="O51" s="540"/>
      <c r="P51" s="540"/>
    </row>
    <row r="52" spans="1:17" x14ac:dyDescent="0.2">
      <c r="A52" s="231" t="s">
        <v>7</v>
      </c>
      <c r="B52" s="308">
        <v>53.3</v>
      </c>
      <c r="C52" s="309"/>
      <c r="D52" s="310"/>
      <c r="E52" s="431"/>
      <c r="F52" s="421">
        <v>53.3</v>
      </c>
      <c r="G52" s="340"/>
      <c r="H52" s="540"/>
      <c r="I52" s="540"/>
      <c r="J52" s="540"/>
      <c r="K52" s="540"/>
      <c r="L52" s="540"/>
      <c r="M52" s="540"/>
      <c r="N52" s="540"/>
      <c r="O52" s="540"/>
      <c r="P52" s="540"/>
    </row>
    <row r="53" spans="1:17" x14ac:dyDescent="0.2">
      <c r="A53" s="231" t="s">
        <v>8</v>
      </c>
      <c r="B53" s="252">
        <v>0.13</v>
      </c>
      <c r="C53" s="253"/>
      <c r="D53" s="311"/>
      <c r="E53" s="432"/>
      <c r="F53" s="422">
        <v>0.13</v>
      </c>
      <c r="G53" s="340"/>
      <c r="H53" s="540"/>
      <c r="I53" s="540"/>
      <c r="J53" s="540"/>
      <c r="K53" s="540"/>
      <c r="L53" s="540"/>
      <c r="M53" s="540"/>
      <c r="N53" s="540"/>
      <c r="O53" s="540"/>
      <c r="P53" s="540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413">
        <f t="shared" ref="F54" si="6">F51/F50*100-100</f>
        <v>47.681159420289845</v>
      </c>
      <c r="G54" s="340"/>
      <c r="H54" s="402"/>
      <c r="I54" s="402"/>
      <c r="J54" s="402"/>
      <c r="K54" s="402"/>
      <c r="L54" s="402"/>
      <c r="M54" s="402"/>
      <c r="N54" s="402"/>
      <c r="O54" s="402"/>
      <c r="P54" s="402"/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23">
        <f>F51-F38</f>
        <v>979</v>
      </c>
      <c r="G55" s="402"/>
      <c r="H55" s="402"/>
      <c r="I55" s="402"/>
      <c r="J55" s="402"/>
      <c r="K55" s="402"/>
      <c r="L55" s="402"/>
      <c r="M55" s="402"/>
      <c r="N55" s="402"/>
      <c r="O55" s="402"/>
      <c r="P55" s="402"/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416">
        <f>SUM(B56:E56)</f>
        <v>2541</v>
      </c>
      <c r="G56" s="402" t="s">
        <v>56</v>
      </c>
      <c r="H56" s="380">
        <f>F42-F56</f>
        <v>5</v>
      </c>
      <c r="I56" s="381">
        <f>H56/F42</f>
        <v>1.9638648860958365E-3</v>
      </c>
      <c r="J56" s="402"/>
      <c r="K56" s="402"/>
      <c r="L56" s="402"/>
      <c r="M56" s="402"/>
      <c r="N56" s="402"/>
      <c r="O56" s="402"/>
      <c r="P56" s="402"/>
    </row>
    <row r="57" spans="1:17" x14ac:dyDescent="0.2">
      <c r="A57" s="273" t="s">
        <v>28</v>
      </c>
      <c r="B57" s="218">
        <v>83.71</v>
      </c>
      <c r="C57" s="403"/>
      <c r="D57" s="403"/>
      <c r="E57" s="219"/>
      <c r="F57" s="417"/>
      <c r="G57" s="402" t="s">
        <v>57</v>
      </c>
      <c r="H57" s="340">
        <v>125.31</v>
      </c>
      <c r="I57" s="387"/>
      <c r="J57" s="402"/>
      <c r="K57" s="402"/>
      <c r="L57" s="402"/>
      <c r="M57" s="402"/>
      <c r="N57" s="402"/>
      <c r="O57" s="402"/>
      <c r="P57" s="402"/>
    </row>
    <row r="58" spans="1:17" ht="13.5" thickBot="1" x14ac:dyDescent="0.25">
      <c r="A58" s="274" t="s">
        <v>26</v>
      </c>
      <c r="B58" s="467">
        <f>B57-B43</f>
        <v>-41.290000000000006</v>
      </c>
      <c r="C58" s="217"/>
      <c r="D58" s="217"/>
      <c r="E58" s="433"/>
      <c r="F58" s="418"/>
      <c r="G58" s="402" t="s">
        <v>26</v>
      </c>
      <c r="H58" s="340">
        <f>H57-H44</f>
        <v>96.65</v>
      </c>
      <c r="I58" s="340"/>
      <c r="J58" s="402"/>
      <c r="K58" s="402"/>
      <c r="L58" s="402"/>
      <c r="M58" s="402"/>
      <c r="N58" s="402"/>
      <c r="O58" s="402"/>
      <c r="P58" s="402"/>
    </row>
    <row r="59" spans="1:17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</row>
    <row r="60" spans="1:17" ht="13.5" thickBot="1" x14ac:dyDescent="0.25"/>
    <row r="61" spans="1:17" ht="13.5" thickBot="1" x14ac:dyDescent="0.25">
      <c r="A61" s="278" t="s">
        <v>122</v>
      </c>
      <c r="B61" s="528" t="s">
        <v>53</v>
      </c>
      <c r="C61" s="529"/>
      <c r="D61" s="529"/>
      <c r="E61" s="529"/>
      <c r="F61" s="473"/>
      <c r="G61" s="299" t="s">
        <v>0</v>
      </c>
      <c r="H61" s="470"/>
      <c r="I61" s="470"/>
      <c r="J61" s="470"/>
      <c r="K61" s="470"/>
      <c r="L61" s="470"/>
      <c r="M61" s="470"/>
      <c r="N61" s="470"/>
      <c r="O61" s="470"/>
      <c r="P61" s="470"/>
      <c r="Q61" s="470"/>
    </row>
    <row r="62" spans="1:17" ht="13.5" thickBot="1" x14ac:dyDescent="0.25">
      <c r="A62" s="231" t="s">
        <v>2</v>
      </c>
      <c r="B62" s="477">
        <v>1</v>
      </c>
      <c r="C62" s="478">
        <v>2</v>
      </c>
      <c r="D62" s="478">
        <v>3</v>
      </c>
      <c r="E62" s="478">
        <v>4</v>
      </c>
      <c r="F62" s="479">
        <v>5</v>
      </c>
      <c r="G62" s="474">
        <v>146</v>
      </c>
      <c r="H62" s="470"/>
      <c r="I62" s="470"/>
      <c r="J62" s="470"/>
      <c r="K62" s="470"/>
      <c r="L62" s="470"/>
      <c r="M62" s="470"/>
      <c r="N62" s="470"/>
      <c r="O62" s="470"/>
      <c r="P62" s="470"/>
      <c r="Q62" s="470"/>
    </row>
    <row r="63" spans="1:17" x14ac:dyDescent="0.2">
      <c r="A63" s="236" t="s">
        <v>3</v>
      </c>
      <c r="B63" s="426">
        <v>890</v>
      </c>
      <c r="C63" s="427">
        <v>890</v>
      </c>
      <c r="D63" s="428">
        <v>890</v>
      </c>
      <c r="E63" s="428">
        <v>890</v>
      </c>
      <c r="F63" s="429">
        <v>890</v>
      </c>
      <c r="G63" s="434">
        <v>890</v>
      </c>
      <c r="H63" s="470"/>
      <c r="I63" s="470"/>
      <c r="J63" s="470"/>
      <c r="K63" s="470"/>
      <c r="L63" s="470"/>
      <c r="M63" s="470"/>
      <c r="N63" s="470"/>
      <c r="O63" s="470"/>
      <c r="P63" s="470"/>
      <c r="Q63" s="470"/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30">
        <v>1310</v>
      </c>
      <c r="G64" s="420">
        <v>1123</v>
      </c>
      <c r="H64" s="340"/>
      <c r="I64" s="510"/>
      <c r="J64" s="510"/>
      <c r="K64" s="540" t="s">
        <v>125</v>
      </c>
      <c r="L64" s="540"/>
      <c r="M64" s="540"/>
      <c r="N64" s="540"/>
      <c r="O64" s="540"/>
      <c r="P64" s="510"/>
      <c r="Q64" s="510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31">
        <v>95.7</v>
      </c>
      <c r="G65" s="421">
        <v>99.1</v>
      </c>
      <c r="H65" s="340"/>
      <c r="I65" s="510"/>
      <c r="J65" s="510"/>
      <c r="K65" s="548" t="s">
        <v>131</v>
      </c>
      <c r="L65" s="548"/>
      <c r="M65" s="548"/>
      <c r="N65" s="548"/>
      <c r="O65" s="548"/>
      <c r="P65" s="510"/>
      <c r="Q65" s="510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32">
        <v>5.0999999999999997E-2</v>
      </c>
      <c r="G66" s="422">
        <v>9.8000000000000004E-2</v>
      </c>
      <c r="H66" s="340"/>
      <c r="I66" s="510"/>
      <c r="J66" s="510"/>
      <c r="K66" s="548"/>
      <c r="L66" s="548"/>
      <c r="M66" s="548"/>
      <c r="N66" s="548"/>
      <c r="O66" s="548"/>
      <c r="P66" s="510"/>
      <c r="Q66" s="510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413">
        <f t="shared" ref="G67" si="8">G64/G63*100-100</f>
        <v>26.17977528089888</v>
      </c>
      <c r="H67" s="340"/>
      <c r="I67" s="470"/>
      <c r="J67" s="470"/>
      <c r="K67" s="548"/>
      <c r="L67" s="548"/>
      <c r="M67" s="548"/>
      <c r="N67" s="548"/>
      <c r="O67" s="548"/>
      <c r="P67" s="470"/>
      <c r="Q67" s="47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23">
        <f>G64-F51</f>
        <v>104</v>
      </c>
      <c r="H68" s="470"/>
      <c r="I68" s="470"/>
      <c r="J68" s="470"/>
      <c r="K68" s="548"/>
      <c r="L68" s="548"/>
      <c r="M68" s="548"/>
      <c r="N68" s="548"/>
      <c r="O68" s="548"/>
      <c r="P68" s="470"/>
      <c r="Q68" s="470"/>
    </row>
    <row r="69" spans="1:17" x14ac:dyDescent="0.2">
      <c r="A69" s="273" t="s">
        <v>52</v>
      </c>
      <c r="B69" s="475">
        <v>220</v>
      </c>
      <c r="C69" s="321">
        <v>327</v>
      </c>
      <c r="D69" s="321">
        <v>383</v>
      </c>
      <c r="E69" s="321">
        <v>313</v>
      </c>
      <c r="F69" s="476">
        <v>234</v>
      </c>
      <c r="G69" s="416">
        <f>SUM(B69:F69)</f>
        <v>1477</v>
      </c>
      <c r="H69" s="470" t="s">
        <v>56</v>
      </c>
      <c r="I69" s="380">
        <f>F56-G69</f>
        <v>1064</v>
      </c>
      <c r="J69" s="381">
        <f>I69/F56</f>
        <v>0.41873278236914602</v>
      </c>
      <c r="K69" s="470"/>
      <c r="L69" s="470"/>
      <c r="M69" s="470"/>
      <c r="N69" s="470"/>
      <c r="O69" s="470"/>
      <c r="P69" s="470"/>
      <c r="Q69" s="470"/>
    </row>
    <row r="70" spans="1:17" x14ac:dyDescent="0.2">
      <c r="A70" s="273" t="s">
        <v>28</v>
      </c>
      <c r="B70" s="218">
        <v>65</v>
      </c>
      <c r="C70" s="472">
        <v>65</v>
      </c>
      <c r="D70" s="472">
        <v>65</v>
      </c>
      <c r="E70" s="472">
        <v>65</v>
      </c>
      <c r="F70" s="219">
        <v>65</v>
      </c>
      <c r="G70" s="417"/>
      <c r="H70" s="470" t="s">
        <v>57</v>
      </c>
      <c r="I70" s="340">
        <v>84.23</v>
      </c>
      <c r="J70" s="387"/>
      <c r="K70" s="470"/>
      <c r="L70" s="470"/>
      <c r="M70" s="470"/>
      <c r="N70" s="470"/>
      <c r="O70" s="470"/>
      <c r="P70" s="470"/>
      <c r="Q70" s="470"/>
    </row>
    <row r="71" spans="1:17" ht="13.5" thickBot="1" x14ac:dyDescent="0.25">
      <c r="A71" s="274" t="s">
        <v>26</v>
      </c>
      <c r="B71" s="503">
        <f>B70-B57</f>
        <v>-18.709999999999994</v>
      </c>
      <c r="C71" s="504">
        <f>C70-B57</f>
        <v>-18.709999999999994</v>
      </c>
      <c r="D71" s="504">
        <f>D70-B57</f>
        <v>-18.709999999999994</v>
      </c>
      <c r="E71" s="217">
        <f>E70-B57</f>
        <v>-18.709999999999994</v>
      </c>
      <c r="F71" s="433">
        <f>F70-B57</f>
        <v>-18.709999999999994</v>
      </c>
      <c r="G71" s="418"/>
      <c r="H71" s="470" t="s">
        <v>26</v>
      </c>
      <c r="I71" s="340">
        <f>I70-H57</f>
        <v>-41.08</v>
      </c>
      <c r="J71" s="340"/>
      <c r="K71" s="470"/>
      <c r="L71" s="470"/>
      <c r="M71" s="470"/>
      <c r="N71" s="470"/>
      <c r="O71" s="470"/>
      <c r="P71" s="470"/>
      <c r="Q71" s="470"/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528" t="s">
        <v>53</v>
      </c>
      <c r="C74" s="529"/>
      <c r="D74" s="529"/>
      <c r="E74" s="529"/>
      <c r="F74" s="513"/>
      <c r="G74" s="299" t="s">
        <v>0</v>
      </c>
      <c r="H74" s="514"/>
      <c r="I74" s="514"/>
      <c r="J74" s="514"/>
    </row>
    <row r="75" spans="1:17" ht="13.5" thickBot="1" x14ac:dyDescent="0.25">
      <c r="A75" s="231" t="s">
        <v>2</v>
      </c>
      <c r="B75" s="477">
        <v>1</v>
      </c>
      <c r="C75" s="478">
        <v>2</v>
      </c>
      <c r="D75" s="478">
        <v>3</v>
      </c>
      <c r="E75" s="478">
        <v>4</v>
      </c>
      <c r="F75" s="479">
        <v>5</v>
      </c>
      <c r="G75" s="474">
        <v>146</v>
      </c>
      <c r="H75" s="514"/>
      <c r="I75" s="514"/>
      <c r="J75" s="514"/>
    </row>
    <row r="76" spans="1:17" x14ac:dyDescent="0.2">
      <c r="A76" s="236" t="s">
        <v>3</v>
      </c>
      <c r="B76" s="426">
        <v>1080</v>
      </c>
      <c r="C76" s="427">
        <v>1080</v>
      </c>
      <c r="D76" s="428">
        <v>1080</v>
      </c>
      <c r="E76" s="428">
        <v>1080</v>
      </c>
      <c r="F76" s="429">
        <v>1080</v>
      </c>
      <c r="G76" s="434">
        <v>1080</v>
      </c>
      <c r="H76" s="514"/>
      <c r="I76" s="514"/>
      <c r="J76" s="514"/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30">
        <v>1403</v>
      </c>
      <c r="G77" s="420">
        <v>1240</v>
      </c>
      <c r="H77" s="340"/>
      <c r="I77" s="510"/>
      <c r="J77" s="510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31">
        <v>100</v>
      </c>
      <c r="G78" s="421">
        <v>96.8</v>
      </c>
      <c r="H78" s="340"/>
      <c r="I78" s="510"/>
      <c r="J78" s="510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32">
        <v>3.9E-2</v>
      </c>
      <c r="G79" s="422">
        <v>4.3400000000000001E-2</v>
      </c>
      <c r="H79" s="340"/>
      <c r="I79" s="510"/>
      <c r="J79" s="510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413">
        <f t="shared" si="9"/>
        <v>14.81481481481481</v>
      </c>
      <c r="H80" s="340"/>
      <c r="I80" s="514"/>
      <c r="J80" s="514"/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23">
        <f>G77-F64</f>
        <v>-70</v>
      </c>
      <c r="H81" s="514"/>
      <c r="I81" s="514"/>
      <c r="J81" s="514"/>
    </row>
    <row r="82" spans="1:10" x14ac:dyDescent="0.2">
      <c r="A82" s="273" t="s">
        <v>52</v>
      </c>
      <c r="B82" s="475">
        <v>219</v>
      </c>
      <c r="C82" s="321">
        <v>327</v>
      </c>
      <c r="D82" s="321">
        <v>383</v>
      </c>
      <c r="E82" s="321">
        <v>313</v>
      </c>
      <c r="F82" s="476">
        <v>234</v>
      </c>
      <c r="G82" s="416">
        <f>SUM(B82:F82)</f>
        <v>1476</v>
      </c>
      <c r="H82" s="514" t="s">
        <v>56</v>
      </c>
      <c r="I82" s="380">
        <f>G69-G82</f>
        <v>1</v>
      </c>
      <c r="J82" s="381">
        <f>I82/G69</f>
        <v>6.770480704129993E-4</v>
      </c>
    </row>
    <row r="83" spans="1:10" x14ac:dyDescent="0.2">
      <c r="A83" s="273" t="s">
        <v>28</v>
      </c>
      <c r="B83" s="218">
        <v>66.5</v>
      </c>
      <c r="C83" s="515">
        <v>66.5</v>
      </c>
      <c r="D83" s="515">
        <v>66.5</v>
      </c>
      <c r="E83" s="515">
        <v>66.5</v>
      </c>
      <c r="F83" s="219">
        <v>66.5</v>
      </c>
      <c r="G83" s="417"/>
      <c r="H83" s="514" t="s">
        <v>57</v>
      </c>
      <c r="I83" s="340">
        <v>65</v>
      </c>
      <c r="J83" s="387"/>
    </row>
    <row r="84" spans="1:10" ht="13.5" thickBot="1" x14ac:dyDescent="0.25">
      <c r="A84" s="274" t="s">
        <v>26</v>
      </c>
      <c r="B84" s="503">
        <f>B83-B70</f>
        <v>1.5</v>
      </c>
      <c r="C84" s="504">
        <f t="shared" ref="C84:F84" si="11">C83-C70</f>
        <v>1.5</v>
      </c>
      <c r="D84" s="504">
        <f t="shared" si="11"/>
        <v>1.5</v>
      </c>
      <c r="E84" s="217">
        <f t="shared" si="11"/>
        <v>1.5</v>
      </c>
      <c r="F84" s="433">
        <f t="shared" si="11"/>
        <v>1.5</v>
      </c>
      <c r="G84" s="418"/>
      <c r="H84" s="514" t="s">
        <v>26</v>
      </c>
      <c r="I84" s="340">
        <f>I83-I70</f>
        <v>-19.230000000000004</v>
      </c>
      <c r="J84" s="340"/>
    </row>
    <row r="85" spans="1:10" x14ac:dyDescent="0.2">
      <c r="B85" s="200">
        <v>66.5</v>
      </c>
      <c r="C85" s="519">
        <v>66.5</v>
      </c>
      <c r="D85" s="519">
        <v>66.5</v>
      </c>
      <c r="E85" s="519">
        <v>66.5</v>
      </c>
      <c r="F85" s="519">
        <v>66.5</v>
      </c>
    </row>
  </sheetData>
  <mergeCells count="10">
    <mergeCell ref="B8:E8"/>
    <mergeCell ref="B21:E21"/>
    <mergeCell ref="B34:E34"/>
    <mergeCell ref="H37:P39"/>
    <mergeCell ref="B48:E48"/>
    <mergeCell ref="B74:E74"/>
    <mergeCell ref="K64:O64"/>
    <mergeCell ref="K65:O68"/>
    <mergeCell ref="B61:E61"/>
    <mergeCell ref="H51:P53"/>
  </mergeCells>
  <conditionalFormatting sqref="B65:F65">
    <cfRule type="colorScale" priority="6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3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0"/>
  <sheetViews>
    <sheetView showGridLines="0" topLeftCell="A78" zoomScale="70" zoomScaleNormal="70" workbookViewId="0">
      <selection activeCell="G88" sqref="G88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525" t="s">
        <v>50</v>
      </c>
      <c r="C8" s="526"/>
      <c r="D8" s="526"/>
      <c r="E8" s="526"/>
      <c r="F8" s="526"/>
      <c r="G8" s="527"/>
      <c r="H8" s="298" t="s">
        <v>0</v>
      </c>
    </row>
    <row r="9" spans="1:15" x14ac:dyDescent="0.2">
      <c r="A9" s="214" t="s">
        <v>54</v>
      </c>
      <c r="B9" s="546">
        <v>1</v>
      </c>
      <c r="C9" s="547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63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540" t="s">
        <v>67</v>
      </c>
      <c r="L10" s="540"/>
      <c r="M10" s="540"/>
      <c r="N10" s="540"/>
      <c r="O10" s="540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540"/>
      <c r="L11" s="540"/>
      <c r="M11" s="540"/>
      <c r="N11" s="540"/>
      <c r="O11" s="540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I12" s="340"/>
      <c r="J12" s="282"/>
      <c r="K12" s="540"/>
      <c r="L12" s="540"/>
      <c r="M12" s="540"/>
      <c r="N12" s="540"/>
      <c r="O12" s="540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41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I15" s="340"/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B21" s="385"/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525" t="s">
        <v>50</v>
      </c>
      <c r="C22" s="526"/>
      <c r="D22" s="526"/>
      <c r="E22" s="526"/>
      <c r="F22" s="526"/>
      <c r="G22" s="527"/>
      <c r="H22" s="298" t="s">
        <v>0</v>
      </c>
      <c r="I22" s="338"/>
      <c r="J22" s="338"/>
      <c r="K22" s="338"/>
      <c r="L22" s="338"/>
      <c r="M22" s="338"/>
      <c r="N22" s="338"/>
      <c r="O22" s="338"/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  <c r="J23" s="338"/>
      <c r="K23" s="338"/>
      <c r="L23" s="338"/>
      <c r="M23" s="338"/>
      <c r="N23" s="338"/>
      <c r="O23" s="338"/>
    </row>
    <row r="24" spans="1:15" x14ac:dyDescent="0.2">
      <c r="A24" s="231" t="s">
        <v>2</v>
      </c>
      <c r="B24" s="398"/>
      <c r="C24" s="394">
        <v>1</v>
      </c>
      <c r="D24" s="234">
        <v>2</v>
      </c>
      <c r="E24" s="300">
        <v>3</v>
      </c>
      <c r="F24" s="330">
        <v>4</v>
      </c>
      <c r="G24" s="399">
        <v>5</v>
      </c>
      <c r="H24" s="277" t="s">
        <v>0</v>
      </c>
      <c r="I24" s="229"/>
      <c r="J24" s="549" t="s">
        <v>75</v>
      </c>
      <c r="K24" s="549"/>
      <c r="L24" s="549"/>
      <c r="M24" s="549"/>
      <c r="N24" s="549"/>
      <c r="O24" s="549"/>
    </row>
    <row r="25" spans="1:15" x14ac:dyDescent="0.2">
      <c r="A25" s="236" t="s">
        <v>3</v>
      </c>
      <c r="B25" s="400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549"/>
      <c r="K25" s="549"/>
      <c r="L25" s="549"/>
      <c r="M25" s="549"/>
      <c r="N25" s="549"/>
      <c r="O25" s="549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I26" s="340"/>
      <c r="J26" s="549"/>
      <c r="K26" s="549"/>
      <c r="L26" s="549"/>
      <c r="M26" s="549"/>
      <c r="N26" s="549"/>
      <c r="O26" s="549"/>
    </row>
    <row r="27" spans="1:15" x14ac:dyDescent="0.2">
      <c r="A27" s="231" t="s">
        <v>7</v>
      </c>
      <c r="B27" s="398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41"/>
      <c r="J27" s="282"/>
      <c r="K27" s="338"/>
      <c r="L27" s="338"/>
      <c r="M27" s="338"/>
      <c r="N27" s="338"/>
      <c r="O27" s="338"/>
    </row>
    <row r="28" spans="1:15" x14ac:dyDescent="0.2">
      <c r="A28" s="231" t="s">
        <v>8</v>
      </c>
      <c r="B28" s="398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  <c r="K28" s="338"/>
      <c r="L28" s="338"/>
      <c r="M28" s="338"/>
      <c r="N28" s="338"/>
      <c r="O28" s="338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I29" s="340"/>
      <c r="J29" s="293"/>
      <c r="K29" s="338"/>
      <c r="L29" s="338"/>
      <c r="M29" s="338"/>
      <c r="N29" s="338"/>
      <c r="O29" s="338"/>
    </row>
    <row r="30" spans="1:15" ht="13.5" thickBot="1" x14ac:dyDescent="0.25">
      <c r="A30" s="231" t="s">
        <v>27</v>
      </c>
      <c r="B30" s="398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  <c r="K30" s="338"/>
      <c r="L30" s="338"/>
      <c r="M30" s="338"/>
      <c r="N30" s="338"/>
      <c r="O30" s="338"/>
    </row>
    <row r="31" spans="1:15" x14ac:dyDescent="0.2">
      <c r="A31" s="273" t="s">
        <v>51</v>
      </c>
      <c r="B31" s="398"/>
      <c r="C31" s="395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  <c r="L31" s="338"/>
      <c r="M31" s="338"/>
      <c r="N31" s="338"/>
      <c r="O31" s="338"/>
    </row>
    <row r="32" spans="1:15" x14ac:dyDescent="0.2">
      <c r="A32" s="273" t="s">
        <v>28</v>
      </c>
      <c r="B32" s="398"/>
      <c r="C32" s="396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338" t="s">
        <v>57</v>
      </c>
      <c r="J32" s="372">
        <v>29.6</v>
      </c>
      <c r="K32" s="373" t="s">
        <v>79</v>
      </c>
      <c r="L32" s="338"/>
      <c r="M32" s="338"/>
      <c r="N32" s="338"/>
      <c r="O32" s="338"/>
    </row>
    <row r="33" spans="1:17" ht="13.5" thickBot="1" x14ac:dyDescent="0.25">
      <c r="A33" s="274" t="s">
        <v>26</v>
      </c>
      <c r="B33" s="401"/>
      <c r="C33" s="397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338" t="s">
        <v>26</v>
      </c>
      <c r="J33" s="372">
        <f>J32-J18</f>
        <v>8.39</v>
      </c>
      <c r="K33" s="338"/>
      <c r="L33" s="338"/>
      <c r="M33" s="338"/>
      <c r="N33" s="338"/>
      <c r="O33" s="338"/>
    </row>
    <row r="34" spans="1:17" x14ac:dyDescent="0.2">
      <c r="B34" s="385"/>
      <c r="D34" s="200">
        <v>35</v>
      </c>
      <c r="E34" s="200">
        <v>34</v>
      </c>
      <c r="H34" s="200">
        <v>34</v>
      </c>
    </row>
    <row r="35" spans="1:17" ht="13.5" thickBot="1" x14ac:dyDescent="0.25">
      <c r="C35" s="339"/>
      <c r="D35" s="369"/>
      <c r="E35" s="369"/>
      <c r="F35" s="369"/>
      <c r="G35" s="369"/>
    </row>
    <row r="36" spans="1:17" ht="13.5" thickBot="1" x14ac:dyDescent="0.25">
      <c r="A36" s="278" t="s">
        <v>80</v>
      </c>
      <c r="B36" s="528" t="s">
        <v>50</v>
      </c>
      <c r="C36" s="529"/>
      <c r="D36" s="529"/>
      <c r="E36" s="529"/>
      <c r="F36" s="529"/>
      <c r="G36" s="534"/>
      <c r="H36" s="298" t="s">
        <v>0</v>
      </c>
      <c r="I36" s="377"/>
      <c r="J36" s="377"/>
      <c r="K36" s="377"/>
      <c r="L36" s="377"/>
      <c r="M36" s="377"/>
      <c r="N36" s="377"/>
      <c r="O36" s="377"/>
    </row>
    <row r="37" spans="1:17" x14ac:dyDescent="0.2">
      <c r="A37" s="214" t="s">
        <v>54</v>
      </c>
      <c r="B37" s="388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J37" s="377"/>
      <c r="K37" s="377"/>
      <c r="L37" s="377"/>
      <c r="M37" s="377"/>
      <c r="N37" s="377"/>
      <c r="O37" s="377"/>
      <c r="P37" s="541" t="s">
        <v>99</v>
      </c>
      <c r="Q37" s="541"/>
    </row>
    <row r="38" spans="1:17" x14ac:dyDescent="0.2">
      <c r="A38" s="214" t="s">
        <v>2</v>
      </c>
      <c r="B38" s="389"/>
      <c r="C38" s="363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549" t="s">
        <v>87</v>
      </c>
      <c r="K38" s="549"/>
      <c r="L38" s="549"/>
      <c r="M38" s="549"/>
      <c r="N38" s="549"/>
      <c r="O38" s="549"/>
      <c r="P38" s="275" t="s">
        <v>90</v>
      </c>
      <c r="Q38" s="275">
        <v>39</v>
      </c>
    </row>
    <row r="39" spans="1:17" x14ac:dyDescent="0.2">
      <c r="A39" s="283" t="s">
        <v>3</v>
      </c>
      <c r="B39" s="390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549"/>
      <c r="K39" s="549"/>
      <c r="L39" s="549"/>
      <c r="M39" s="549"/>
      <c r="N39" s="549"/>
      <c r="O39" s="549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I40" s="340"/>
      <c r="J40" s="549"/>
      <c r="K40" s="549"/>
      <c r="L40" s="549"/>
      <c r="M40" s="549"/>
      <c r="N40" s="549"/>
      <c r="O40" s="549"/>
      <c r="P40" s="275" t="s">
        <v>92</v>
      </c>
      <c r="Q40" s="275">
        <v>38</v>
      </c>
    </row>
    <row r="41" spans="1:17" x14ac:dyDescent="0.2">
      <c r="A41" s="214" t="s">
        <v>7</v>
      </c>
      <c r="B41" s="389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41"/>
      <c r="J41" s="379"/>
      <c r="K41" s="377"/>
      <c r="L41" s="377"/>
      <c r="M41" s="377"/>
      <c r="N41" s="377"/>
      <c r="O41" s="377"/>
      <c r="P41" s="275" t="s">
        <v>93</v>
      </c>
      <c r="Q41" s="275">
        <v>38</v>
      </c>
    </row>
    <row r="42" spans="1:17" x14ac:dyDescent="0.2">
      <c r="A42" s="214" t="s">
        <v>8</v>
      </c>
      <c r="B42" s="389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K42" s="377"/>
      <c r="L42" s="377"/>
      <c r="M42" s="377"/>
      <c r="N42" s="377"/>
      <c r="O42" s="377"/>
      <c r="P42" s="275" t="s">
        <v>94</v>
      </c>
      <c r="Q42" s="275">
        <v>37.5</v>
      </c>
    </row>
    <row r="43" spans="1:17" x14ac:dyDescent="0.2">
      <c r="A43" s="286" t="s">
        <v>1</v>
      </c>
      <c r="B43" s="391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I43" s="340"/>
      <c r="J43" s="293"/>
      <c r="K43" s="377"/>
      <c r="L43" s="377"/>
      <c r="M43" s="377"/>
      <c r="N43" s="377"/>
      <c r="O43" s="377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92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K44" s="377"/>
      <c r="L44" s="377"/>
      <c r="M44" s="377"/>
      <c r="N44" s="377"/>
      <c r="O44" s="377"/>
      <c r="P44" s="275" t="s">
        <v>96</v>
      </c>
      <c r="Q44" s="275">
        <v>37.5</v>
      </c>
    </row>
    <row r="45" spans="1:17" x14ac:dyDescent="0.2">
      <c r="A45" s="295" t="s">
        <v>51</v>
      </c>
      <c r="B45" s="388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  <c r="L45" s="377"/>
      <c r="M45" s="377"/>
      <c r="N45" s="377"/>
      <c r="O45" s="377"/>
    </row>
    <row r="46" spans="1:17" x14ac:dyDescent="0.2">
      <c r="A46" s="295" t="s">
        <v>28</v>
      </c>
      <c r="B46" s="388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377" t="s">
        <v>57</v>
      </c>
      <c r="J46" s="340">
        <v>34.19</v>
      </c>
      <c r="K46" s="343"/>
      <c r="L46" s="377"/>
      <c r="M46" s="377"/>
      <c r="N46" s="377"/>
      <c r="O46" s="377"/>
    </row>
    <row r="47" spans="1:17" ht="13.5" thickBot="1" x14ac:dyDescent="0.25">
      <c r="A47" s="297" t="s">
        <v>26</v>
      </c>
      <c r="B47" s="393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377" t="s">
        <v>26</v>
      </c>
      <c r="J47" s="340">
        <f>J46-J32</f>
        <v>4.5899999999999963</v>
      </c>
      <c r="K47" s="340"/>
      <c r="L47" s="377"/>
      <c r="M47" s="377"/>
      <c r="N47" s="377"/>
      <c r="O47" s="377"/>
    </row>
    <row r="48" spans="1:17" ht="13.5" thickBot="1" x14ac:dyDescent="0.25">
      <c r="D48" s="200">
        <v>38.5</v>
      </c>
    </row>
    <row r="49" spans="1:21" ht="13.5" thickBot="1" x14ac:dyDescent="0.25">
      <c r="B49" s="455">
        <v>39</v>
      </c>
      <c r="C49" s="456">
        <v>38.5</v>
      </c>
      <c r="D49" s="456">
        <v>38</v>
      </c>
      <c r="E49" s="456">
        <v>38</v>
      </c>
      <c r="F49" s="456">
        <v>37.5</v>
      </c>
      <c r="G49" s="457">
        <v>37.5</v>
      </c>
    </row>
    <row r="50" spans="1:21" ht="13.5" thickBot="1" x14ac:dyDescent="0.25">
      <c r="A50" s="278" t="s">
        <v>100</v>
      </c>
      <c r="B50" s="525" t="s">
        <v>50</v>
      </c>
      <c r="C50" s="526"/>
      <c r="D50" s="526"/>
      <c r="E50" s="526"/>
      <c r="F50" s="526"/>
      <c r="G50" s="527"/>
      <c r="H50" s="298" t="s">
        <v>0</v>
      </c>
      <c r="I50" s="402"/>
      <c r="J50" s="402"/>
      <c r="K50" s="402"/>
      <c r="L50" s="402"/>
      <c r="M50" s="402"/>
      <c r="N50" s="402"/>
      <c r="O50" s="402"/>
    </row>
    <row r="51" spans="1:21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415">
        <v>227</v>
      </c>
      <c r="I51" s="213"/>
      <c r="J51" s="402"/>
      <c r="K51" s="402"/>
      <c r="L51" s="402"/>
      <c r="M51" s="402"/>
      <c r="N51" s="402"/>
      <c r="O51" s="402"/>
    </row>
    <row r="52" spans="1:21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99">
        <v>6</v>
      </c>
      <c r="H52" s="408" t="s">
        <v>0</v>
      </c>
      <c r="I52" s="229"/>
      <c r="J52" s="549" t="s">
        <v>116</v>
      </c>
      <c r="K52" s="549"/>
      <c r="L52" s="549"/>
      <c r="M52" s="549"/>
      <c r="N52" s="549"/>
      <c r="O52" s="549"/>
    </row>
    <row r="53" spans="1:21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409">
        <v>525</v>
      </c>
      <c r="I53" s="285"/>
      <c r="J53" s="549"/>
      <c r="K53" s="549"/>
      <c r="L53" s="549"/>
      <c r="M53" s="549"/>
      <c r="N53" s="549"/>
      <c r="O53" s="549"/>
    </row>
    <row r="54" spans="1:21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410">
        <v>553</v>
      </c>
      <c r="I54" s="340"/>
      <c r="J54" s="549"/>
      <c r="K54" s="549"/>
      <c r="L54" s="549"/>
      <c r="M54" s="549"/>
      <c r="N54" s="549"/>
      <c r="O54" s="549"/>
    </row>
    <row r="55" spans="1:21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411">
        <v>75.3</v>
      </c>
      <c r="I55" s="341"/>
      <c r="J55" s="404"/>
      <c r="K55" s="402"/>
      <c r="L55" s="402"/>
      <c r="M55" s="402"/>
      <c r="N55" s="402"/>
      <c r="O55" s="402"/>
    </row>
    <row r="56" spans="1:21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412">
        <v>8.8999999999999996E-2</v>
      </c>
      <c r="I56" s="292"/>
      <c r="J56" s="293"/>
      <c r="K56" s="402"/>
      <c r="L56" s="402"/>
      <c r="M56" s="402"/>
      <c r="N56" s="402"/>
      <c r="O56" s="402"/>
    </row>
    <row r="57" spans="1:21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413">
        <f t="shared" si="8"/>
        <v>5.3333333333333286</v>
      </c>
      <c r="I57" s="340"/>
      <c r="J57" s="293"/>
      <c r="K57" s="402"/>
      <c r="L57" s="402"/>
      <c r="M57" s="402"/>
      <c r="N57" s="402"/>
      <c r="O57" s="402"/>
    </row>
    <row r="58" spans="1:21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414">
        <f t="shared" ref="H58" si="15">H54-I40</f>
        <v>553</v>
      </c>
      <c r="I58" s="215"/>
      <c r="J58" s="293"/>
      <c r="K58" s="402"/>
      <c r="L58" s="402"/>
      <c r="M58" s="402"/>
      <c r="N58" s="402"/>
      <c r="O58" s="402"/>
    </row>
    <row r="59" spans="1:21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416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  <c r="L59" s="402"/>
      <c r="M59" s="402"/>
      <c r="N59" s="402"/>
      <c r="O59" s="402"/>
    </row>
    <row r="60" spans="1:21" x14ac:dyDescent="0.2">
      <c r="A60" s="295" t="s">
        <v>28</v>
      </c>
      <c r="B60" s="218">
        <v>44</v>
      </c>
      <c r="C60" s="403">
        <v>43</v>
      </c>
      <c r="D60" s="403">
        <v>42.5</v>
      </c>
      <c r="E60" s="403">
        <v>42.5</v>
      </c>
      <c r="F60" s="322">
        <v>41.5</v>
      </c>
      <c r="G60" s="219">
        <v>41.5</v>
      </c>
      <c r="H60" s="417"/>
      <c r="I60" s="402" t="s">
        <v>57</v>
      </c>
      <c r="J60" s="340">
        <v>38.19</v>
      </c>
      <c r="K60" s="387"/>
      <c r="L60" s="402"/>
      <c r="M60" s="402"/>
      <c r="N60" s="402"/>
      <c r="O60" s="402"/>
    </row>
    <row r="61" spans="1:21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53">
        <f t="shared" si="16"/>
        <v>4</v>
      </c>
      <c r="G61" s="226">
        <f t="shared" si="16"/>
        <v>4</v>
      </c>
      <c r="H61" s="418"/>
      <c r="I61" s="402" t="s">
        <v>26</v>
      </c>
      <c r="J61" s="340">
        <f>J60-J46</f>
        <v>4</v>
      </c>
      <c r="K61" s="340"/>
      <c r="L61" s="402"/>
      <c r="M61" s="402"/>
      <c r="N61" s="402"/>
      <c r="O61" s="402"/>
      <c r="R61" s="536" t="s">
        <v>127</v>
      </c>
      <c r="S61" s="536"/>
      <c r="T61" s="536"/>
    </row>
    <row r="62" spans="1:21" ht="12.75" customHeight="1" x14ac:dyDescent="0.2">
      <c r="B62" s="200" t="s">
        <v>120</v>
      </c>
      <c r="C62" s="405">
        <v>43</v>
      </c>
      <c r="D62" s="405">
        <v>42.5</v>
      </c>
      <c r="E62" s="405">
        <v>42.5</v>
      </c>
      <c r="F62" s="405"/>
      <c r="G62" s="405">
        <v>41.5</v>
      </c>
      <c r="M62" s="511"/>
      <c r="N62" s="511"/>
      <c r="O62" s="511"/>
      <c r="P62" s="511"/>
      <c r="Q62" s="511"/>
      <c r="R62" s="511"/>
    </row>
    <row r="63" spans="1:21" ht="13.5" customHeight="1" thickBot="1" x14ac:dyDescent="0.25">
      <c r="B63" s="200">
        <v>44</v>
      </c>
      <c r="M63" s="511"/>
      <c r="N63" s="511"/>
      <c r="O63" s="511"/>
      <c r="P63" s="511"/>
      <c r="Q63" s="511"/>
      <c r="R63" s="511"/>
    </row>
    <row r="64" spans="1:21" ht="13.5" customHeight="1" thickBot="1" x14ac:dyDescent="0.25">
      <c r="A64" s="278" t="s">
        <v>122</v>
      </c>
      <c r="B64" s="525" t="s">
        <v>50</v>
      </c>
      <c r="C64" s="526"/>
      <c r="D64" s="526"/>
      <c r="E64" s="526"/>
      <c r="F64" s="526"/>
      <c r="G64" s="527"/>
      <c r="H64" s="298" t="s">
        <v>0</v>
      </c>
      <c r="I64" s="470"/>
      <c r="J64" s="470"/>
      <c r="K64" s="470"/>
      <c r="L64" s="470"/>
      <c r="M64" s="470"/>
      <c r="N64" s="470"/>
      <c r="O64" s="470"/>
      <c r="T64" s="386"/>
      <c r="U64" s="386"/>
    </row>
    <row r="65" spans="1:23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415">
        <v>221</v>
      </c>
      <c r="I65" s="213"/>
      <c r="J65" s="505"/>
      <c r="K65" s="505"/>
      <c r="L65" s="505"/>
      <c r="M65" s="505"/>
      <c r="N65" s="505"/>
      <c r="O65" s="505"/>
      <c r="P65" s="505"/>
    </row>
    <row r="66" spans="1:23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99">
        <v>6</v>
      </c>
      <c r="H66" s="408" t="s">
        <v>0</v>
      </c>
      <c r="I66" s="229"/>
      <c r="J66" s="508"/>
      <c r="K66" s="508"/>
      <c r="L66" s="508"/>
      <c r="M66" s="508"/>
      <c r="N66" s="508"/>
      <c r="O66" s="508"/>
      <c r="P66" s="505"/>
    </row>
    <row r="67" spans="1:23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409">
        <v>650</v>
      </c>
      <c r="I67" s="285"/>
      <c r="J67" s="508"/>
      <c r="K67" s="371" t="s">
        <v>126</v>
      </c>
      <c r="L67" s="508"/>
      <c r="M67" s="508"/>
      <c r="N67" s="508"/>
      <c r="O67" s="508"/>
      <c r="P67" s="505"/>
    </row>
    <row r="68" spans="1:23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410">
        <v>623</v>
      </c>
      <c r="I68" s="340"/>
      <c r="J68" s="508"/>
      <c r="K68" s="508"/>
      <c r="L68" s="508"/>
      <c r="M68" s="508"/>
      <c r="N68" s="508"/>
      <c r="O68" s="508"/>
      <c r="P68" s="505"/>
    </row>
    <row r="69" spans="1:23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411">
        <v>70.099999999999994</v>
      </c>
      <c r="I69" s="341"/>
      <c r="J69" s="507"/>
      <c r="K69" s="505"/>
      <c r="L69" s="505"/>
      <c r="M69" s="505"/>
      <c r="N69" s="505"/>
      <c r="O69" s="505"/>
      <c r="P69" s="505"/>
    </row>
    <row r="70" spans="1:23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412">
        <v>0.10199999999999999</v>
      </c>
      <c r="I70" s="292"/>
      <c r="J70" s="293"/>
      <c r="K70" s="470"/>
      <c r="L70" s="470"/>
      <c r="M70" s="470"/>
      <c r="N70" s="470"/>
      <c r="O70" s="470"/>
    </row>
    <row r="71" spans="1:23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413">
        <f t="shared" si="17"/>
        <v>-4.1538461538461462</v>
      </c>
      <c r="I71" s="340"/>
      <c r="J71" s="293"/>
      <c r="K71" s="470"/>
      <c r="L71" s="470"/>
      <c r="M71" s="470"/>
      <c r="N71" s="470"/>
      <c r="O71" s="470"/>
    </row>
    <row r="72" spans="1:23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414">
        <f t="shared" ref="H72" si="24">H68-I54</f>
        <v>623</v>
      </c>
      <c r="I72" s="215"/>
      <c r="J72" s="293"/>
      <c r="K72" s="470"/>
      <c r="L72" s="470"/>
      <c r="M72" s="470"/>
      <c r="N72" s="470"/>
      <c r="O72" s="470"/>
    </row>
    <row r="73" spans="1:23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416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  <c r="L73" s="470"/>
      <c r="M73" s="470"/>
      <c r="N73" s="470"/>
      <c r="O73" s="470"/>
    </row>
    <row r="74" spans="1:23" x14ac:dyDescent="0.2">
      <c r="A74" s="295" t="s">
        <v>28</v>
      </c>
      <c r="B74" s="218">
        <v>48.5</v>
      </c>
      <c r="C74" s="472">
        <v>47.5</v>
      </c>
      <c r="D74" s="472">
        <v>46.5</v>
      </c>
      <c r="E74" s="472">
        <v>46.5</v>
      </c>
      <c r="F74" s="322">
        <v>45.5</v>
      </c>
      <c r="G74" s="219">
        <v>45.5</v>
      </c>
      <c r="H74" s="417"/>
      <c r="I74" s="470" t="s">
        <v>57</v>
      </c>
      <c r="J74" s="340">
        <v>42.56</v>
      </c>
      <c r="K74" s="387"/>
      <c r="L74" s="470"/>
      <c r="M74" s="470"/>
      <c r="N74" s="470"/>
      <c r="O74" s="470"/>
    </row>
    <row r="75" spans="1:23" ht="13.5" thickBot="1" x14ac:dyDescent="0.25">
      <c r="A75" s="297" t="s">
        <v>26</v>
      </c>
      <c r="B75" s="353">
        <f t="shared" ref="B75:E75" si="25">B74-B60</f>
        <v>4.5</v>
      </c>
      <c r="C75" s="353">
        <f t="shared" si="25"/>
        <v>4.5</v>
      </c>
      <c r="D75" s="353">
        <f t="shared" si="25"/>
        <v>4</v>
      </c>
      <c r="E75" s="353">
        <f t="shared" si="25"/>
        <v>4</v>
      </c>
      <c r="F75" s="353">
        <f>F74-F60</f>
        <v>4</v>
      </c>
      <c r="G75" s="226">
        <f>G74-G60</f>
        <v>4</v>
      </c>
      <c r="H75" s="418"/>
      <c r="I75" s="470" t="s">
        <v>26</v>
      </c>
      <c r="J75" s="340">
        <f>J74-J60</f>
        <v>4.3700000000000045</v>
      </c>
      <c r="K75" s="340"/>
      <c r="L75" s="470"/>
      <c r="M75" s="470"/>
      <c r="N75" s="470"/>
      <c r="O75" s="470"/>
    </row>
    <row r="76" spans="1:23" x14ac:dyDescent="0.2">
      <c r="A76" s="470"/>
      <c r="B76" s="470">
        <v>48.5</v>
      </c>
      <c r="C76" s="470"/>
      <c r="D76" s="470">
        <v>46.5</v>
      </c>
      <c r="E76" s="470">
        <v>46.5</v>
      </c>
      <c r="F76" s="470">
        <v>45.5</v>
      </c>
      <c r="G76" s="470">
        <v>45.5</v>
      </c>
      <c r="H76" s="470"/>
      <c r="I76" s="470"/>
      <c r="J76" s="470"/>
      <c r="K76" s="470"/>
      <c r="L76" s="470"/>
      <c r="M76" s="470"/>
      <c r="N76" s="470"/>
      <c r="O76" s="470"/>
    </row>
    <row r="77" spans="1:23" ht="13.5" thickBot="1" x14ac:dyDescent="0.25"/>
    <row r="78" spans="1:23" ht="13.5" thickBot="1" x14ac:dyDescent="0.25">
      <c r="A78" s="278" t="s">
        <v>133</v>
      </c>
      <c r="B78" s="525" t="s">
        <v>50</v>
      </c>
      <c r="C78" s="526"/>
      <c r="D78" s="526"/>
      <c r="E78" s="526"/>
      <c r="F78" s="526"/>
      <c r="G78" s="527"/>
      <c r="H78" s="298" t="s">
        <v>0</v>
      </c>
      <c r="I78" s="514"/>
      <c r="J78" s="514"/>
      <c r="K78" s="514"/>
      <c r="L78" s="514"/>
      <c r="M78" s="514"/>
    </row>
    <row r="79" spans="1:23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415">
        <v>224</v>
      </c>
      <c r="I79" s="213"/>
      <c r="J79" s="514"/>
      <c r="K79" s="514"/>
      <c r="L79" s="514"/>
      <c r="M79" s="514"/>
      <c r="O79" s="540" t="s">
        <v>132</v>
      </c>
      <c r="P79" s="540"/>
      <c r="Q79" s="540"/>
      <c r="R79" s="540"/>
      <c r="S79" s="540"/>
      <c r="T79" s="540"/>
      <c r="U79" s="540"/>
      <c r="V79" s="540"/>
      <c r="W79" s="540"/>
    </row>
    <row r="80" spans="1:23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99">
        <v>6</v>
      </c>
      <c r="H80" s="408" t="s">
        <v>0</v>
      </c>
      <c r="I80" s="229"/>
      <c r="J80" s="508"/>
      <c r="K80" s="508"/>
      <c r="L80" s="508"/>
      <c r="M80" s="508"/>
      <c r="O80" s="540"/>
      <c r="P80" s="540"/>
      <c r="Q80" s="540"/>
      <c r="R80" s="540"/>
      <c r="S80" s="540"/>
      <c r="T80" s="540"/>
      <c r="U80" s="540"/>
      <c r="V80" s="540"/>
      <c r="W80" s="540"/>
    </row>
    <row r="81" spans="1:23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409">
        <v>765</v>
      </c>
      <c r="I81" s="285"/>
      <c r="J81" s="508"/>
      <c r="K81" s="387"/>
      <c r="L81" s="517"/>
      <c r="M81" s="508"/>
      <c r="O81" s="540"/>
      <c r="P81" s="540"/>
      <c r="Q81" s="540"/>
      <c r="R81" s="540"/>
      <c r="S81" s="540"/>
      <c r="T81" s="540"/>
      <c r="U81" s="540"/>
      <c r="V81" s="540"/>
      <c r="W81" s="540"/>
    </row>
    <row r="82" spans="1:23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410">
        <v>743</v>
      </c>
      <c r="I82" s="340"/>
      <c r="J82" s="508"/>
      <c r="K82" s="508"/>
      <c r="L82" s="508"/>
      <c r="M82" s="508"/>
    </row>
    <row r="83" spans="1:23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411">
        <v>75.400000000000006</v>
      </c>
      <c r="I83" s="341"/>
      <c r="J83" s="516"/>
      <c r="K83" s="514"/>
      <c r="L83" s="514"/>
      <c r="M83" s="514"/>
    </row>
    <row r="84" spans="1:23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412">
        <v>8.6999999999999994E-2</v>
      </c>
      <c r="I84" s="292"/>
      <c r="J84" s="293"/>
      <c r="K84" s="514"/>
      <c r="L84" s="514"/>
      <c r="M84" s="514"/>
    </row>
    <row r="85" spans="1:23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413">
        <f t="shared" si="26"/>
        <v>-2.8758169934640563</v>
      </c>
      <c r="I85" s="340"/>
      <c r="J85" s="293"/>
      <c r="K85" s="514"/>
      <c r="L85" s="514"/>
      <c r="M85" s="514"/>
    </row>
    <row r="86" spans="1:23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414">
        <f t="shared" ref="H86" si="28">H82-I68</f>
        <v>743</v>
      </c>
      <c r="I86" s="215"/>
      <c r="J86" s="293"/>
      <c r="K86" s="514"/>
      <c r="L86" s="514"/>
      <c r="M86" s="514"/>
    </row>
    <row r="87" spans="1:23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416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  <c r="L87" s="514"/>
      <c r="M87" s="514"/>
    </row>
    <row r="88" spans="1:23" x14ac:dyDescent="0.2">
      <c r="A88" s="295" t="s">
        <v>28</v>
      </c>
      <c r="B88" s="218">
        <v>51.5</v>
      </c>
      <c r="C88" s="515">
        <v>50.5</v>
      </c>
      <c r="D88" s="515">
        <v>49</v>
      </c>
      <c r="E88" s="515">
        <v>49</v>
      </c>
      <c r="F88" s="322">
        <v>48</v>
      </c>
      <c r="G88" s="219">
        <v>48</v>
      </c>
      <c r="H88" s="417"/>
      <c r="I88" s="514" t="s">
        <v>57</v>
      </c>
      <c r="J88" s="340">
        <v>46.69</v>
      </c>
      <c r="K88" s="387"/>
      <c r="L88" s="514"/>
      <c r="M88" s="514"/>
    </row>
    <row r="89" spans="1:23" ht="13.5" thickBot="1" x14ac:dyDescent="0.25">
      <c r="A89" s="297" t="s">
        <v>26</v>
      </c>
      <c r="B89" s="353">
        <f t="shared" ref="B89:E89" si="29">B88-B74</f>
        <v>3</v>
      </c>
      <c r="C89" s="353">
        <f t="shared" si="29"/>
        <v>3</v>
      </c>
      <c r="D89" s="353">
        <f t="shared" si="29"/>
        <v>2.5</v>
      </c>
      <c r="E89" s="353">
        <f t="shared" si="29"/>
        <v>2.5</v>
      </c>
      <c r="F89" s="353">
        <f>F88-F74</f>
        <v>2.5</v>
      </c>
      <c r="G89" s="226">
        <f>G88-G74</f>
        <v>2.5</v>
      </c>
      <c r="H89" s="418"/>
      <c r="I89" s="514" t="s">
        <v>26</v>
      </c>
      <c r="J89" s="340">
        <f>J88-J74</f>
        <v>4.1299999999999955</v>
      </c>
      <c r="K89" s="340"/>
      <c r="L89" s="514"/>
      <c r="M89" s="514"/>
    </row>
    <row r="90" spans="1:23" x14ac:dyDescent="0.2">
      <c r="G90" s="200">
        <v>48</v>
      </c>
    </row>
  </sheetData>
  <mergeCells count="14">
    <mergeCell ref="B36:G36"/>
    <mergeCell ref="B8:G8"/>
    <mergeCell ref="K10:O12"/>
    <mergeCell ref="B9:C9"/>
    <mergeCell ref="J24:O26"/>
    <mergeCell ref="B22:G22"/>
    <mergeCell ref="O79:W81"/>
    <mergeCell ref="B64:G64"/>
    <mergeCell ref="B50:G50"/>
    <mergeCell ref="J52:O54"/>
    <mergeCell ref="P37:Q37"/>
    <mergeCell ref="J38:O40"/>
    <mergeCell ref="R61:T61"/>
    <mergeCell ref="B78:G78"/>
  </mergeCells>
  <conditionalFormatting sqref="B69:G69">
    <cfRule type="colorScale" priority="6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3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84"/>
  <sheetViews>
    <sheetView showGridLines="0" topLeftCell="A62" zoomScale="70" zoomScaleNormal="70" workbookViewId="0">
      <selection activeCell="D83" sqref="D83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525" t="s">
        <v>53</v>
      </c>
      <c r="C8" s="526"/>
      <c r="D8" s="526"/>
      <c r="E8" s="52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525" t="s">
        <v>53</v>
      </c>
      <c r="C21" s="526"/>
      <c r="D21" s="526"/>
      <c r="E21" s="526"/>
      <c r="F21" s="299" t="s">
        <v>0</v>
      </c>
      <c r="G21" s="338"/>
      <c r="H21" s="338"/>
      <c r="I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  <c r="G22" s="338"/>
      <c r="H22" s="338"/>
      <c r="I22" s="338"/>
    </row>
    <row r="23" spans="1:9" x14ac:dyDescent="0.2">
      <c r="A23" s="283" t="s">
        <v>3</v>
      </c>
      <c r="B23" s="360">
        <v>300</v>
      </c>
      <c r="C23" s="361">
        <v>300</v>
      </c>
      <c r="D23" s="361">
        <v>300</v>
      </c>
      <c r="E23" s="361">
        <v>300</v>
      </c>
      <c r="F23" s="362">
        <v>300</v>
      </c>
      <c r="G23" s="338"/>
      <c r="H23" s="338"/>
      <c r="I23" s="338"/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  <c r="G24" s="340"/>
      <c r="H24" s="338"/>
      <c r="I24" s="338"/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  <c r="G25" s="340"/>
      <c r="H25" s="338"/>
      <c r="I25" s="338"/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  <c r="G26" s="340"/>
      <c r="H26" s="338"/>
      <c r="I26" s="338"/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  <c r="G27" s="340"/>
      <c r="H27" s="338"/>
      <c r="I27" s="338"/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  <c r="G28" s="338"/>
      <c r="H28" s="338"/>
      <c r="I28" s="338"/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338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338" t="s">
        <v>57</v>
      </c>
      <c r="H30" s="372">
        <v>60.93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30.45</v>
      </c>
      <c r="I31" s="338"/>
    </row>
    <row r="33" spans="1:11" ht="13.5" thickBot="1" x14ac:dyDescent="0.25"/>
    <row r="34" spans="1:11" ht="13.5" thickBot="1" x14ac:dyDescent="0.25">
      <c r="A34" s="278" t="s">
        <v>80</v>
      </c>
      <c r="B34" s="525" t="s">
        <v>53</v>
      </c>
      <c r="C34" s="526"/>
      <c r="D34" s="526"/>
      <c r="E34" s="526"/>
      <c r="F34" s="299" t="s">
        <v>0</v>
      </c>
      <c r="G34" s="377"/>
      <c r="H34" s="377"/>
      <c r="I34" s="377"/>
      <c r="J34" s="377"/>
      <c r="K34" s="377"/>
    </row>
    <row r="35" spans="1:11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  <c r="G35" s="377"/>
      <c r="H35" s="377"/>
      <c r="I35" s="377"/>
      <c r="J35" s="377"/>
      <c r="K35" s="377"/>
    </row>
    <row r="36" spans="1:11" x14ac:dyDescent="0.2">
      <c r="A36" s="283" t="s">
        <v>3</v>
      </c>
      <c r="B36" s="360">
        <v>490</v>
      </c>
      <c r="C36" s="361"/>
      <c r="D36" s="361"/>
      <c r="E36" s="361"/>
      <c r="F36" s="362">
        <v>490</v>
      </c>
      <c r="G36" s="377"/>
      <c r="H36" s="377"/>
      <c r="I36" s="377"/>
      <c r="J36" s="377"/>
      <c r="K36" s="377"/>
    </row>
    <row r="37" spans="1:11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  <c r="G37" s="340"/>
      <c r="H37" s="377"/>
      <c r="I37" s="377"/>
      <c r="J37" s="377"/>
      <c r="K37" s="377"/>
    </row>
    <row r="38" spans="1:11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  <c r="G38" s="340"/>
      <c r="H38" s="377"/>
      <c r="I38" s="377"/>
      <c r="J38" s="377"/>
      <c r="K38" s="377"/>
    </row>
    <row r="39" spans="1:11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  <c r="G39" s="340"/>
      <c r="H39" s="377"/>
      <c r="I39" s="377"/>
      <c r="J39" s="377"/>
      <c r="K39" s="377"/>
    </row>
    <row r="40" spans="1:11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  <c r="G40" s="340"/>
      <c r="H40" s="377"/>
      <c r="I40" s="377"/>
      <c r="J40" s="377"/>
      <c r="K40" s="377"/>
    </row>
    <row r="41" spans="1:11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  <c r="G41" s="377"/>
      <c r="H41" s="377"/>
      <c r="I41" s="377"/>
      <c r="J41" s="377"/>
      <c r="K41" s="377"/>
    </row>
    <row r="42" spans="1:11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377" t="s">
        <v>56</v>
      </c>
      <c r="H42" s="271">
        <f>F29-F42</f>
        <v>38</v>
      </c>
      <c r="I42" s="312">
        <f>H42/F29</f>
        <v>1.4345035862589657E-2</v>
      </c>
      <c r="J42" s="377"/>
      <c r="K42" s="377"/>
    </row>
    <row r="43" spans="1:11" x14ac:dyDescent="0.2">
      <c r="A43" s="295" t="s">
        <v>28</v>
      </c>
      <c r="B43" s="218">
        <v>120</v>
      </c>
      <c r="C43" s="275"/>
      <c r="D43" s="275"/>
      <c r="E43" s="275"/>
      <c r="F43" s="222"/>
      <c r="G43" s="377" t="s">
        <v>57</v>
      </c>
      <c r="H43" s="340">
        <v>91.03</v>
      </c>
      <c r="I43" s="343"/>
      <c r="J43" s="377"/>
      <c r="K43" s="377"/>
    </row>
    <row r="44" spans="1:11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377" t="s">
        <v>26</v>
      </c>
      <c r="H44" s="340">
        <f>H43-H30</f>
        <v>30.1</v>
      </c>
      <c r="I44" s="340"/>
      <c r="J44" s="377"/>
      <c r="K44" s="377"/>
    </row>
    <row r="46" spans="1:11" ht="13.5" thickBot="1" x14ac:dyDescent="0.25"/>
    <row r="47" spans="1:11" ht="13.5" thickBot="1" x14ac:dyDescent="0.25">
      <c r="A47" s="278" t="s">
        <v>100</v>
      </c>
      <c r="B47" s="525" t="s">
        <v>53</v>
      </c>
      <c r="C47" s="526"/>
      <c r="D47" s="526"/>
      <c r="E47" s="526"/>
      <c r="F47" s="299" t="s">
        <v>0</v>
      </c>
      <c r="G47" s="402"/>
      <c r="H47" s="402"/>
      <c r="I47" s="402"/>
    </row>
    <row r="48" spans="1:11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  <c r="G48" s="402"/>
      <c r="H48" s="402"/>
      <c r="I48" s="402"/>
    </row>
    <row r="49" spans="1:10" x14ac:dyDescent="0.2">
      <c r="A49" s="283" t="s">
        <v>3</v>
      </c>
      <c r="B49" s="360">
        <v>690</v>
      </c>
      <c r="C49" s="361"/>
      <c r="D49" s="361"/>
      <c r="E49" s="361"/>
      <c r="F49" s="362">
        <v>690</v>
      </c>
      <c r="G49" s="402"/>
      <c r="H49" s="402"/>
      <c r="I49" s="402"/>
    </row>
    <row r="50" spans="1:10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  <c r="G50" s="340"/>
      <c r="H50" s="402"/>
      <c r="I50" s="402"/>
    </row>
    <row r="51" spans="1:10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  <c r="G51" s="340"/>
      <c r="H51" s="402"/>
      <c r="I51" s="402"/>
    </row>
    <row r="52" spans="1:10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  <c r="G52" s="340"/>
      <c r="H52" s="402"/>
      <c r="I52" s="402"/>
    </row>
    <row r="53" spans="1:10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  <c r="G53" s="340"/>
      <c r="H53" s="402"/>
      <c r="I53" s="402"/>
    </row>
    <row r="54" spans="1:10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  <c r="G54" s="402"/>
      <c r="H54" s="402"/>
      <c r="I54" s="402"/>
    </row>
    <row r="55" spans="1:10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402" t="s">
        <v>56</v>
      </c>
      <c r="H55" s="271">
        <f>F42-F55</f>
        <v>41</v>
      </c>
      <c r="I55" s="312">
        <f>H55/F42</f>
        <v>1.5702795863653772E-2</v>
      </c>
    </row>
    <row r="56" spans="1:10" x14ac:dyDescent="0.2">
      <c r="A56" s="295" t="s">
        <v>28</v>
      </c>
      <c r="B56" s="218">
        <v>81.569999999999993</v>
      </c>
      <c r="C56" s="403"/>
      <c r="D56" s="403"/>
      <c r="E56" s="403"/>
      <c r="F56" s="222"/>
      <c r="G56" s="402" t="s">
        <v>57</v>
      </c>
      <c r="H56" s="340">
        <v>121.73</v>
      </c>
      <c r="I56" s="387"/>
    </row>
    <row r="57" spans="1:10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402" t="s">
        <v>26</v>
      </c>
      <c r="H57" s="340">
        <f>H56-H43</f>
        <v>30.700000000000003</v>
      </c>
      <c r="I57" s="340"/>
    </row>
    <row r="59" spans="1:10" ht="13.5" thickBot="1" x14ac:dyDescent="0.25"/>
    <row r="60" spans="1:10" ht="13.5" thickBot="1" x14ac:dyDescent="0.25">
      <c r="A60" s="278" t="s">
        <v>122</v>
      </c>
      <c r="B60" s="528" t="s">
        <v>53</v>
      </c>
      <c r="C60" s="529"/>
      <c r="D60" s="529"/>
      <c r="E60" s="529"/>
      <c r="F60" s="299" t="s">
        <v>0</v>
      </c>
      <c r="G60" s="470"/>
      <c r="H60" s="470"/>
      <c r="I60" s="470"/>
      <c r="J60" s="470"/>
    </row>
    <row r="61" spans="1:10" x14ac:dyDescent="0.2">
      <c r="A61" s="231" t="s">
        <v>2</v>
      </c>
      <c r="B61" s="301">
        <v>1</v>
      </c>
      <c r="C61" s="225">
        <v>2</v>
      </c>
      <c r="D61" s="225">
        <v>3</v>
      </c>
      <c r="E61" s="437"/>
      <c r="F61" s="436">
        <v>45</v>
      </c>
      <c r="G61" s="470"/>
      <c r="H61" s="470"/>
      <c r="I61" s="470"/>
      <c r="J61" s="470"/>
    </row>
    <row r="62" spans="1:10" x14ac:dyDescent="0.2">
      <c r="A62" s="236" t="s">
        <v>3</v>
      </c>
      <c r="B62" s="360">
        <v>890</v>
      </c>
      <c r="C62" s="361">
        <v>890</v>
      </c>
      <c r="D62" s="361">
        <v>890</v>
      </c>
      <c r="E62" s="498"/>
      <c r="F62" s="497">
        <v>890</v>
      </c>
      <c r="G62" s="470"/>
      <c r="H62" s="470"/>
      <c r="I62" s="470"/>
      <c r="J62" s="470"/>
    </row>
    <row r="63" spans="1:10" x14ac:dyDescent="0.2">
      <c r="A63" s="242" t="s">
        <v>6</v>
      </c>
      <c r="B63" s="306">
        <v>1475</v>
      </c>
      <c r="C63" s="307">
        <v>1492</v>
      </c>
      <c r="D63" s="307">
        <v>1580</v>
      </c>
      <c r="E63" s="430"/>
      <c r="F63" s="420">
        <v>1525</v>
      </c>
      <c r="G63" s="340"/>
      <c r="H63" s="470"/>
      <c r="I63" s="470"/>
      <c r="J63" s="470"/>
    </row>
    <row r="64" spans="1:10" x14ac:dyDescent="0.2">
      <c r="A64" s="231" t="s">
        <v>7</v>
      </c>
      <c r="B64" s="308">
        <v>100</v>
      </c>
      <c r="C64" s="309">
        <v>100</v>
      </c>
      <c r="D64" s="310">
        <v>100</v>
      </c>
      <c r="E64" s="431"/>
      <c r="F64" s="512">
        <v>91</v>
      </c>
      <c r="G64" s="340"/>
      <c r="H64" s="470"/>
      <c r="I64" s="470"/>
      <c r="J64" s="470"/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32"/>
      <c r="F65" s="422">
        <v>4.5999999999999999E-2</v>
      </c>
      <c r="G65" s="340"/>
      <c r="H65" s="470"/>
      <c r="I65" s="559" t="s">
        <v>128</v>
      </c>
      <c r="J65" s="560"/>
      <c r="K65" s="560"/>
      <c r="L65" s="560"/>
      <c r="M65" s="560"/>
      <c r="N65" s="371" t="s">
        <v>129</v>
      </c>
      <c r="O65" s="505"/>
      <c r="P65" s="505"/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413">
        <f t="shared" ref="F66" si="8">F63/F62*100-100</f>
        <v>71.348314606741582</v>
      </c>
      <c r="G66" s="340"/>
      <c r="H66" s="470"/>
      <c r="I66" s="470"/>
      <c r="J66" s="470"/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23">
        <f>F63-F50</f>
        <v>211</v>
      </c>
      <c r="G67" s="470"/>
      <c r="H67" s="470"/>
      <c r="I67" s="470"/>
      <c r="J67" s="470"/>
      <c r="N67" s="550" t="s">
        <v>130</v>
      </c>
      <c r="O67" s="551"/>
      <c r="P67" s="552"/>
    </row>
    <row r="68" spans="1:17" x14ac:dyDescent="0.2">
      <c r="A68" s="295" t="s">
        <v>52</v>
      </c>
      <c r="B68" s="475">
        <v>95</v>
      </c>
      <c r="C68" s="321">
        <v>162</v>
      </c>
      <c r="D68" s="321">
        <v>190</v>
      </c>
      <c r="E68" s="321"/>
      <c r="F68" s="270">
        <f>SUM(B68:E68)</f>
        <v>447</v>
      </c>
      <c r="G68" s="470" t="s">
        <v>56</v>
      </c>
      <c r="H68" s="271">
        <f>F55-F68</f>
        <v>2123</v>
      </c>
      <c r="I68" s="312">
        <f>H68/F55</f>
        <v>0.82607003891050579</v>
      </c>
      <c r="J68" s="470"/>
      <c r="N68" s="553"/>
      <c r="O68" s="554"/>
      <c r="P68" s="555"/>
      <c r="Q68" s="228" t="s">
        <v>134</v>
      </c>
    </row>
    <row r="69" spans="1:17" x14ac:dyDescent="0.2">
      <c r="A69" s="295" t="s">
        <v>28</v>
      </c>
      <c r="B69" s="218">
        <v>61</v>
      </c>
      <c r="C69" s="506">
        <v>61</v>
      </c>
      <c r="D69" s="506">
        <v>61</v>
      </c>
      <c r="E69" s="472"/>
      <c r="F69" s="222"/>
      <c r="G69" s="470" t="s">
        <v>57</v>
      </c>
      <c r="H69" s="340">
        <v>82.61</v>
      </c>
      <c r="I69" s="387"/>
      <c r="J69" s="470"/>
      <c r="N69" s="553"/>
      <c r="O69" s="554"/>
      <c r="P69" s="555"/>
      <c r="Q69" s="228" t="s">
        <v>135</v>
      </c>
    </row>
    <row r="70" spans="1:17" ht="13.5" thickBot="1" x14ac:dyDescent="0.25">
      <c r="A70" s="297" t="s">
        <v>26</v>
      </c>
      <c r="B70" s="503">
        <f>B69-B56</f>
        <v>-20.569999999999993</v>
      </c>
      <c r="C70" s="504">
        <f>C69-B56</f>
        <v>-20.569999999999993</v>
      </c>
      <c r="D70" s="504">
        <f>D69-B56</f>
        <v>-20.569999999999993</v>
      </c>
      <c r="E70" s="217"/>
      <c r="F70" s="223"/>
      <c r="G70" s="470" t="s">
        <v>26</v>
      </c>
      <c r="H70" s="340">
        <f>H69-H56</f>
        <v>-39.120000000000005</v>
      </c>
      <c r="I70" s="340"/>
      <c r="J70" s="470"/>
      <c r="N70" s="553"/>
      <c r="O70" s="554"/>
      <c r="P70" s="555"/>
    </row>
    <row r="71" spans="1:17" ht="13.5" thickBot="1" x14ac:dyDescent="0.25">
      <c r="N71" s="556"/>
      <c r="O71" s="557"/>
      <c r="P71" s="558"/>
    </row>
    <row r="72" spans="1:17" ht="13.5" thickBot="1" x14ac:dyDescent="0.25"/>
    <row r="73" spans="1:17" ht="13.5" thickBot="1" x14ac:dyDescent="0.25">
      <c r="A73" s="278" t="s">
        <v>133</v>
      </c>
      <c r="B73" s="528" t="s">
        <v>53</v>
      </c>
      <c r="C73" s="529"/>
      <c r="D73" s="529"/>
      <c r="E73" s="529"/>
      <c r="F73" s="299"/>
      <c r="G73" s="514"/>
      <c r="H73" s="514"/>
      <c r="I73" s="514"/>
      <c r="J73" s="514"/>
      <c r="K73" s="514"/>
      <c r="L73" s="514"/>
      <c r="M73" s="514"/>
      <c r="N73" s="514"/>
      <c r="O73" s="514"/>
      <c r="P73" s="514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37"/>
      <c r="F74" s="436">
        <v>46</v>
      </c>
      <c r="G74" s="514"/>
      <c r="H74" s="514"/>
      <c r="I74" s="514"/>
      <c r="J74" s="514"/>
      <c r="K74" s="514"/>
      <c r="L74" s="514"/>
      <c r="M74" s="514"/>
      <c r="N74" s="514"/>
      <c r="O74" s="514"/>
      <c r="P74" s="514"/>
    </row>
    <row r="75" spans="1:17" x14ac:dyDescent="0.2">
      <c r="A75" s="236" t="s">
        <v>3</v>
      </c>
      <c r="B75" s="360">
        <v>1080</v>
      </c>
      <c r="C75" s="361">
        <v>1080</v>
      </c>
      <c r="D75" s="361">
        <v>1080</v>
      </c>
      <c r="E75" s="498"/>
      <c r="F75" s="497">
        <v>1080</v>
      </c>
      <c r="G75" s="514"/>
      <c r="H75" s="514"/>
      <c r="I75" s="514"/>
      <c r="J75" s="514"/>
      <c r="K75" s="514"/>
      <c r="L75" s="514"/>
      <c r="M75" s="514"/>
      <c r="N75" s="514"/>
      <c r="O75" s="514"/>
      <c r="P75" s="514"/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30"/>
      <c r="F76" s="420">
        <v>1592</v>
      </c>
      <c r="G76" s="340"/>
      <c r="H76" s="514"/>
      <c r="I76" s="514"/>
      <c r="J76" s="514"/>
      <c r="K76" s="514"/>
      <c r="L76" s="514"/>
      <c r="M76" s="514"/>
      <c r="N76" s="514"/>
      <c r="O76" s="514"/>
      <c r="P76" s="514"/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31"/>
      <c r="F77" s="512">
        <v>95.6</v>
      </c>
      <c r="G77" s="340"/>
      <c r="H77" s="514"/>
      <c r="I77" s="514"/>
      <c r="J77" s="514"/>
      <c r="K77" s="514"/>
      <c r="L77" s="514"/>
      <c r="M77" s="514"/>
      <c r="N77" s="514"/>
      <c r="O77" s="514"/>
      <c r="P77" s="514"/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32"/>
      <c r="F78" s="422">
        <v>4.7E-2</v>
      </c>
      <c r="G78" s="340"/>
      <c r="H78" s="514"/>
      <c r="I78" s="514"/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413">
        <f t="shared" ref="F79" si="10">F76/F75*100-100</f>
        <v>47.407407407407419</v>
      </c>
      <c r="G79" s="340"/>
      <c r="H79" s="514"/>
      <c r="I79" s="514"/>
      <c r="J79" s="514"/>
      <c r="K79" s="514"/>
      <c r="L79" s="514"/>
      <c r="M79" s="514"/>
      <c r="N79" s="514"/>
      <c r="O79" s="514"/>
      <c r="P79" s="514"/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23">
        <f>F76-F63</f>
        <v>67</v>
      </c>
      <c r="G80" s="514"/>
      <c r="H80" s="514"/>
      <c r="I80" s="514"/>
      <c r="J80" s="514"/>
      <c r="K80" s="514"/>
      <c r="L80" s="514"/>
      <c r="M80" s="514"/>
    </row>
    <row r="81" spans="1:13" x14ac:dyDescent="0.2">
      <c r="A81" s="295" t="s">
        <v>52</v>
      </c>
      <c r="B81" s="475">
        <v>95</v>
      </c>
      <c r="C81" s="321">
        <v>162</v>
      </c>
      <c r="D81" s="321">
        <v>190</v>
      </c>
      <c r="E81" s="321"/>
      <c r="F81" s="270">
        <f>SUM(B81:E81)</f>
        <v>447</v>
      </c>
      <c r="G81" s="514" t="s">
        <v>56</v>
      </c>
      <c r="H81" s="271">
        <f>F68-F81</f>
        <v>0</v>
      </c>
      <c r="I81" s="312">
        <f>H81/F68</f>
        <v>0</v>
      </c>
      <c r="J81" s="514"/>
      <c r="K81" s="514"/>
      <c r="L81" s="514"/>
      <c r="M81" s="514"/>
    </row>
    <row r="82" spans="1:13" x14ac:dyDescent="0.2">
      <c r="A82" s="295" t="s">
        <v>28</v>
      </c>
      <c r="B82" s="218">
        <v>62.5</v>
      </c>
      <c r="C82" s="515">
        <v>62.5</v>
      </c>
      <c r="D82" s="515">
        <v>62.5</v>
      </c>
      <c r="E82" s="515"/>
      <c r="F82" s="222"/>
      <c r="G82" s="514" t="s">
        <v>57</v>
      </c>
      <c r="H82" s="340">
        <v>61.01</v>
      </c>
      <c r="I82" s="387"/>
      <c r="J82" s="514"/>
      <c r="K82" s="514"/>
      <c r="L82" s="514"/>
      <c r="M82" s="514"/>
    </row>
    <row r="83" spans="1:13" ht="13.5" thickBot="1" x14ac:dyDescent="0.25">
      <c r="A83" s="297" t="s">
        <v>26</v>
      </c>
      <c r="B83" s="503">
        <f>B82-B69</f>
        <v>1.5</v>
      </c>
      <c r="C83" s="504">
        <f t="shared" ref="C83:D83" si="12">C82-C69</f>
        <v>1.5</v>
      </c>
      <c r="D83" s="504">
        <f t="shared" si="12"/>
        <v>1.5</v>
      </c>
      <c r="E83" s="217"/>
      <c r="F83" s="223"/>
      <c r="G83" s="514" t="s">
        <v>26</v>
      </c>
      <c r="H83" s="340">
        <f>H82-H69</f>
        <v>-21.6</v>
      </c>
      <c r="I83" s="340"/>
      <c r="J83" s="514"/>
      <c r="K83" s="514"/>
      <c r="L83" s="514"/>
      <c r="M83" s="514"/>
    </row>
    <row r="84" spans="1:13" x14ac:dyDescent="0.2">
      <c r="A84" s="514"/>
      <c r="B84" s="514">
        <v>62.5</v>
      </c>
      <c r="C84" s="519">
        <v>62.5</v>
      </c>
      <c r="D84" s="519">
        <v>62.5</v>
      </c>
      <c r="E84" s="514"/>
      <c r="F84" s="514"/>
      <c r="G84" s="514"/>
      <c r="H84" s="514"/>
      <c r="I84" s="514"/>
      <c r="J84" s="514"/>
      <c r="K84" s="514"/>
      <c r="L84" s="514"/>
      <c r="M84" s="514"/>
    </row>
  </sheetData>
  <mergeCells count="8">
    <mergeCell ref="B73:E73"/>
    <mergeCell ref="N67:P71"/>
    <mergeCell ref="I65:M65"/>
    <mergeCell ref="B8:E8"/>
    <mergeCell ref="B21:E21"/>
    <mergeCell ref="B34:E34"/>
    <mergeCell ref="B47:E47"/>
    <mergeCell ref="B60:E60"/>
  </mergeCells>
  <conditionalFormatting sqref="B64:D64">
    <cfRule type="colorScale" priority="6">
      <colorScale>
        <cfvo type="min"/>
        <cfvo type="max"/>
        <color rgb="FFFFEF9C"/>
        <color rgb="FF63BE7B"/>
      </colorScale>
    </cfRule>
  </conditionalFormatting>
  <conditionalFormatting sqref="B65:D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D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3">
      <colorScale>
        <cfvo type="min"/>
        <cfvo type="max"/>
        <color rgb="FFFFEF9C"/>
        <color rgb="FF63BE7B"/>
      </colorScale>
    </cfRule>
  </conditionalFormatting>
  <conditionalFormatting sqref="B78:D7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D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20" t="s">
        <v>23</v>
      </c>
      <c r="C17" s="521"/>
      <c r="D17" s="521"/>
      <c r="E17" s="521"/>
      <c r="F17" s="52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20" t="s">
        <v>23</v>
      </c>
      <c r="C17" s="521"/>
      <c r="D17" s="521"/>
      <c r="E17" s="521"/>
      <c r="F17" s="52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20" t="s">
        <v>18</v>
      </c>
      <c r="C4" s="521"/>
      <c r="D4" s="521"/>
      <c r="E4" s="521"/>
      <c r="F4" s="521"/>
      <c r="G4" s="521"/>
      <c r="H4" s="521"/>
      <c r="I4" s="521"/>
      <c r="J4" s="522"/>
      <c r="K4" s="520" t="s">
        <v>21</v>
      </c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20" t="s">
        <v>23</v>
      </c>
      <c r="C17" s="521"/>
      <c r="D17" s="521"/>
      <c r="E17" s="521"/>
      <c r="F17" s="52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3" t="s">
        <v>42</v>
      </c>
      <c r="B1" s="52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3" t="s">
        <v>42</v>
      </c>
      <c r="B1" s="52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24" t="s">
        <v>42</v>
      </c>
      <c r="B1" s="52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3" t="s">
        <v>42</v>
      </c>
      <c r="B1" s="52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K95"/>
  <sheetViews>
    <sheetView showGridLines="0" tabSelected="1" topLeftCell="A69" zoomScale="65" zoomScaleNormal="65" workbookViewId="0">
      <selection activeCell="F99" sqref="F99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536"/>
      <c r="G2" s="536"/>
      <c r="H2" s="536"/>
      <c r="I2" s="536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36"/>
      <c r="AF6" s="536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538" t="s">
        <v>53</v>
      </c>
      <c r="C8" s="539"/>
      <c r="D8" s="539"/>
      <c r="E8" s="539"/>
      <c r="F8" s="539"/>
      <c r="G8" s="539"/>
      <c r="H8" s="539"/>
      <c r="I8" s="539"/>
      <c r="J8" s="320"/>
      <c r="K8" s="544" t="s">
        <v>63</v>
      </c>
      <c r="L8" s="545"/>
      <c r="M8" s="545"/>
      <c r="N8" s="545"/>
      <c r="O8" s="545"/>
      <c r="P8" s="542" t="s">
        <v>64</v>
      </c>
      <c r="Q8" s="543"/>
      <c r="R8" s="543"/>
      <c r="S8" s="543"/>
      <c r="T8" s="543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546">
        <v>1</v>
      </c>
      <c r="L9" s="547"/>
      <c r="M9" s="325">
        <v>2</v>
      </c>
      <c r="N9" s="325">
        <v>3</v>
      </c>
      <c r="O9" s="326">
        <v>4</v>
      </c>
      <c r="P9" s="546">
        <v>1</v>
      </c>
      <c r="Q9" s="547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63">
        <v>1</v>
      </c>
      <c r="M10" s="364">
        <v>2</v>
      </c>
      <c r="N10" s="234">
        <v>3</v>
      </c>
      <c r="O10" s="330">
        <v>4</v>
      </c>
      <c r="P10" s="233">
        <v>0</v>
      </c>
      <c r="Q10" s="363">
        <v>1</v>
      </c>
      <c r="R10" s="364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7">
        <v>163</v>
      </c>
      <c r="L17" s="321">
        <v>421</v>
      </c>
      <c r="M17" s="321">
        <v>715</v>
      </c>
      <c r="N17" s="321">
        <v>866</v>
      </c>
      <c r="O17" s="321">
        <v>556</v>
      </c>
      <c r="P17" s="368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70">
        <v>30.5</v>
      </c>
      <c r="L22" s="370">
        <v>29</v>
      </c>
      <c r="M22" s="370">
        <v>28.5</v>
      </c>
      <c r="N22" s="370">
        <v>28</v>
      </c>
      <c r="O22" s="370">
        <v>30.5</v>
      </c>
      <c r="P22" s="370">
        <v>29.5</v>
      </c>
      <c r="Q22" s="370">
        <v>29</v>
      </c>
      <c r="R22" s="370">
        <v>28</v>
      </c>
      <c r="S22" s="371" t="s">
        <v>77</v>
      </c>
    </row>
    <row r="23" spans="1:36" ht="13.5" thickBot="1" x14ac:dyDescent="0.25">
      <c r="A23" s="230" t="s">
        <v>72</v>
      </c>
      <c r="B23" s="538" t="s">
        <v>53</v>
      </c>
      <c r="C23" s="539"/>
      <c r="D23" s="539"/>
      <c r="E23" s="539"/>
      <c r="F23" s="539"/>
      <c r="G23" s="539"/>
      <c r="H23" s="539"/>
      <c r="I23" s="539"/>
      <c r="J23" s="320"/>
      <c r="K23" s="525" t="s">
        <v>63</v>
      </c>
      <c r="L23" s="526"/>
      <c r="M23" s="526"/>
      <c r="N23" s="527"/>
      <c r="O23" s="525" t="s">
        <v>64</v>
      </c>
      <c r="P23" s="526"/>
      <c r="Q23" s="526"/>
      <c r="R23" s="527"/>
      <c r="S23" s="350" t="s">
        <v>55</v>
      </c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52">
        <v>4</v>
      </c>
      <c r="O24" s="357">
        <v>1</v>
      </c>
      <c r="P24" s="232">
        <v>2</v>
      </c>
      <c r="Q24" s="232">
        <v>3</v>
      </c>
      <c r="R24" s="358">
        <v>4</v>
      </c>
      <c r="S24" s="349">
        <v>994</v>
      </c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38"/>
      <c r="AF24" s="338"/>
      <c r="AG24" s="338"/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64">
        <v>2</v>
      </c>
      <c r="M25" s="234">
        <v>3</v>
      </c>
      <c r="N25" s="365">
        <v>4</v>
      </c>
      <c r="O25" s="233">
        <v>1</v>
      </c>
      <c r="P25" s="364">
        <v>2</v>
      </c>
      <c r="Q25" s="234">
        <v>3</v>
      </c>
      <c r="R25" s="366">
        <v>4</v>
      </c>
      <c r="S25" s="214" t="s">
        <v>0</v>
      </c>
      <c r="T25" s="338"/>
      <c r="U25" s="338"/>
      <c r="V25" s="338"/>
      <c r="W25" s="338" t="s">
        <v>73</v>
      </c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Z26" s="385"/>
      <c r="AA26" s="385"/>
      <c r="AB26" s="387"/>
      <c r="AC26" s="385"/>
      <c r="AD26" s="385"/>
      <c r="AE26" s="385"/>
      <c r="AF26" s="385"/>
      <c r="AG26" s="385"/>
      <c r="AH26" s="385"/>
      <c r="AI26" s="537" t="s">
        <v>83</v>
      </c>
      <c r="AJ26" s="537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T27" s="340"/>
      <c r="U27" s="329"/>
      <c r="V27" s="540" t="s">
        <v>74</v>
      </c>
      <c r="W27" s="540"/>
      <c r="X27" s="540"/>
      <c r="Y27" s="293"/>
      <c r="Z27" s="386" t="s">
        <v>84</v>
      </c>
      <c r="AA27" s="386"/>
      <c r="AB27" s="386"/>
      <c r="AC27" s="386"/>
      <c r="AD27" s="386"/>
      <c r="AE27" s="386"/>
      <c r="AF27" s="386"/>
      <c r="AG27" s="386"/>
      <c r="AH27" s="386"/>
      <c r="AI27" s="537"/>
      <c r="AJ27" s="537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42"/>
      <c r="U28" s="338"/>
      <c r="V28" s="540"/>
      <c r="W28" s="540"/>
      <c r="X28" s="540"/>
      <c r="Y28" s="338"/>
      <c r="Z28" s="536" t="s">
        <v>85</v>
      </c>
      <c r="AA28" s="536"/>
      <c r="AB28" s="536"/>
      <c r="AC28" s="536"/>
      <c r="AD28" s="536"/>
      <c r="AE28" s="536"/>
      <c r="AF28" s="385"/>
      <c r="AG28" s="385"/>
      <c r="AH28" s="384"/>
      <c r="AI28" s="537"/>
      <c r="AJ28" s="537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42"/>
      <c r="U29" s="210"/>
      <c r="V29" s="210"/>
      <c r="W29" s="210"/>
      <c r="X29" s="210"/>
      <c r="Y29" s="210"/>
      <c r="Z29" s="386" t="s">
        <v>86</v>
      </c>
      <c r="AA29" s="386"/>
      <c r="AB29" s="386"/>
      <c r="AC29" s="386"/>
      <c r="AD29" s="386"/>
      <c r="AE29" s="386"/>
      <c r="AF29" s="386"/>
      <c r="AG29" s="386"/>
      <c r="AH29" s="386"/>
      <c r="AI29" s="537"/>
      <c r="AJ29" s="537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  <c r="T30" s="340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53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Z31" s="338"/>
      <c r="AA31" s="338"/>
      <c r="AB31" s="343"/>
      <c r="AC31" s="338"/>
      <c r="AD31" s="338"/>
      <c r="AE31" s="338"/>
      <c r="AF31" s="338"/>
      <c r="AG31" s="338"/>
    </row>
    <row r="32" spans="1:36" ht="13.5" thickBot="1" x14ac:dyDescent="0.25">
      <c r="A32" s="266" t="s">
        <v>51</v>
      </c>
      <c r="B32" s="344">
        <v>225</v>
      </c>
      <c r="C32" s="345">
        <v>335</v>
      </c>
      <c r="D32" s="345">
        <v>780</v>
      </c>
      <c r="E32" s="345">
        <v>789</v>
      </c>
      <c r="F32" s="345">
        <v>690</v>
      </c>
      <c r="G32" s="345">
        <v>656</v>
      </c>
      <c r="H32" s="345">
        <v>437</v>
      </c>
      <c r="I32" s="345">
        <v>410</v>
      </c>
      <c r="J32" s="346">
        <v>252</v>
      </c>
      <c r="K32" s="347">
        <v>572</v>
      </c>
      <c r="L32" s="348">
        <v>711</v>
      </c>
      <c r="M32" s="348">
        <v>866</v>
      </c>
      <c r="N32" s="354">
        <v>556</v>
      </c>
      <c r="O32" s="344">
        <v>456</v>
      </c>
      <c r="P32" s="345">
        <v>825</v>
      </c>
      <c r="Q32" s="345">
        <v>925</v>
      </c>
      <c r="R32" s="359">
        <v>435</v>
      </c>
      <c r="S32" s="351">
        <f>SUM(B32:R32)</f>
        <v>9920</v>
      </c>
      <c r="T32" s="338" t="s">
        <v>56</v>
      </c>
      <c r="U32" s="374">
        <f>U17-S32</f>
        <v>52</v>
      </c>
      <c r="V32" s="376">
        <f>U32/U17</f>
        <v>5.2146008824709182E-3</v>
      </c>
      <c r="W32" s="22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5">
        <v>33</v>
      </c>
      <c r="O33" s="324">
        <v>34.5</v>
      </c>
      <c r="P33" s="324">
        <v>34</v>
      </c>
      <c r="Q33" s="324">
        <v>34</v>
      </c>
      <c r="R33" s="349">
        <v>33</v>
      </c>
      <c r="S33" s="349"/>
      <c r="T33" s="338" t="s">
        <v>57</v>
      </c>
      <c r="U33" s="372">
        <v>29.33</v>
      </c>
      <c r="V33" s="373" t="s">
        <v>79</v>
      </c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6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338" t="s">
        <v>26</v>
      </c>
      <c r="U34" s="372">
        <f>U33-W18</f>
        <v>7.4399999999999977</v>
      </c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7" x14ac:dyDescent="0.2">
      <c r="A35" s="338"/>
      <c r="B35" s="338">
        <v>34.5</v>
      </c>
      <c r="C35" s="338">
        <v>34.5</v>
      </c>
      <c r="D35" s="338"/>
      <c r="E35" s="338"/>
      <c r="F35" s="338"/>
      <c r="G35" s="338">
        <v>33</v>
      </c>
      <c r="H35" s="338"/>
      <c r="I35" s="338">
        <v>33</v>
      </c>
      <c r="J35" s="338"/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</row>
    <row r="36" spans="1:37" x14ac:dyDescent="0.2">
      <c r="C36" s="369"/>
      <c r="D36" s="369"/>
      <c r="E36" s="369"/>
      <c r="F36" s="369"/>
      <c r="G36" s="369"/>
      <c r="H36" s="369"/>
      <c r="I36" s="369" t="s">
        <v>76</v>
      </c>
      <c r="J36" s="369"/>
      <c r="K36" s="339"/>
      <c r="L36" s="339"/>
      <c r="M36" s="339"/>
      <c r="N36" s="339"/>
      <c r="O36" s="339"/>
      <c r="P36" s="339"/>
      <c r="Q36" s="339"/>
      <c r="R36" s="339"/>
      <c r="S36" s="339"/>
    </row>
    <row r="37" spans="1:37" ht="13.5" thickBot="1" x14ac:dyDescent="0.25"/>
    <row r="38" spans="1:37" ht="13.5" thickBot="1" x14ac:dyDescent="0.25">
      <c r="A38" s="230" t="s">
        <v>80</v>
      </c>
      <c r="B38" s="538" t="s">
        <v>53</v>
      </c>
      <c r="C38" s="539"/>
      <c r="D38" s="539"/>
      <c r="E38" s="539"/>
      <c r="F38" s="539"/>
      <c r="G38" s="539"/>
      <c r="H38" s="539"/>
      <c r="I38" s="539"/>
      <c r="J38" s="320"/>
      <c r="K38" s="525" t="s">
        <v>63</v>
      </c>
      <c r="L38" s="526"/>
      <c r="M38" s="526"/>
      <c r="N38" s="527"/>
      <c r="O38" s="525" t="s">
        <v>64</v>
      </c>
      <c r="P38" s="526"/>
      <c r="Q38" s="526"/>
      <c r="R38" s="527"/>
      <c r="S38" s="350" t="s">
        <v>55</v>
      </c>
      <c r="T38" s="377"/>
      <c r="U38" s="377"/>
      <c r="V38" s="377"/>
      <c r="W38" s="377"/>
      <c r="X38" s="377"/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52">
        <v>4</v>
      </c>
      <c r="O39" s="357">
        <v>1</v>
      </c>
      <c r="P39" s="232">
        <v>2</v>
      </c>
      <c r="Q39" s="232">
        <v>3</v>
      </c>
      <c r="R39" s="358">
        <v>4</v>
      </c>
      <c r="S39" s="349">
        <v>757</v>
      </c>
      <c r="T39" s="377"/>
      <c r="U39" s="377"/>
      <c r="V39" s="377"/>
      <c r="W39" s="377"/>
      <c r="X39" s="377"/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64">
        <v>2</v>
      </c>
      <c r="M40" s="234">
        <v>3</v>
      </c>
      <c r="N40" s="365">
        <v>4</v>
      </c>
      <c r="O40" s="233">
        <v>1</v>
      </c>
      <c r="P40" s="364">
        <v>2</v>
      </c>
      <c r="Q40" s="234">
        <v>3</v>
      </c>
      <c r="R40" s="366">
        <v>4</v>
      </c>
      <c r="S40" s="214" t="s">
        <v>0</v>
      </c>
      <c r="T40" s="377"/>
      <c r="U40" s="377"/>
      <c r="V40" s="377"/>
      <c r="W40" s="377"/>
      <c r="X40" s="377"/>
      <c r="AF40" s="541" t="s">
        <v>89</v>
      </c>
      <c r="AG40" s="541"/>
      <c r="AH40" s="541" t="s">
        <v>97</v>
      </c>
      <c r="AI40" s="541"/>
      <c r="AJ40" s="541" t="s">
        <v>98</v>
      </c>
      <c r="AK40" s="541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T42" s="340"/>
      <c r="U42" s="533" t="s">
        <v>81</v>
      </c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42"/>
      <c r="U43" s="383"/>
      <c r="V43" s="383"/>
      <c r="W43" s="383"/>
      <c r="X43" s="383"/>
      <c r="Y43" s="383"/>
      <c r="Z43" s="383"/>
      <c r="AA43" s="383"/>
      <c r="AB43" s="383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42"/>
      <c r="U44" s="383"/>
      <c r="V44" s="533" t="s">
        <v>82</v>
      </c>
      <c r="W44" s="533"/>
      <c r="X44" s="533"/>
      <c r="Y44" s="533"/>
      <c r="Z44" s="533"/>
      <c r="AA44" s="533"/>
      <c r="AB44" s="533"/>
      <c r="AC44" s="533"/>
      <c r="AD44" s="533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T45" s="340"/>
      <c r="U45" s="383"/>
      <c r="V45" s="533"/>
      <c r="W45" s="533"/>
      <c r="X45" s="533"/>
      <c r="Y45" s="533"/>
      <c r="Z45" s="533"/>
      <c r="AA45" s="533"/>
      <c r="AB45" s="533"/>
      <c r="AC45" s="533"/>
      <c r="AD45" s="533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53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33"/>
      <c r="W46" s="533"/>
      <c r="X46" s="533"/>
      <c r="Y46" s="533"/>
      <c r="Z46" s="533"/>
      <c r="AA46" s="533"/>
      <c r="AB46" s="533"/>
      <c r="AC46" s="533"/>
      <c r="AD46" s="533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44">
        <v>225</v>
      </c>
      <c r="C47" s="345">
        <v>335</v>
      </c>
      <c r="D47" s="345">
        <v>779</v>
      </c>
      <c r="E47" s="345">
        <v>789</v>
      </c>
      <c r="F47" s="345">
        <v>687</v>
      </c>
      <c r="G47" s="345">
        <v>654</v>
      </c>
      <c r="H47" s="345">
        <v>436</v>
      </c>
      <c r="I47" s="345">
        <v>410</v>
      </c>
      <c r="J47" s="346">
        <v>252</v>
      </c>
      <c r="K47" s="347">
        <v>569</v>
      </c>
      <c r="L47" s="348">
        <v>711</v>
      </c>
      <c r="M47" s="348">
        <v>866</v>
      </c>
      <c r="N47" s="354">
        <v>555</v>
      </c>
      <c r="O47" s="344">
        <v>453</v>
      </c>
      <c r="P47" s="345">
        <v>825</v>
      </c>
      <c r="Q47" s="345">
        <v>922</v>
      </c>
      <c r="R47" s="359">
        <v>435</v>
      </c>
      <c r="S47" s="351">
        <f>SUM(B47:R47)</f>
        <v>9903</v>
      </c>
      <c r="T47" s="377" t="s">
        <v>56</v>
      </c>
      <c r="U47" s="380">
        <f>S32-S47</f>
        <v>17</v>
      </c>
      <c r="V47" s="292">
        <f>U47/S32</f>
        <v>1.7137096774193549E-3</v>
      </c>
      <c r="W47" s="228"/>
      <c r="X47" s="377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78">
        <v>36</v>
      </c>
      <c r="O48" s="324">
        <v>37.5</v>
      </c>
      <c r="P48" s="324">
        <v>37.5</v>
      </c>
      <c r="Q48" s="324">
        <v>37</v>
      </c>
      <c r="R48" s="349">
        <v>36.5</v>
      </c>
      <c r="S48" s="349"/>
      <c r="T48" s="377" t="s">
        <v>57</v>
      </c>
      <c r="U48" s="340">
        <v>33.840000000000003</v>
      </c>
      <c r="V48" s="343"/>
      <c r="W48" s="377"/>
      <c r="X48" s="377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6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377" t="s">
        <v>26</v>
      </c>
      <c r="U49" s="340">
        <f>U48-U33</f>
        <v>4.5100000000000051</v>
      </c>
      <c r="V49" s="340"/>
      <c r="W49" s="377"/>
      <c r="X49" s="377"/>
    </row>
    <row r="50" spans="1:36" x14ac:dyDescent="0.2">
      <c r="B50" s="200">
        <v>37.5</v>
      </c>
      <c r="C50" s="382">
        <v>37.5</v>
      </c>
      <c r="D50" s="382">
        <v>38</v>
      </c>
      <c r="E50" s="382">
        <v>37.5</v>
      </c>
      <c r="F50" s="382">
        <v>37</v>
      </c>
      <c r="G50" s="382"/>
      <c r="H50" s="382">
        <v>36.5</v>
      </c>
      <c r="I50" s="382"/>
      <c r="J50" s="382"/>
      <c r="K50" s="382">
        <v>37.5</v>
      </c>
      <c r="L50" s="382"/>
      <c r="M50" s="382"/>
      <c r="N50" s="382"/>
      <c r="O50" s="382">
        <v>37.5</v>
      </c>
      <c r="P50" s="382">
        <v>37.5</v>
      </c>
      <c r="Q50" s="382"/>
      <c r="R50" s="382"/>
    </row>
    <row r="51" spans="1:36" ht="13.5" thickBot="1" x14ac:dyDescent="0.25"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</row>
    <row r="52" spans="1:36" ht="13.5" thickBot="1" x14ac:dyDescent="0.25">
      <c r="B52" s="455">
        <v>38</v>
      </c>
      <c r="C52" s="456">
        <v>37.5</v>
      </c>
      <c r="D52" s="456">
        <v>37</v>
      </c>
      <c r="E52" s="456">
        <v>37</v>
      </c>
      <c r="F52" s="456">
        <v>37</v>
      </c>
      <c r="G52" s="456">
        <v>37</v>
      </c>
      <c r="H52" s="456">
        <v>36.5</v>
      </c>
      <c r="I52" s="456">
        <v>36.5</v>
      </c>
      <c r="J52" s="456">
        <v>36</v>
      </c>
      <c r="K52" s="499">
        <v>36</v>
      </c>
      <c r="L52" s="455">
        <v>38</v>
      </c>
      <c r="M52" s="456">
        <v>37.5</v>
      </c>
      <c r="N52" s="456">
        <v>37</v>
      </c>
      <c r="O52" s="456">
        <v>36.5</v>
      </c>
      <c r="P52" s="456">
        <v>36.5</v>
      </c>
      <c r="Q52" s="457">
        <v>36</v>
      </c>
      <c r="R52" s="500"/>
      <c r="S52" s="500"/>
      <c r="T52" s="500"/>
      <c r="U52" s="500"/>
    </row>
    <row r="53" spans="1:36" s="402" customFormat="1" ht="13.5" thickBot="1" x14ac:dyDescent="0.25">
      <c r="A53" s="230" t="s">
        <v>100</v>
      </c>
      <c r="B53" s="525" t="s">
        <v>53</v>
      </c>
      <c r="C53" s="526"/>
      <c r="D53" s="526"/>
      <c r="E53" s="526"/>
      <c r="F53" s="526"/>
      <c r="G53" s="526"/>
      <c r="H53" s="526"/>
      <c r="I53" s="526"/>
      <c r="J53" s="526"/>
      <c r="K53" s="527"/>
      <c r="L53" s="528" t="s">
        <v>63</v>
      </c>
      <c r="M53" s="529"/>
      <c r="N53" s="529"/>
      <c r="O53" s="529"/>
      <c r="P53" s="529"/>
      <c r="Q53" s="534"/>
      <c r="R53" s="525" t="s">
        <v>64</v>
      </c>
      <c r="S53" s="526"/>
      <c r="T53" s="526"/>
      <c r="U53" s="527"/>
      <c r="V53" s="350" t="s">
        <v>55</v>
      </c>
    </row>
    <row r="54" spans="1:36" s="402" customFormat="1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52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52">
        <v>4</v>
      </c>
      <c r="V54" s="349">
        <v>754</v>
      </c>
      <c r="AD54" s="535" t="s">
        <v>119</v>
      </c>
      <c r="AE54" s="535"/>
      <c r="AF54" s="535"/>
      <c r="AG54" s="535"/>
      <c r="AH54" s="535"/>
      <c r="AI54" s="535"/>
    </row>
    <row r="55" spans="1:36" s="402" customFormat="1" ht="26.25" thickBot="1" x14ac:dyDescent="0.25">
      <c r="A55" s="231" t="s">
        <v>2</v>
      </c>
      <c r="B55" s="448">
        <v>1</v>
      </c>
      <c r="C55" s="449">
        <v>2</v>
      </c>
      <c r="D55" s="450">
        <v>3</v>
      </c>
      <c r="E55" s="450">
        <v>3</v>
      </c>
      <c r="F55" s="496">
        <v>4</v>
      </c>
      <c r="G55" s="496">
        <v>4</v>
      </c>
      <c r="H55" s="451">
        <v>5</v>
      </c>
      <c r="I55" s="451">
        <v>5</v>
      </c>
      <c r="J55" s="501">
        <v>6</v>
      </c>
      <c r="K55" s="502">
        <v>7</v>
      </c>
      <c r="L55" s="448">
        <v>1</v>
      </c>
      <c r="M55" s="452">
        <v>2</v>
      </c>
      <c r="N55" s="450">
        <v>3</v>
      </c>
      <c r="O55" s="496">
        <v>4</v>
      </c>
      <c r="P55" s="451">
        <v>5</v>
      </c>
      <c r="Q55" s="453">
        <v>6</v>
      </c>
      <c r="R55" s="448">
        <v>1</v>
      </c>
      <c r="S55" s="452">
        <v>2</v>
      </c>
      <c r="T55" s="450">
        <v>3</v>
      </c>
      <c r="U55" s="300">
        <v>4</v>
      </c>
      <c r="V55" s="454" t="s">
        <v>0</v>
      </c>
      <c r="AD55" s="407"/>
      <c r="AE55" s="407" t="s">
        <v>113</v>
      </c>
      <c r="AF55" s="407" t="s">
        <v>114</v>
      </c>
      <c r="AG55" s="407" t="s">
        <v>115</v>
      </c>
      <c r="AH55" s="464" t="s">
        <v>117</v>
      </c>
      <c r="AI55" s="407" t="s">
        <v>118</v>
      </c>
    </row>
    <row r="56" spans="1:36" s="402" customFormat="1" x14ac:dyDescent="0.2">
      <c r="A56" s="236" t="s">
        <v>3</v>
      </c>
      <c r="B56" s="443">
        <v>520</v>
      </c>
      <c r="C56" s="444">
        <v>520</v>
      </c>
      <c r="D56" s="444">
        <v>520</v>
      </c>
      <c r="E56" s="444">
        <v>520</v>
      </c>
      <c r="F56" s="444">
        <v>520</v>
      </c>
      <c r="G56" s="444">
        <v>520</v>
      </c>
      <c r="H56" s="444">
        <v>520</v>
      </c>
      <c r="I56" s="444">
        <v>520</v>
      </c>
      <c r="J56" s="445">
        <v>520</v>
      </c>
      <c r="K56" s="445">
        <v>520</v>
      </c>
      <c r="L56" s="443">
        <v>520</v>
      </c>
      <c r="M56" s="444">
        <v>520</v>
      </c>
      <c r="N56" s="444">
        <v>520</v>
      </c>
      <c r="O56" s="444">
        <v>520</v>
      </c>
      <c r="P56" s="444">
        <v>520</v>
      </c>
      <c r="Q56" s="446">
        <v>520</v>
      </c>
      <c r="R56" s="443">
        <v>520</v>
      </c>
      <c r="S56" s="444">
        <v>520</v>
      </c>
      <c r="T56" s="444">
        <v>520</v>
      </c>
      <c r="U56" s="445">
        <v>520</v>
      </c>
      <c r="V56" s="447">
        <v>520</v>
      </c>
      <c r="W56" s="328"/>
      <c r="X56" s="329"/>
      <c r="Y56" s="329"/>
      <c r="Z56" s="329"/>
      <c r="AA56" s="329"/>
      <c r="AD56" s="407" t="s">
        <v>102</v>
      </c>
      <c r="AE56" s="407">
        <v>-450</v>
      </c>
      <c r="AF56" s="407">
        <v>243</v>
      </c>
      <c r="AG56" s="407">
        <v>38</v>
      </c>
      <c r="AH56" s="309">
        <f t="shared" ref="AH56:AH61" si="21">((AF56*AG56)/1000)</f>
        <v>9.234</v>
      </c>
      <c r="AI56" s="465">
        <v>41.5</v>
      </c>
      <c r="AJ56" s="402">
        <v>41.5</v>
      </c>
    </row>
    <row r="57" spans="1:36" s="402" customFormat="1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W57" s="340"/>
      <c r="X57" s="329"/>
      <c r="Y57" s="329"/>
      <c r="Z57" s="329"/>
      <c r="AA57" s="329"/>
      <c r="AB57" s="329"/>
      <c r="AC57" s="329"/>
      <c r="AD57" s="407" t="s">
        <v>103</v>
      </c>
      <c r="AE57" s="459" t="s">
        <v>108</v>
      </c>
      <c r="AF57" s="462">
        <v>582</v>
      </c>
      <c r="AG57" s="462">
        <v>37.5</v>
      </c>
      <c r="AH57" s="309">
        <f t="shared" si="21"/>
        <v>21.824999999999999</v>
      </c>
      <c r="AI57" s="465">
        <v>41</v>
      </c>
    </row>
    <row r="58" spans="1:36" s="402" customFormat="1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42"/>
      <c r="X58" s="533" t="s">
        <v>101</v>
      </c>
      <c r="Y58" s="533"/>
      <c r="Z58" s="533"/>
      <c r="AA58" s="533"/>
      <c r="AB58" s="383"/>
      <c r="AC58" s="383"/>
      <c r="AD58" s="407" t="s">
        <v>104</v>
      </c>
      <c r="AE58" s="460" t="s">
        <v>109</v>
      </c>
      <c r="AF58" s="463">
        <v>510</v>
      </c>
      <c r="AG58" s="463">
        <v>37</v>
      </c>
      <c r="AH58" s="309">
        <f t="shared" si="21"/>
        <v>18.87</v>
      </c>
      <c r="AI58" s="466">
        <v>40.5</v>
      </c>
    </row>
    <row r="59" spans="1:36" s="402" customFormat="1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42"/>
      <c r="X59" s="383"/>
      <c r="Y59" s="383"/>
      <c r="Z59" s="383"/>
      <c r="AA59" s="383"/>
      <c r="AB59" s="383"/>
      <c r="AC59" s="383"/>
      <c r="AD59" s="407" t="s">
        <v>105</v>
      </c>
      <c r="AE59" s="460" t="s">
        <v>110</v>
      </c>
      <c r="AF59" s="463">
        <v>530</v>
      </c>
      <c r="AG59" s="407">
        <v>37</v>
      </c>
      <c r="AH59" s="309">
        <f t="shared" si="21"/>
        <v>19.61</v>
      </c>
      <c r="AI59" s="465">
        <v>40</v>
      </c>
    </row>
    <row r="60" spans="1:36" s="402" customFormat="1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68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69" t="s">
        <v>121</v>
      </c>
      <c r="X60" s="383"/>
      <c r="Y60" s="383"/>
      <c r="Z60" s="383"/>
      <c r="AA60" s="383"/>
      <c r="AB60" s="383"/>
      <c r="AC60" s="383"/>
      <c r="AD60" s="407" t="s">
        <v>106</v>
      </c>
      <c r="AE60" s="460" t="s">
        <v>111</v>
      </c>
      <c r="AF60" s="463">
        <v>480</v>
      </c>
      <c r="AG60" s="407">
        <v>36.5</v>
      </c>
      <c r="AH60" s="309">
        <f t="shared" si="21"/>
        <v>17.52</v>
      </c>
      <c r="AI60" s="465">
        <v>39.5</v>
      </c>
    </row>
    <row r="61" spans="1:36" s="402" customFormat="1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53">
        <f>U57-R42</f>
        <v>153</v>
      </c>
      <c r="V61" s="265">
        <f>V57-S42</f>
        <v>131</v>
      </c>
      <c r="W61" s="336"/>
      <c r="X61" s="386"/>
      <c r="Y61" s="383"/>
      <c r="Z61" s="383"/>
      <c r="AA61" s="383"/>
      <c r="AB61" s="383"/>
      <c r="AC61" s="383"/>
      <c r="AD61" s="407" t="s">
        <v>107</v>
      </c>
      <c r="AE61" s="461" t="s">
        <v>112</v>
      </c>
      <c r="AF61" s="463">
        <v>284</v>
      </c>
      <c r="AG61" s="407">
        <v>36.5</v>
      </c>
      <c r="AH61" s="309">
        <f t="shared" si="21"/>
        <v>10.366</v>
      </c>
      <c r="AI61" s="465">
        <v>39.5</v>
      </c>
      <c r="AJ61" s="402">
        <v>39.5</v>
      </c>
    </row>
    <row r="62" spans="1:36" s="402" customFormat="1" x14ac:dyDescent="0.2">
      <c r="A62" s="266" t="s">
        <v>51</v>
      </c>
      <c r="B62" s="368">
        <v>533</v>
      </c>
      <c r="C62" s="439">
        <v>421</v>
      </c>
      <c r="D62" s="439">
        <v>515</v>
      </c>
      <c r="E62" s="439">
        <v>516</v>
      </c>
      <c r="F62" s="439">
        <v>402</v>
      </c>
      <c r="G62" s="439">
        <v>401</v>
      </c>
      <c r="H62" s="439">
        <v>526</v>
      </c>
      <c r="I62" s="439">
        <v>527</v>
      </c>
      <c r="J62" s="439">
        <v>505</v>
      </c>
      <c r="K62" s="441">
        <v>207</v>
      </c>
      <c r="L62" s="368">
        <v>478</v>
      </c>
      <c r="M62" s="439">
        <v>469</v>
      </c>
      <c r="N62" s="439">
        <v>530</v>
      </c>
      <c r="O62" s="439">
        <v>455</v>
      </c>
      <c r="P62" s="439">
        <v>459</v>
      </c>
      <c r="Q62" s="440">
        <v>303</v>
      </c>
      <c r="R62" s="368">
        <v>452</v>
      </c>
      <c r="S62" s="439">
        <v>824</v>
      </c>
      <c r="T62" s="439">
        <v>921</v>
      </c>
      <c r="U62" s="441">
        <v>435</v>
      </c>
      <c r="V62" s="270">
        <f>SUM(B62:U62)</f>
        <v>9879</v>
      </c>
      <c r="W62" s="402" t="s">
        <v>56</v>
      </c>
      <c r="X62" s="380">
        <f>S47-V62</f>
        <v>24</v>
      </c>
      <c r="Y62" s="292">
        <f>X62/S47</f>
        <v>2.4235080278703423E-3</v>
      </c>
      <c r="Z62" s="228"/>
    </row>
    <row r="63" spans="1:36" s="402" customFormat="1" x14ac:dyDescent="0.2">
      <c r="A63" s="273" t="s">
        <v>28</v>
      </c>
      <c r="B63" s="218">
        <v>42</v>
      </c>
      <c r="C63" s="403">
        <v>41</v>
      </c>
      <c r="D63" s="403">
        <v>41.5</v>
      </c>
      <c r="E63" s="403">
        <v>41</v>
      </c>
      <c r="F63" s="403">
        <v>40.5</v>
      </c>
      <c r="G63" s="403">
        <v>40.5</v>
      </c>
      <c r="H63" s="403">
        <v>40</v>
      </c>
      <c r="I63" s="403">
        <v>40</v>
      </c>
      <c r="J63" s="403">
        <v>39.5</v>
      </c>
      <c r="K63" s="322">
        <v>39</v>
      </c>
      <c r="L63" s="218">
        <v>42</v>
      </c>
      <c r="M63" s="403">
        <v>41</v>
      </c>
      <c r="N63" s="403">
        <v>40.5</v>
      </c>
      <c r="O63" s="403">
        <v>40</v>
      </c>
      <c r="P63" s="403">
        <v>40</v>
      </c>
      <c r="Q63" s="219">
        <v>39</v>
      </c>
      <c r="R63" s="218"/>
      <c r="S63" s="403"/>
      <c r="T63" s="403"/>
      <c r="U63" s="322"/>
      <c r="V63" s="222"/>
      <c r="W63" s="402" t="s">
        <v>57</v>
      </c>
      <c r="X63" s="340">
        <v>37.090000000000003</v>
      </c>
      <c r="Y63" s="387"/>
    </row>
    <row r="64" spans="1:36" s="402" customFormat="1" ht="13.5" thickBot="1" x14ac:dyDescent="0.25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42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42">
        <f t="shared" si="28"/>
        <v>0</v>
      </c>
      <c r="V64" s="223"/>
      <c r="W64" s="402" t="s">
        <v>26</v>
      </c>
      <c r="X64" s="340">
        <f>X63-U48</f>
        <v>3.25</v>
      </c>
      <c r="Y64" s="340"/>
    </row>
    <row r="65" spans="1:32" s="402" customFormat="1" x14ac:dyDescent="0.2">
      <c r="B65" s="402">
        <v>42</v>
      </c>
      <c r="C65" s="402">
        <v>41.5</v>
      </c>
      <c r="D65" s="406">
        <v>41.5</v>
      </c>
      <c r="E65" s="402">
        <v>41</v>
      </c>
      <c r="L65" s="402">
        <v>42</v>
      </c>
      <c r="O65" s="402">
        <v>40</v>
      </c>
    </row>
    <row r="66" spans="1:32" ht="13.5" thickBot="1" x14ac:dyDescent="0.25">
      <c r="D66" s="458" t="s">
        <v>76</v>
      </c>
    </row>
    <row r="67" spans="1:32" ht="13.5" thickBot="1" x14ac:dyDescent="0.25">
      <c r="R67" s="455"/>
      <c r="S67" s="456"/>
      <c r="T67" s="456"/>
      <c r="U67" s="456"/>
      <c r="V67" s="456"/>
      <c r="W67" s="457"/>
    </row>
    <row r="68" spans="1:32" ht="13.5" thickBot="1" x14ac:dyDescent="0.25">
      <c r="A68" s="230" t="s">
        <v>122</v>
      </c>
      <c r="B68" s="525" t="s">
        <v>53</v>
      </c>
      <c r="C68" s="526"/>
      <c r="D68" s="526"/>
      <c r="E68" s="526"/>
      <c r="F68" s="526"/>
      <c r="G68" s="526"/>
      <c r="H68" s="526"/>
      <c r="I68" s="526"/>
      <c r="J68" s="526"/>
      <c r="K68" s="527"/>
      <c r="L68" s="528" t="s">
        <v>63</v>
      </c>
      <c r="M68" s="529"/>
      <c r="N68" s="529"/>
      <c r="O68" s="529"/>
      <c r="P68" s="529"/>
      <c r="Q68" s="529"/>
      <c r="R68" s="530" t="s">
        <v>64</v>
      </c>
      <c r="S68" s="531"/>
      <c r="T68" s="531"/>
      <c r="U68" s="531"/>
      <c r="V68" s="531"/>
      <c r="W68" s="532"/>
      <c r="X68" s="298" t="s">
        <v>55</v>
      </c>
      <c r="Y68" s="470"/>
      <c r="Z68" s="470"/>
      <c r="AA68" s="470"/>
      <c r="AB68" s="470"/>
      <c r="AC68" s="470"/>
    </row>
    <row r="69" spans="1:32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52">
        <v>9</v>
      </c>
      <c r="K69" s="352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52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81">
        <v>754</v>
      </c>
      <c r="Y69" s="470"/>
      <c r="Z69" s="470"/>
      <c r="AA69" s="470"/>
      <c r="AB69" s="470"/>
      <c r="AC69" s="470"/>
    </row>
    <row r="70" spans="1:32" ht="13.5" thickBot="1" x14ac:dyDescent="0.25">
      <c r="A70" s="231" t="s">
        <v>2</v>
      </c>
      <c r="B70" s="484">
        <v>1</v>
      </c>
      <c r="C70" s="492">
        <v>2</v>
      </c>
      <c r="D70" s="480">
        <v>3</v>
      </c>
      <c r="E70" s="480">
        <v>3</v>
      </c>
      <c r="F70" s="486">
        <v>4</v>
      </c>
      <c r="G70" s="486">
        <v>4</v>
      </c>
      <c r="H70" s="491">
        <v>5</v>
      </c>
      <c r="I70" s="491">
        <v>5</v>
      </c>
      <c r="J70" s="493">
        <v>6</v>
      </c>
      <c r="K70" s="494">
        <v>7</v>
      </c>
      <c r="L70" s="484">
        <v>1</v>
      </c>
      <c r="M70" s="485">
        <v>2</v>
      </c>
      <c r="N70" s="480">
        <v>3</v>
      </c>
      <c r="O70" s="486">
        <v>4</v>
      </c>
      <c r="P70" s="491">
        <v>5</v>
      </c>
      <c r="Q70" s="495">
        <v>6</v>
      </c>
      <c r="R70" s="448">
        <v>1</v>
      </c>
      <c r="S70" s="452">
        <v>2</v>
      </c>
      <c r="T70" s="450">
        <v>3</v>
      </c>
      <c r="U70" s="496">
        <v>4</v>
      </c>
      <c r="V70" s="451">
        <v>5</v>
      </c>
      <c r="W70" s="453">
        <v>6</v>
      </c>
      <c r="X70" s="482" t="s">
        <v>0</v>
      </c>
      <c r="Y70" s="470"/>
      <c r="Z70" s="470"/>
      <c r="AA70" s="470"/>
      <c r="AB70" s="470"/>
      <c r="AC70" s="470"/>
    </row>
    <row r="71" spans="1:32" x14ac:dyDescent="0.2">
      <c r="A71" s="236" t="s">
        <v>3</v>
      </c>
      <c r="B71" s="487">
        <v>620</v>
      </c>
      <c r="C71" s="488">
        <v>620</v>
      </c>
      <c r="D71" s="488">
        <v>620</v>
      </c>
      <c r="E71" s="488">
        <v>620</v>
      </c>
      <c r="F71" s="488">
        <v>620</v>
      </c>
      <c r="G71" s="488">
        <v>620</v>
      </c>
      <c r="H71" s="488">
        <v>620</v>
      </c>
      <c r="I71" s="488">
        <v>620</v>
      </c>
      <c r="J71" s="489">
        <v>620</v>
      </c>
      <c r="K71" s="490">
        <v>620</v>
      </c>
      <c r="L71" s="487">
        <v>620</v>
      </c>
      <c r="M71" s="488">
        <v>620</v>
      </c>
      <c r="N71" s="488">
        <v>620</v>
      </c>
      <c r="O71" s="488">
        <v>620</v>
      </c>
      <c r="P71" s="488">
        <v>620</v>
      </c>
      <c r="Q71" s="489">
        <v>620</v>
      </c>
      <c r="R71" s="443">
        <v>620</v>
      </c>
      <c r="S71" s="444">
        <v>620</v>
      </c>
      <c r="T71" s="444">
        <v>620</v>
      </c>
      <c r="U71" s="444">
        <v>620</v>
      </c>
      <c r="V71" s="444">
        <v>620</v>
      </c>
      <c r="W71" s="446">
        <v>620</v>
      </c>
      <c r="X71" s="483">
        <v>620</v>
      </c>
      <c r="Y71" s="328"/>
      <c r="Z71" s="329"/>
      <c r="AA71" s="329"/>
      <c r="AB71" s="329"/>
      <c r="AC71" s="329"/>
    </row>
    <row r="72" spans="1:32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420">
        <v>616</v>
      </c>
      <c r="Y72" s="340"/>
      <c r="Z72" s="329"/>
      <c r="AA72" s="329"/>
      <c r="AB72" s="329"/>
      <c r="AC72" s="329"/>
    </row>
    <row r="73" spans="1:32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421">
        <v>79.3</v>
      </c>
      <c r="Y73" s="342"/>
      <c r="Z73" s="509" t="s">
        <v>123</v>
      </c>
      <c r="AA73" s="329"/>
      <c r="AB73" s="329"/>
      <c r="AC73" s="329"/>
      <c r="AD73" s="329"/>
      <c r="AE73" s="371" t="s">
        <v>124</v>
      </c>
      <c r="AF73" s="505"/>
    </row>
    <row r="74" spans="1:32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422">
        <v>8.8999999999999996E-2</v>
      </c>
      <c r="Y74" s="342"/>
      <c r="Z74" s="383"/>
      <c r="AA74" s="383"/>
      <c r="AB74" s="383"/>
      <c r="AC74" s="383"/>
    </row>
    <row r="75" spans="1:32" x14ac:dyDescent="0.2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413">
        <f t="shared" si="32"/>
        <v>-0.64516129032257652</v>
      </c>
      <c r="Y75" s="340"/>
      <c r="Z75" s="383"/>
      <c r="AA75" s="383"/>
      <c r="AB75" s="383"/>
      <c r="AC75" s="383"/>
    </row>
    <row r="76" spans="1:32" ht="13.5" thickBot="1" x14ac:dyDescent="0.25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53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53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23">
        <f>X72-S57</f>
        <v>81</v>
      </c>
      <c r="Y76" s="336"/>
      <c r="Z76" s="386"/>
      <c r="AA76" s="383"/>
      <c r="AB76" s="383"/>
      <c r="AC76" s="383"/>
    </row>
    <row r="77" spans="1:32" x14ac:dyDescent="0.2">
      <c r="A77" s="266" t="s">
        <v>51</v>
      </c>
      <c r="B77" s="368">
        <v>531</v>
      </c>
      <c r="C77" s="439">
        <v>421</v>
      </c>
      <c r="D77" s="439">
        <v>515</v>
      </c>
      <c r="E77" s="439">
        <v>515</v>
      </c>
      <c r="F77" s="439">
        <v>402</v>
      </c>
      <c r="G77" s="439">
        <v>401</v>
      </c>
      <c r="H77" s="439">
        <v>526</v>
      </c>
      <c r="I77" s="439">
        <v>527</v>
      </c>
      <c r="J77" s="439">
        <v>505</v>
      </c>
      <c r="K77" s="441">
        <v>207</v>
      </c>
      <c r="L77" s="368">
        <v>477</v>
      </c>
      <c r="M77" s="439">
        <v>469</v>
      </c>
      <c r="N77" s="439">
        <v>529</v>
      </c>
      <c r="O77" s="439">
        <v>455</v>
      </c>
      <c r="P77" s="439">
        <v>459</v>
      </c>
      <c r="Q77" s="441">
        <v>303</v>
      </c>
      <c r="R77" s="368">
        <v>243</v>
      </c>
      <c r="S77" s="439">
        <v>582</v>
      </c>
      <c r="T77" s="439">
        <v>510</v>
      </c>
      <c r="U77" s="439">
        <v>530</v>
      </c>
      <c r="V77" s="439">
        <v>479</v>
      </c>
      <c r="W77" s="440">
        <v>284</v>
      </c>
      <c r="X77" s="270">
        <f>SUM(B77:W77)</f>
        <v>9870</v>
      </c>
      <c r="Y77" s="470" t="s">
        <v>56</v>
      </c>
      <c r="Z77" s="380">
        <f>V62-X77</f>
        <v>9</v>
      </c>
      <c r="AA77" s="292">
        <f>Z77/V62</f>
        <v>9.1102338293349531E-4</v>
      </c>
      <c r="AB77" s="228"/>
      <c r="AC77" s="470"/>
    </row>
    <row r="78" spans="1:32" x14ac:dyDescent="0.2">
      <c r="A78" s="273" t="s">
        <v>28</v>
      </c>
      <c r="B78" s="218">
        <v>45</v>
      </c>
      <c r="C78" s="472">
        <v>43.5</v>
      </c>
      <c r="D78" s="472">
        <v>43.5</v>
      </c>
      <c r="E78" s="472">
        <v>43.5</v>
      </c>
      <c r="F78" s="472">
        <v>43</v>
      </c>
      <c r="G78" s="472">
        <v>43</v>
      </c>
      <c r="H78" s="472">
        <v>42.5</v>
      </c>
      <c r="I78" s="472">
        <v>42.5</v>
      </c>
      <c r="J78" s="472">
        <v>42</v>
      </c>
      <c r="K78" s="322">
        <v>41.5</v>
      </c>
      <c r="L78" s="218">
        <v>45</v>
      </c>
      <c r="M78" s="472">
        <v>43.5</v>
      </c>
      <c r="N78" s="472">
        <v>43</v>
      </c>
      <c r="O78" s="472">
        <v>42.5</v>
      </c>
      <c r="P78" s="472">
        <v>42.5</v>
      </c>
      <c r="Q78" s="322">
        <v>42</v>
      </c>
      <c r="R78" s="218">
        <v>44.5</v>
      </c>
      <c r="S78" s="472">
        <v>43.5</v>
      </c>
      <c r="T78" s="472">
        <v>43</v>
      </c>
      <c r="U78" s="472">
        <v>42.5</v>
      </c>
      <c r="V78" s="472">
        <v>41.5</v>
      </c>
      <c r="W78" s="219">
        <v>41.5</v>
      </c>
      <c r="X78" s="222"/>
      <c r="Y78" s="470" t="s">
        <v>57</v>
      </c>
      <c r="Z78" s="340">
        <v>40.81</v>
      </c>
      <c r="AA78" s="387"/>
      <c r="AB78" s="470"/>
      <c r="AC78" s="470"/>
    </row>
    <row r="79" spans="1:32" ht="13.5" thickBot="1" x14ac:dyDescent="0.25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42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42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33">
        <f>(W78-W67)</f>
        <v>41.5</v>
      </c>
      <c r="X79" s="223"/>
      <c r="Y79" s="470" t="s">
        <v>57</v>
      </c>
      <c r="Z79" s="340">
        <f>Z78-X63</f>
        <v>3.7199999999999989</v>
      </c>
      <c r="AA79" s="340"/>
      <c r="AB79" s="470"/>
      <c r="AC79" s="470"/>
    </row>
    <row r="80" spans="1:32" x14ac:dyDescent="0.2">
      <c r="A80" s="470"/>
      <c r="B80" s="470">
        <v>45</v>
      </c>
      <c r="C80" s="470"/>
      <c r="D80" s="471"/>
      <c r="E80" s="470"/>
      <c r="F80" s="470"/>
      <c r="G80" s="470">
        <v>43</v>
      </c>
      <c r="H80" s="470">
        <v>42.5</v>
      </c>
      <c r="I80" s="470"/>
      <c r="J80" s="470"/>
      <c r="K80" s="470"/>
      <c r="L80" s="470">
        <v>45</v>
      </c>
      <c r="M80" s="470"/>
      <c r="N80" s="470">
        <v>43</v>
      </c>
      <c r="O80" s="470">
        <v>42.5</v>
      </c>
      <c r="P80" s="470"/>
      <c r="Q80" s="470"/>
      <c r="R80" s="470">
        <v>44.5</v>
      </c>
      <c r="S80" s="470"/>
      <c r="T80" s="470"/>
      <c r="U80" s="470"/>
      <c r="V80" s="470">
        <v>41.5</v>
      </c>
      <c r="W80" s="470"/>
      <c r="X80" s="470"/>
      <c r="Y80" s="470"/>
      <c r="Z80" s="470"/>
      <c r="AA80" s="470"/>
    </row>
    <row r="81" spans="1:29" ht="13.5" thickBot="1" x14ac:dyDescent="0.25"/>
    <row r="82" spans="1:29" ht="13.5" thickBot="1" x14ac:dyDescent="0.25">
      <c r="A82" s="230" t="s">
        <v>133</v>
      </c>
      <c r="B82" s="525" t="s">
        <v>53</v>
      </c>
      <c r="C82" s="526"/>
      <c r="D82" s="526"/>
      <c r="E82" s="526"/>
      <c r="F82" s="526"/>
      <c r="G82" s="526"/>
      <c r="H82" s="526"/>
      <c r="I82" s="526"/>
      <c r="J82" s="526"/>
      <c r="K82" s="527"/>
      <c r="L82" s="528" t="s">
        <v>63</v>
      </c>
      <c r="M82" s="529"/>
      <c r="N82" s="529"/>
      <c r="O82" s="529"/>
      <c r="P82" s="529"/>
      <c r="Q82" s="529"/>
      <c r="R82" s="525" t="s">
        <v>64</v>
      </c>
      <c r="S82" s="526"/>
      <c r="T82" s="526"/>
      <c r="U82" s="526"/>
      <c r="V82" s="526"/>
      <c r="W82" s="527"/>
      <c r="X82" s="298" t="s">
        <v>55</v>
      </c>
      <c r="Y82" s="514"/>
      <c r="Z82" s="514"/>
      <c r="AA82" s="514"/>
    </row>
    <row r="83" spans="1:29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52">
        <v>9</v>
      </c>
      <c r="K83" s="352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52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81">
        <v>674</v>
      </c>
      <c r="Y83" s="514"/>
      <c r="Z83" s="514"/>
      <c r="AA83" s="514"/>
    </row>
    <row r="84" spans="1:29" ht="13.5" thickBot="1" x14ac:dyDescent="0.25">
      <c r="A84" s="231" t="s">
        <v>2</v>
      </c>
      <c r="B84" s="484">
        <v>1</v>
      </c>
      <c r="C84" s="492">
        <v>2</v>
      </c>
      <c r="D84" s="480">
        <v>3</v>
      </c>
      <c r="E84" s="480">
        <v>3</v>
      </c>
      <c r="F84" s="486">
        <v>4</v>
      </c>
      <c r="G84" s="486">
        <v>4</v>
      </c>
      <c r="H84" s="491">
        <v>5</v>
      </c>
      <c r="I84" s="491">
        <v>5</v>
      </c>
      <c r="J84" s="493">
        <v>6</v>
      </c>
      <c r="K84" s="494">
        <v>7</v>
      </c>
      <c r="L84" s="484">
        <v>1</v>
      </c>
      <c r="M84" s="485">
        <v>2</v>
      </c>
      <c r="N84" s="480">
        <v>3</v>
      </c>
      <c r="O84" s="486">
        <v>4</v>
      </c>
      <c r="P84" s="491">
        <v>5</v>
      </c>
      <c r="Q84" s="495">
        <v>6</v>
      </c>
      <c r="R84" s="448">
        <v>1</v>
      </c>
      <c r="S84" s="452">
        <v>2</v>
      </c>
      <c r="T84" s="450">
        <v>3</v>
      </c>
      <c r="U84" s="496">
        <v>4</v>
      </c>
      <c r="V84" s="451">
        <v>5</v>
      </c>
      <c r="W84" s="453">
        <v>6</v>
      </c>
      <c r="X84" s="482" t="s">
        <v>0</v>
      </c>
      <c r="Y84" s="514"/>
      <c r="Z84" s="514"/>
      <c r="AA84" s="514"/>
    </row>
    <row r="85" spans="1:29" x14ac:dyDescent="0.2">
      <c r="A85" s="236" t="s">
        <v>3</v>
      </c>
      <c r="B85" s="487">
        <v>720</v>
      </c>
      <c r="C85" s="488">
        <v>720</v>
      </c>
      <c r="D85" s="488">
        <v>720</v>
      </c>
      <c r="E85" s="488">
        <v>720</v>
      </c>
      <c r="F85" s="488">
        <v>720</v>
      </c>
      <c r="G85" s="488">
        <v>720</v>
      </c>
      <c r="H85" s="488">
        <v>720</v>
      </c>
      <c r="I85" s="488">
        <v>720</v>
      </c>
      <c r="J85" s="489">
        <v>720</v>
      </c>
      <c r="K85" s="490">
        <v>720</v>
      </c>
      <c r="L85" s="487">
        <v>720</v>
      </c>
      <c r="M85" s="488">
        <v>720</v>
      </c>
      <c r="N85" s="488">
        <v>720</v>
      </c>
      <c r="O85" s="488">
        <v>720</v>
      </c>
      <c r="P85" s="488">
        <v>720</v>
      </c>
      <c r="Q85" s="489">
        <v>720</v>
      </c>
      <c r="R85" s="443">
        <v>720</v>
      </c>
      <c r="S85" s="444">
        <v>720</v>
      </c>
      <c r="T85" s="444">
        <v>720</v>
      </c>
      <c r="U85" s="444">
        <v>720</v>
      </c>
      <c r="V85" s="444">
        <v>720</v>
      </c>
      <c r="W85" s="446">
        <v>720</v>
      </c>
      <c r="X85" s="483">
        <v>720</v>
      </c>
      <c r="Y85" s="328"/>
      <c r="Z85" s="329"/>
      <c r="AA85" s="329"/>
    </row>
    <row r="86" spans="1:29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420">
        <v>708</v>
      </c>
      <c r="Y86" s="340"/>
      <c r="Z86" s="329"/>
      <c r="AA86" s="329"/>
    </row>
    <row r="87" spans="1:29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421">
        <v>78.099999999999994</v>
      </c>
      <c r="Y87" s="342"/>
      <c r="Z87" s="518"/>
      <c r="AA87" s="518"/>
      <c r="AB87" s="340"/>
      <c r="AC87" s="340"/>
    </row>
    <row r="88" spans="1:29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422">
        <v>8.4000000000000005E-2</v>
      </c>
      <c r="Y88" s="342"/>
      <c r="Z88" s="383"/>
      <c r="AA88" s="383"/>
    </row>
    <row r="89" spans="1:29" x14ac:dyDescent="0.2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413">
        <f t="shared" si="42"/>
        <v>-1.6666666666666714</v>
      </c>
      <c r="Y89" s="340"/>
      <c r="Z89" s="383"/>
      <c r="AA89" s="383"/>
    </row>
    <row r="90" spans="1:29" ht="13.5" thickBot="1" x14ac:dyDescent="0.25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53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53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23">
        <f>X86-X71</f>
        <v>88</v>
      </c>
      <c r="Y90" s="336"/>
      <c r="Z90" s="386"/>
      <c r="AA90" s="383"/>
    </row>
    <row r="91" spans="1:29" x14ac:dyDescent="0.2">
      <c r="A91" s="266" t="s">
        <v>51</v>
      </c>
      <c r="B91" s="368">
        <v>530</v>
      </c>
      <c r="C91" s="439">
        <v>420</v>
      </c>
      <c r="D91" s="439">
        <v>515</v>
      </c>
      <c r="E91" s="439">
        <v>515</v>
      </c>
      <c r="F91" s="439">
        <v>401</v>
      </c>
      <c r="G91" s="439">
        <v>401</v>
      </c>
      <c r="H91" s="439">
        <v>525</v>
      </c>
      <c r="I91" s="439">
        <v>526</v>
      </c>
      <c r="J91" s="439">
        <v>505</v>
      </c>
      <c r="K91" s="441">
        <v>207</v>
      </c>
      <c r="L91" s="368">
        <v>477</v>
      </c>
      <c r="M91" s="439">
        <v>469</v>
      </c>
      <c r="N91" s="439">
        <v>528</v>
      </c>
      <c r="O91" s="439">
        <v>454</v>
      </c>
      <c r="P91" s="439">
        <v>458</v>
      </c>
      <c r="Q91" s="441">
        <v>303</v>
      </c>
      <c r="R91" s="368">
        <v>243</v>
      </c>
      <c r="S91" s="439">
        <v>582</v>
      </c>
      <c r="T91" s="439">
        <v>510</v>
      </c>
      <c r="U91" s="439">
        <v>530</v>
      </c>
      <c r="V91" s="439">
        <v>479</v>
      </c>
      <c r="W91" s="440">
        <v>284</v>
      </c>
      <c r="X91" s="270">
        <f>SUM(B91:W91)</f>
        <v>9862</v>
      </c>
      <c r="Y91" s="514" t="s">
        <v>56</v>
      </c>
      <c r="Z91" s="380">
        <f>X77-X91</f>
        <v>8</v>
      </c>
      <c r="AA91" s="292">
        <f>Z91/X77</f>
        <v>8.1053698074974665E-4</v>
      </c>
    </row>
    <row r="92" spans="1:29" x14ac:dyDescent="0.2">
      <c r="A92" s="273" t="s">
        <v>28</v>
      </c>
      <c r="B92" s="218">
        <v>47</v>
      </c>
      <c r="C92" s="515">
        <v>45.5</v>
      </c>
      <c r="D92" s="515">
        <v>45.5</v>
      </c>
      <c r="E92" s="515">
        <v>45.5</v>
      </c>
      <c r="F92" s="515">
        <v>45</v>
      </c>
      <c r="G92" s="515">
        <v>45</v>
      </c>
      <c r="H92" s="515">
        <v>44</v>
      </c>
      <c r="I92" s="515">
        <v>44.5</v>
      </c>
      <c r="J92" s="515">
        <v>43.5</v>
      </c>
      <c r="K92" s="322">
        <v>43</v>
      </c>
      <c r="L92" s="218">
        <v>47</v>
      </c>
      <c r="M92" s="515">
        <v>45.5</v>
      </c>
      <c r="N92" s="515">
        <v>45</v>
      </c>
      <c r="O92" s="515">
        <v>44</v>
      </c>
      <c r="P92" s="515">
        <v>44</v>
      </c>
      <c r="Q92" s="322">
        <v>43.5</v>
      </c>
      <c r="R92" s="218">
        <v>46.5</v>
      </c>
      <c r="S92" s="515">
        <v>45.5</v>
      </c>
      <c r="T92" s="515">
        <v>45</v>
      </c>
      <c r="U92" s="515">
        <v>44</v>
      </c>
      <c r="V92" s="515">
        <v>43</v>
      </c>
      <c r="W92" s="219">
        <v>43</v>
      </c>
      <c r="X92" s="222"/>
      <c r="Y92" s="514" t="s">
        <v>57</v>
      </c>
      <c r="Z92" s="340">
        <v>43.09</v>
      </c>
      <c r="AA92" s="387"/>
    </row>
    <row r="93" spans="1:29" ht="13.5" thickBot="1" x14ac:dyDescent="0.25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42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42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33">
        <f t="shared" si="44"/>
        <v>1.5</v>
      </c>
      <c r="X93" s="223"/>
      <c r="Y93" s="514" t="s">
        <v>57</v>
      </c>
      <c r="Z93" s="340">
        <f>Z92-Z78</f>
        <v>2.2800000000000011</v>
      </c>
      <c r="AA93" s="340"/>
    </row>
    <row r="94" spans="1:29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9" x14ac:dyDescent="0.2"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  <c r="P95" s="519"/>
      <c r="Q95" s="519"/>
      <c r="R95" s="519"/>
      <c r="S95" s="519"/>
      <c r="T95" s="519"/>
      <c r="U95" s="519"/>
      <c r="V95" s="519"/>
      <c r="W95" s="519"/>
    </row>
  </sheetData>
  <mergeCells count="32">
    <mergeCell ref="B23:I23"/>
    <mergeCell ref="K23:N23"/>
    <mergeCell ref="O23:R23"/>
    <mergeCell ref="AE6:AF6"/>
    <mergeCell ref="F2:I2"/>
    <mergeCell ref="P8:T8"/>
    <mergeCell ref="K8:O8"/>
    <mergeCell ref="B8:I8"/>
    <mergeCell ref="K9:L9"/>
    <mergeCell ref="P9:Q9"/>
    <mergeCell ref="Z28:AE28"/>
    <mergeCell ref="AI26:AJ29"/>
    <mergeCell ref="U42:AE42"/>
    <mergeCell ref="B38:I38"/>
    <mergeCell ref="K38:N38"/>
    <mergeCell ref="O38:R38"/>
    <mergeCell ref="V27:X28"/>
    <mergeCell ref="AF40:AG40"/>
    <mergeCell ref="AH40:AI40"/>
    <mergeCell ref="AJ40:AK40"/>
    <mergeCell ref="V44:AD46"/>
    <mergeCell ref="L53:Q53"/>
    <mergeCell ref="R53:U53"/>
    <mergeCell ref="B53:K53"/>
    <mergeCell ref="X58:AA58"/>
    <mergeCell ref="AD54:AI54"/>
    <mergeCell ref="B82:K82"/>
    <mergeCell ref="L82:Q82"/>
    <mergeCell ref="R82:W82"/>
    <mergeCell ref="B68:K68"/>
    <mergeCell ref="L68:Q68"/>
    <mergeCell ref="R68:W68"/>
  </mergeCells>
  <conditionalFormatting sqref="B74:W7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W73">
    <cfRule type="colorScale" priority="5">
      <colorScale>
        <cfvo type="min"/>
        <cfvo type="max"/>
        <color rgb="FFFFEF9C"/>
        <color rgb="FF63BE7B"/>
      </colorScale>
    </cfRule>
  </conditionalFormatting>
  <conditionalFormatting sqref="B76:W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W8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7:W87">
    <cfRule type="colorScale" priority="2">
      <colorScale>
        <cfvo type="min"/>
        <cfvo type="max"/>
        <color rgb="FFFFEF9C"/>
        <color rgb="FF63BE7B"/>
      </colorScale>
    </cfRule>
  </conditionalFormatting>
  <conditionalFormatting sqref="B90:W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2024-03-28T15:00:33Z</dcterms:modified>
</cp:coreProperties>
</file>