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8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L121" i="248" l="1"/>
  <c r="J121" i="248"/>
  <c r="W121" i="248"/>
  <c r="V121" i="248"/>
  <c r="U121" i="248"/>
  <c r="T121" i="248"/>
  <c r="S121" i="248"/>
  <c r="K121" i="248"/>
  <c r="R121" i="248"/>
  <c r="Q121" i="248"/>
  <c r="P121" i="248"/>
  <c r="O121" i="248"/>
  <c r="N121" i="248"/>
  <c r="M121" i="248" l="1"/>
  <c r="M118" i="248"/>
  <c r="L118" i="248"/>
  <c r="K118" i="248"/>
  <c r="J118" i="248"/>
  <c r="Z121" i="248" l="1"/>
  <c r="I121" i="248"/>
  <c r="H121" i="248"/>
  <c r="G121" i="248"/>
  <c r="F121" i="248"/>
  <c r="C121" i="248"/>
  <c r="B121" i="248"/>
  <c r="X119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39" l="1"/>
  <c r="B8" i="239"/>
  <c r="D8" i="239" s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<sst xmlns="http://schemas.openxmlformats.org/spreadsheetml/2006/main" count="1007" uniqueCount="155">
  <si>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</si>
  <si>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</si>
  <si>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</si>
  <si>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</si>
  <si>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</si>
  <si>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</si>
  <si>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</si>
  <si>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</si>
  <si>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</si>
  <si>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</si>
  <si>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</si>
  <si>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</si>
  <si>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</si>
  <si>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</si>
  <si>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</si>
  <si>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</si>
  <si>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</si>
  <si>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</si>
  <si>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</si>
  <si>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</si>
  <si>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</si>
  <si>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</si>
  <si>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</si>
  <si>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</si>
  <si>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</si>
  <si>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</si>
  <si>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</si>
  <si>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</si>
  <si>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</si>
  <si>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</si>
  <si>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</si>
  <si>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</si>
  <si>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</si>
  <si>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</si>
  <si>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</si>
  <si>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</si>
  <si>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</si>
  <si>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</si>
  <si>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</si>
  <si>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</si>
  <si>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</si>
  <si>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</si>
  <si>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</si>
  <si>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</si>
  <si>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</si>
  <si>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</si>
  <si>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</si>
  <si>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</si>
  <si>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</si>
  <si>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</si>
  <si>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</si>
  <si>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</si>
  <si>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</si>
  <si>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</si>
  <si>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</si>
  <si>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</si>
  <si>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</si>
  <si>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</si>
  <si>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</si>
  <si>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</si>
  <si>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</si>
  <si>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</si>
  <si>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</si>
  <si>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</si>
  <si>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</si>
  <si>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</si>
  <si>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</si>
  <si>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</si>
  <si>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</si>
  <si>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</si>
  <si>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</si>
  <si>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</si>
  <si>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</si>
  <si>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</si>
  <si>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</si>
  <si>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</si>
  <si>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</si>
  <si>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</si>
  <si>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</si>
  <si>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</si>
  <si>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</si>
  <si>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</si>
  <si>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</si>
  <si>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</si>
  <si>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</si>
  <si>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</si>
  <si>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</si>
  <si>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</si>
  <si>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</si>
  <si>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</si>
  <si>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</si>
  <si>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</si>
  <si>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</si>
  <si>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</si>
  <si>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</si>
  <si>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</si>
  <si>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</si>
  <si>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</si>
  <si>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</si>
  <si>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</si>
  <si>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</si>
  <si>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</si>
  <si>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</si>
  <si>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</si>
  <si>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</si>
  <si>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</si>
  <si>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</si>
  <si>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</si>
  <si>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</si>
  <si>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</si>
  <si>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</si>
  <si>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</si>
  <si>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</si>
  <si>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</si>
  <si>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</si>
  <si>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</si>
  <si>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</si>
  <si>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</si>
  <si>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</si>
  <si>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</si>
  <si>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</si>
  <si>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</si>
  <si>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</si>
  <si>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</si>
  <si>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</si>
  <si>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</si>
  <si>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</si>
  <si>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</si>
  <si>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</si>
  <si>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</si>
  <si>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</si>
  <si>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</si>
  <si>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</si>
  <si>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</si>
  <si>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</si>
  <si>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</si>
  <si>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</si>
  <si>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</si>
  <si>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</si>
  <si>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</si>
  <si>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</si>
  <si>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</si>
  <si>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</si>
  <si>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</si>
  <si>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</si>
  <si>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</si>
  <si>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</si>
  <si>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</si>
  <si>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</si>
  <si>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Propuesta gramos</t>
  </si>
  <si>
    <t>Rango Gr</t>
  </si>
  <si>
    <t>grading Sem 9</t>
  </si>
  <si>
    <t>C-E</t>
  </si>
  <si>
    <t>C-D</t>
  </si>
  <si>
    <t>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</si>
</sst>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3" xfId="0" applyNumberFormat="1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71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6600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51" t="s">
        <v>23</v>
      </c>
      <c r="C17" s="552"/>
      <c r="D17" s="552"/>
      <c r="E17" s="552"/>
      <c r="F17" s="55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Q111"/>
  <sheetViews>
    <sheetView showGridLines="0" topLeftCell="A80" zoomScale="70" zoomScaleNormal="70" workbookViewId="0">
      <selection activeCell="B104" sqref="B104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57" t="s">
        <v>53</v>
      </c>
      <c r="C8" s="558"/>
      <c r="D8" s="558"/>
      <c r="E8" s="55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57" t="s">
        <v>53</v>
      </c>
      <c r="C21" s="558"/>
      <c r="D21" s="558"/>
      <c r="E21" s="558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60" t="s">
        <v>53</v>
      </c>
      <c r="C34" s="561"/>
      <c r="D34" s="561"/>
      <c r="E34" s="561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37">
        <v>4</v>
      </c>
      <c r="F35" s="436">
        <v>255</v>
      </c>
      <c r="G35" s="377"/>
      <c r="H35" s="377"/>
      <c r="I35" s="377"/>
      <c r="J35" s="377"/>
      <c r="K35" s="377"/>
      <c r="L35" s="377"/>
    </row>
    <row r="36" spans="1:16" x14ac:dyDescent="0.2">
      <c r="A36" s="236" t="s">
        <v>3</v>
      </c>
      <c r="B36" s="302">
        <v>490</v>
      </c>
      <c r="C36" s="303"/>
      <c r="D36" s="304"/>
      <c r="E36" s="438"/>
      <c r="F36" s="419">
        <v>490</v>
      </c>
      <c r="G36" s="377"/>
      <c r="H36" s="377"/>
      <c r="I36" s="377"/>
      <c r="J36" s="377"/>
      <c r="K36" s="377"/>
      <c r="L36" s="377"/>
    </row>
    <row r="37" spans="1:16" x14ac:dyDescent="0.2">
      <c r="A37" s="242" t="s">
        <v>6</v>
      </c>
      <c r="B37" s="306">
        <v>652</v>
      </c>
      <c r="C37" s="307"/>
      <c r="D37" s="307"/>
      <c r="E37" s="430"/>
      <c r="F37" s="420">
        <v>652</v>
      </c>
      <c r="G37" s="340"/>
      <c r="H37" s="567" t="s">
        <v>88</v>
      </c>
      <c r="I37" s="567"/>
      <c r="J37" s="567"/>
      <c r="K37" s="567"/>
      <c r="L37" s="567"/>
      <c r="M37" s="567"/>
      <c r="N37" s="567"/>
      <c r="O37" s="567"/>
      <c r="P37" s="567"/>
    </row>
    <row r="38" spans="1:16" x14ac:dyDescent="0.2">
      <c r="A38" s="231" t="s">
        <v>7</v>
      </c>
      <c r="B38" s="308">
        <v>40</v>
      </c>
      <c r="C38" s="309"/>
      <c r="D38" s="310"/>
      <c r="E38" s="431"/>
      <c r="F38" s="421">
        <v>40</v>
      </c>
      <c r="G38" s="340"/>
      <c r="H38" s="567"/>
      <c r="I38" s="567"/>
      <c r="J38" s="567"/>
      <c r="K38" s="567"/>
      <c r="L38" s="567"/>
      <c r="M38" s="567"/>
      <c r="N38" s="567"/>
      <c r="O38" s="567"/>
      <c r="P38" s="567"/>
    </row>
    <row r="39" spans="1:16" x14ac:dyDescent="0.2">
      <c r="A39" s="231" t="s">
        <v>8</v>
      </c>
      <c r="B39" s="252">
        <v>0.17599999999999999</v>
      </c>
      <c r="C39" s="253"/>
      <c r="D39" s="311"/>
      <c r="E39" s="432"/>
      <c r="F39" s="422">
        <v>0.17599999999999999</v>
      </c>
      <c r="G39" s="340"/>
      <c r="H39" s="567"/>
      <c r="I39" s="567"/>
      <c r="J39" s="567"/>
      <c r="K39" s="567"/>
      <c r="L39" s="567"/>
      <c r="M39" s="567"/>
      <c r="N39" s="567"/>
      <c r="O39" s="567"/>
      <c r="P39" s="567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41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23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416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73" t="s">
        <v>28</v>
      </c>
      <c r="B43" s="218">
        <v>125</v>
      </c>
      <c r="C43" s="403"/>
      <c r="D43" s="403"/>
      <c r="E43" s="219"/>
      <c r="F43" s="417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33"/>
      <c r="F44" s="418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57" t="s">
        <v>53</v>
      </c>
      <c r="C48" s="558"/>
      <c r="D48" s="558"/>
      <c r="E48" s="558"/>
      <c r="F48" s="299" t="s">
        <v>0</v>
      </c>
      <c r="G48" s="402"/>
      <c r="H48" s="402"/>
      <c r="I48" s="402"/>
      <c r="J48" s="402"/>
      <c r="K48" s="402"/>
      <c r="L48" s="402"/>
      <c r="M48" s="402"/>
      <c r="N48" s="402"/>
      <c r="O48" s="402"/>
      <c r="P48" s="402"/>
    </row>
    <row r="49" spans="1:17" ht="13.5" thickBot="1" x14ac:dyDescent="0.25">
      <c r="A49" s="214" t="s">
        <v>2</v>
      </c>
      <c r="B49" s="424">
        <v>1</v>
      </c>
      <c r="C49" s="425">
        <v>2</v>
      </c>
      <c r="D49" s="425">
        <v>3</v>
      </c>
      <c r="E49" s="425">
        <v>4</v>
      </c>
      <c r="F49" s="435">
        <v>255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</row>
    <row r="50" spans="1:17" x14ac:dyDescent="0.2">
      <c r="A50" s="236" t="s">
        <v>3</v>
      </c>
      <c r="B50" s="426">
        <v>690</v>
      </c>
      <c r="C50" s="427"/>
      <c r="D50" s="428"/>
      <c r="E50" s="429"/>
      <c r="F50" s="434">
        <v>690</v>
      </c>
      <c r="G50" s="402"/>
      <c r="H50" s="402"/>
      <c r="I50" s="402"/>
      <c r="J50" s="402"/>
      <c r="K50" s="402"/>
      <c r="L50" s="402"/>
      <c r="M50" s="402"/>
      <c r="N50" s="402"/>
      <c r="O50" s="402"/>
      <c r="P50" s="402"/>
    </row>
    <row r="51" spans="1:17" x14ac:dyDescent="0.2">
      <c r="A51" s="242" t="s">
        <v>6</v>
      </c>
      <c r="B51" s="306">
        <v>1019</v>
      </c>
      <c r="C51" s="307"/>
      <c r="D51" s="307"/>
      <c r="E51" s="430"/>
      <c r="F51" s="420">
        <v>1019</v>
      </c>
      <c r="G51" s="340"/>
      <c r="H51" s="567"/>
      <c r="I51" s="567"/>
      <c r="J51" s="567"/>
      <c r="K51" s="567"/>
      <c r="L51" s="567"/>
      <c r="M51" s="567"/>
      <c r="N51" s="567"/>
      <c r="O51" s="567"/>
      <c r="P51" s="567"/>
    </row>
    <row r="52" spans="1:17" x14ac:dyDescent="0.2">
      <c r="A52" s="231" t="s">
        <v>7</v>
      </c>
      <c r="B52" s="308">
        <v>53.3</v>
      </c>
      <c r="C52" s="309"/>
      <c r="D52" s="310"/>
      <c r="E52" s="431"/>
      <c r="F52" s="421">
        <v>53.3</v>
      </c>
      <c r="G52" s="340"/>
      <c r="H52" s="567"/>
      <c r="I52" s="567"/>
      <c r="J52" s="567"/>
      <c r="K52" s="567"/>
      <c r="L52" s="567"/>
      <c r="M52" s="567"/>
      <c r="N52" s="567"/>
      <c r="O52" s="567"/>
      <c r="P52" s="567"/>
    </row>
    <row r="53" spans="1:17" x14ac:dyDescent="0.2">
      <c r="A53" s="231" t="s">
        <v>8</v>
      </c>
      <c r="B53" s="252">
        <v>0.13</v>
      </c>
      <c r="C53" s="253"/>
      <c r="D53" s="311"/>
      <c r="E53" s="432"/>
      <c r="F53" s="422">
        <v>0.13</v>
      </c>
      <c r="G53" s="340"/>
      <c r="H53" s="567"/>
      <c r="I53" s="567"/>
      <c r="J53" s="567"/>
      <c r="K53" s="567"/>
      <c r="L53" s="567"/>
      <c r="M53" s="567"/>
      <c r="N53" s="567"/>
      <c r="O53" s="567"/>
      <c r="P53" s="567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413">
        <f t="shared" ref="F54" si="6">F51/F50*100-100</f>
        <v>47.681159420289845</v>
      </c>
      <c r="G54" s="340"/>
      <c r="H54" s="402"/>
      <c r="I54" s="402"/>
      <c r="J54" s="402"/>
      <c r="K54" s="402"/>
      <c r="L54" s="402"/>
      <c r="M54" s="402"/>
      <c r="N54" s="402"/>
      <c r="O54" s="402"/>
      <c r="P54" s="402"/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23">
        <f>F51-F38</f>
        <v>979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416">
        <f>SUM(B56:E56)</f>
        <v>2541</v>
      </c>
      <c r="G56" s="402" t="s">
        <v>56</v>
      </c>
      <c r="H56" s="380">
        <f>F42-F56</f>
        <v>5</v>
      </c>
      <c r="I56" s="381">
        <f>H56/F42</f>
        <v>1.9638648860958365E-3</v>
      </c>
      <c r="J56" s="402"/>
      <c r="K56" s="402"/>
      <c r="L56" s="402"/>
      <c r="M56" s="402"/>
      <c r="N56" s="402"/>
      <c r="O56" s="402"/>
      <c r="P56" s="402"/>
    </row>
    <row r="57" spans="1:17" x14ac:dyDescent="0.2">
      <c r="A57" s="273" t="s">
        <v>28</v>
      </c>
      <c r="B57" s="218">
        <v>83.71</v>
      </c>
      <c r="C57" s="403"/>
      <c r="D57" s="403"/>
      <c r="E57" s="219"/>
      <c r="F57" s="417"/>
      <c r="G57" s="402" t="s">
        <v>57</v>
      </c>
      <c r="H57" s="340">
        <v>125.31</v>
      </c>
      <c r="I57" s="387"/>
      <c r="J57" s="402"/>
      <c r="K57" s="402"/>
      <c r="L57" s="402"/>
      <c r="M57" s="402"/>
      <c r="N57" s="402"/>
      <c r="O57" s="402"/>
      <c r="P57" s="402"/>
    </row>
    <row r="58" spans="1:17" ht="13.5" thickBot="1" x14ac:dyDescent="0.25">
      <c r="A58" s="274" t="s">
        <v>26</v>
      </c>
      <c r="B58" s="467">
        <f>B57-B43</f>
        <v>-41.290000000000006</v>
      </c>
      <c r="C58" s="217"/>
      <c r="D58" s="217"/>
      <c r="E58" s="433"/>
      <c r="F58" s="418"/>
      <c r="G58" s="402" t="s">
        <v>26</v>
      </c>
      <c r="H58" s="340">
        <f>H57-H44</f>
        <v>96.65</v>
      </c>
      <c r="I58" s="340"/>
      <c r="J58" s="402"/>
      <c r="K58" s="402"/>
      <c r="L58" s="402"/>
      <c r="M58" s="402"/>
      <c r="N58" s="402"/>
      <c r="O58" s="402"/>
      <c r="P58" s="402"/>
    </row>
    <row r="59" spans="1:17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</row>
    <row r="60" spans="1:17" ht="13.5" thickBot="1" x14ac:dyDescent="0.25"/>
    <row r="61" spans="1:17" ht="13.5" thickBot="1" x14ac:dyDescent="0.25">
      <c r="A61" s="278" t="s">
        <v>122</v>
      </c>
      <c r="B61" s="560" t="s">
        <v>53</v>
      </c>
      <c r="C61" s="561"/>
      <c r="D61" s="561"/>
      <c r="E61" s="561"/>
      <c r="F61" s="473"/>
      <c r="G61" s="299" t="s">
        <v>0</v>
      </c>
      <c r="H61" s="470"/>
      <c r="I61" s="470"/>
      <c r="J61" s="470"/>
      <c r="K61" s="470"/>
      <c r="L61" s="470"/>
      <c r="M61" s="470"/>
      <c r="N61" s="470"/>
      <c r="O61" s="470"/>
      <c r="P61" s="470"/>
      <c r="Q61" s="470"/>
    </row>
    <row r="62" spans="1:17" ht="13.5" thickBot="1" x14ac:dyDescent="0.25">
      <c r="A62" s="231" t="s">
        <v>2</v>
      </c>
      <c r="B62" s="477">
        <v>1</v>
      </c>
      <c r="C62" s="478">
        <v>2</v>
      </c>
      <c r="D62" s="478">
        <v>3</v>
      </c>
      <c r="E62" s="478">
        <v>4</v>
      </c>
      <c r="F62" s="479">
        <v>5</v>
      </c>
      <c r="G62" s="474">
        <v>146</v>
      </c>
      <c r="H62" s="470"/>
      <c r="I62" s="470"/>
      <c r="J62" s="470"/>
      <c r="K62" s="470"/>
      <c r="L62" s="470"/>
      <c r="M62" s="470"/>
      <c r="N62" s="470"/>
      <c r="O62" s="470"/>
      <c r="P62" s="470"/>
      <c r="Q62" s="470"/>
    </row>
    <row r="63" spans="1:17" x14ac:dyDescent="0.2">
      <c r="A63" s="236" t="s">
        <v>3</v>
      </c>
      <c r="B63" s="426">
        <v>890</v>
      </c>
      <c r="C63" s="427">
        <v>890</v>
      </c>
      <c r="D63" s="428">
        <v>890</v>
      </c>
      <c r="E63" s="428">
        <v>890</v>
      </c>
      <c r="F63" s="429">
        <v>890</v>
      </c>
      <c r="G63" s="434">
        <v>890</v>
      </c>
      <c r="H63" s="470"/>
      <c r="I63" s="470"/>
      <c r="J63" s="470"/>
      <c r="K63" s="470"/>
      <c r="L63" s="470"/>
      <c r="M63" s="470"/>
      <c r="N63" s="470"/>
      <c r="O63" s="470"/>
      <c r="P63" s="470"/>
      <c r="Q63" s="470"/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30">
        <v>1310</v>
      </c>
      <c r="G64" s="420">
        <v>1123</v>
      </c>
      <c r="H64" s="340"/>
      <c r="I64" s="510"/>
      <c r="J64" s="510"/>
      <c r="K64" s="567" t="s">
        <v>125</v>
      </c>
      <c r="L64" s="567"/>
      <c r="M64" s="567"/>
      <c r="N64" s="567"/>
      <c r="O64" s="567"/>
      <c r="P64" s="510"/>
      <c r="Q64" s="510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31">
        <v>95.7</v>
      </c>
      <c r="G65" s="421">
        <v>99.1</v>
      </c>
      <c r="H65" s="340"/>
      <c r="I65" s="510"/>
      <c r="J65" s="510"/>
      <c r="K65" s="579" t="s">
        <v>131</v>
      </c>
      <c r="L65" s="579"/>
      <c r="M65" s="579"/>
      <c r="N65" s="579"/>
      <c r="O65" s="579"/>
      <c r="P65" s="510"/>
      <c r="Q65" s="510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32">
        <v>5.0999999999999997E-2</v>
      </c>
      <c r="G66" s="422">
        <v>9.8000000000000004E-2</v>
      </c>
      <c r="H66" s="340"/>
      <c r="I66" s="510"/>
      <c r="J66" s="510"/>
      <c r="K66" s="579"/>
      <c r="L66" s="579"/>
      <c r="M66" s="579"/>
      <c r="N66" s="579"/>
      <c r="O66" s="579"/>
      <c r="P66" s="510"/>
      <c r="Q66" s="510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413">
        <f t="shared" ref="G67" si="8">G64/G63*100-100</f>
        <v>26.17977528089888</v>
      </c>
      <c r="H67" s="340"/>
      <c r="I67" s="470"/>
      <c r="J67" s="470"/>
      <c r="K67" s="579"/>
      <c r="L67" s="579"/>
      <c r="M67" s="579"/>
      <c r="N67" s="579"/>
      <c r="O67" s="579"/>
      <c r="P67" s="470"/>
      <c r="Q67" s="47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23">
        <f>G64-F51</f>
        <v>104</v>
      </c>
      <c r="H68" s="470"/>
      <c r="I68" s="470"/>
      <c r="J68" s="470"/>
      <c r="K68" s="579"/>
      <c r="L68" s="579"/>
      <c r="M68" s="579"/>
      <c r="N68" s="579"/>
      <c r="O68" s="579"/>
      <c r="P68" s="470"/>
      <c r="Q68" s="470"/>
    </row>
    <row r="69" spans="1:17" x14ac:dyDescent="0.2">
      <c r="A69" s="273" t="s">
        <v>52</v>
      </c>
      <c r="B69" s="475">
        <v>220</v>
      </c>
      <c r="C69" s="321">
        <v>327</v>
      </c>
      <c r="D69" s="321">
        <v>383</v>
      </c>
      <c r="E69" s="321">
        <v>313</v>
      </c>
      <c r="F69" s="476">
        <v>234</v>
      </c>
      <c r="G69" s="416">
        <f>SUM(B69:F69)</f>
        <v>1477</v>
      </c>
      <c r="H69" s="470" t="s">
        <v>56</v>
      </c>
      <c r="I69" s="380">
        <f>F56-G69</f>
        <v>1064</v>
      </c>
      <c r="J69" s="381">
        <f>I69/F56</f>
        <v>0.41873278236914602</v>
      </c>
      <c r="K69" s="470"/>
      <c r="L69" s="470"/>
      <c r="M69" s="470"/>
      <c r="N69" s="470"/>
      <c r="O69" s="470"/>
      <c r="P69" s="470"/>
      <c r="Q69" s="470"/>
    </row>
    <row r="70" spans="1:17" x14ac:dyDescent="0.2">
      <c r="A70" s="273" t="s">
        <v>28</v>
      </c>
      <c r="B70" s="218">
        <v>65</v>
      </c>
      <c r="C70" s="472">
        <v>65</v>
      </c>
      <c r="D70" s="472">
        <v>65</v>
      </c>
      <c r="E70" s="472">
        <v>65</v>
      </c>
      <c r="F70" s="219">
        <v>65</v>
      </c>
      <c r="G70" s="417"/>
      <c r="H70" s="470" t="s">
        <v>57</v>
      </c>
      <c r="I70" s="340">
        <v>84.23</v>
      </c>
      <c r="J70" s="387"/>
      <c r="K70" s="470"/>
      <c r="L70" s="470"/>
      <c r="M70" s="470"/>
      <c r="N70" s="470"/>
      <c r="O70" s="470"/>
      <c r="P70" s="470"/>
      <c r="Q70" s="470"/>
    </row>
    <row r="71" spans="1:17" ht="13.5" thickBot="1" x14ac:dyDescent="0.25">
      <c r="A71" s="274" t="s">
        <v>26</v>
      </c>
      <c r="B71" s="503">
        <f>B70-B57</f>
        <v>-18.709999999999994</v>
      </c>
      <c r="C71" s="504">
        <f>C70-B57</f>
        <v>-18.709999999999994</v>
      </c>
      <c r="D71" s="504">
        <f>D70-B57</f>
        <v>-18.709999999999994</v>
      </c>
      <c r="E71" s="217">
        <f>E70-B57</f>
        <v>-18.709999999999994</v>
      </c>
      <c r="F71" s="433">
        <f>F70-B57</f>
        <v>-18.709999999999994</v>
      </c>
      <c r="G71" s="418"/>
      <c r="H71" s="470" t="s">
        <v>26</v>
      </c>
      <c r="I71" s="340">
        <f>I70-H57</f>
        <v>-41.08</v>
      </c>
      <c r="J71" s="340"/>
      <c r="K71" s="470"/>
      <c r="L71" s="470"/>
      <c r="M71" s="470"/>
      <c r="N71" s="470"/>
      <c r="O71" s="470"/>
      <c r="P71" s="470"/>
      <c r="Q71" s="470"/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560" t="s">
        <v>53</v>
      </c>
      <c r="C74" s="561"/>
      <c r="D74" s="561"/>
      <c r="E74" s="561"/>
      <c r="F74" s="513"/>
      <c r="G74" s="299" t="s">
        <v>0</v>
      </c>
      <c r="H74" s="514"/>
      <c r="I74" s="514"/>
      <c r="J74" s="514"/>
    </row>
    <row r="75" spans="1:17" ht="13.5" thickBot="1" x14ac:dyDescent="0.25">
      <c r="A75" s="231" t="s">
        <v>2</v>
      </c>
      <c r="B75" s="477">
        <v>1</v>
      </c>
      <c r="C75" s="478">
        <v>2</v>
      </c>
      <c r="D75" s="478">
        <v>3</v>
      </c>
      <c r="E75" s="478">
        <v>4</v>
      </c>
      <c r="F75" s="479">
        <v>5</v>
      </c>
      <c r="G75" s="474">
        <v>146</v>
      </c>
      <c r="H75" s="514"/>
      <c r="I75" s="514"/>
      <c r="J75" s="514"/>
    </row>
    <row r="76" spans="1:17" x14ac:dyDescent="0.2">
      <c r="A76" s="236" t="s">
        <v>3</v>
      </c>
      <c r="B76" s="426">
        <v>1080</v>
      </c>
      <c r="C76" s="427">
        <v>1080</v>
      </c>
      <c r="D76" s="428">
        <v>1080</v>
      </c>
      <c r="E76" s="428">
        <v>1080</v>
      </c>
      <c r="F76" s="429">
        <v>1080</v>
      </c>
      <c r="G76" s="434">
        <v>1080</v>
      </c>
      <c r="H76" s="514"/>
      <c r="I76" s="514"/>
      <c r="J76" s="514"/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30">
        <v>1403</v>
      </c>
      <c r="G77" s="420">
        <v>1240</v>
      </c>
      <c r="H77" s="340"/>
      <c r="I77" s="510"/>
      <c r="J77" s="510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31">
        <v>100</v>
      </c>
      <c r="G78" s="421">
        <v>96.8</v>
      </c>
      <c r="H78" s="340"/>
      <c r="I78" s="510"/>
      <c r="J78" s="510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32">
        <v>3.9E-2</v>
      </c>
      <c r="G79" s="422">
        <v>4.3400000000000001E-2</v>
      </c>
      <c r="H79" s="340"/>
      <c r="I79" s="510"/>
      <c r="J79" s="510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413">
        <f t="shared" si="9"/>
        <v>14.81481481481481</v>
      </c>
      <c r="H80" s="340"/>
      <c r="I80" s="514"/>
      <c r="J80" s="514"/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23">
        <f>G77-F64</f>
        <v>-70</v>
      </c>
      <c r="H81" s="514"/>
      <c r="I81" s="514"/>
      <c r="J81" s="514"/>
    </row>
    <row r="82" spans="1:10" x14ac:dyDescent="0.2">
      <c r="A82" s="273" t="s">
        <v>52</v>
      </c>
      <c r="B82" s="475">
        <v>219</v>
      </c>
      <c r="C82" s="321">
        <v>327</v>
      </c>
      <c r="D82" s="321">
        <v>383</v>
      </c>
      <c r="E82" s="321">
        <v>313</v>
      </c>
      <c r="F82" s="476">
        <v>234</v>
      </c>
      <c r="G82" s="416">
        <f>SUM(B82:F82)</f>
        <v>1476</v>
      </c>
      <c r="H82" s="514" t="s">
        <v>56</v>
      </c>
      <c r="I82" s="380">
        <f>G69-G82</f>
        <v>1</v>
      </c>
      <c r="J82" s="381">
        <f>I82/G69</f>
        <v>6.770480704129993E-4</v>
      </c>
    </row>
    <row r="83" spans="1:10" x14ac:dyDescent="0.2">
      <c r="A83" s="273" t="s">
        <v>28</v>
      </c>
      <c r="B83" s="218">
        <v>66.5</v>
      </c>
      <c r="C83" s="515">
        <v>66.5</v>
      </c>
      <c r="D83" s="515">
        <v>66.5</v>
      </c>
      <c r="E83" s="515">
        <v>66.5</v>
      </c>
      <c r="F83" s="219">
        <v>66.5</v>
      </c>
      <c r="G83" s="417"/>
      <c r="H83" s="514" t="s">
        <v>57</v>
      </c>
      <c r="I83" s="340">
        <v>65</v>
      </c>
      <c r="J83" s="387"/>
    </row>
    <row r="84" spans="1:10" ht="13.5" thickBot="1" x14ac:dyDescent="0.25">
      <c r="A84" s="274" t="s">
        <v>26</v>
      </c>
      <c r="B84" s="503">
        <f>B83-B70</f>
        <v>1.5</v>
      </c>
      <c r="C84" s="504">
        <f t="shared" ref="C84:F84" si="11">C83-C70</f>
        <v>1.5</v>
      </c>
      <c r="D84" s="504">
        <f t="shared" si="11"/>
        <v>1.5</v>
      </c>
      <c r="E84" s="217">
        <f t="shared" si="11"/>
        <v>1.5</v>
      </c>
      <c r="F84" s="433">
        <f t="shared" si="11"/>
        <v>1.5</v>
      </c>
      <c r="G84" s="418"/>
      <c r="H84" s="514" t="s">
        <v>26</v>
      </c>
      <c r="I84" s="340">
        <f>I83-I70</f>
        <v>-19.230000000000004</v>
      </c>
      <c r="J84" s="340"/>
    </row>
    <row r="85" spans="1:10" x14ac:dyDescent="0.2">
      <c r="B85" s="200">
        <v>66.5</v>
      </c>
      <c r="C85" s="519">
        <v>66.5</v>
      </c>
      <c r="D85" s="519">
        <v>66.5</v>
      </c>
      <c r="E85" s="519">
        <v>66.5</v>
      </c>
      <c r="F85" s="519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560" t="s">
        <v>53</v>
      </c>
      <c r="C87" s="561"/>
      <c r="D87" s="561"/>
      <c r="E87" s="561"/>
      <c r="F87" s="520"/>
      <c r="G87" s="299" t="s">
        <v>0</v>
      </c>
      <c r="H87" s="521"/>
      <c r="I87" s="521"/>
      <c r="J87" s="521"/>
    </row>
    <row r="88" spans="1:10" ht="13.5" thickBot="1" x14ac:dyDescent="0.25">
      <c r="A88" s="231" t="s">
        <v>2</v>
      </c>
      <c r="B88" s="424">
        <v>1</v>
      </c>
      <c r="C88" s="425">
        <v>2</v>
      </c>
      <c r="D88" s="425">
        <v>3</v>
      </c>
      <c r="E88" s="425">
        <v>4</v>
      </c>
      <c r="F88" s="531">
        <v>5</v>
      </c>
      <c r="G88" s="474">
        <v>151</v>
      </c>
      <c r="H88" s="521"/>
      <c r="I88" s="521"/>
      <c r="J88" s="521"/>
    </row>
    <row r="89" spans="1:10" x14ac:dyDescent="0.2">
      <c r="A89" s="236" t="s">
        <v>3</v>
      </c>
      <c r="B89" s="426">
        <v>1250</v>
      </c>
      <c r="C89" s="427">
        <v>1250</v>
      </c>
      <c r="D89" s="428">
        <v>1250</v>
      </c>
      <c r="E89" s="428">
        <v>1250</v>
      </c>
      <c r="F89" s="429">
        <v>1250</v>
      </c>
      <c r="G89" s="434">
        <v>1250</v>
      </c>
      <c r="H89" s="521"/>
      <c r="I89" s="521"/>
      <c r="J89" s="521"/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30">
        <v>1493</v>
      </c>
      <c r="G90" s="420">
        <v>1378</v>
      </c>
      <c r="H90" s="340"/>
      <c r="I90" s="510"/>
      <c r="J90" s="510"/>
    </row>
    <row r="91" spans="1:10" x14ac:dyDescent="0.2">
      <c r="A91" s="231" t="s">
        <v>7</v>
      </c>
      <c r="B91" s="532">
        <v>90.9</v>
      </c>
      <c r="C91" s="310">
        <v>96.9</v>
      </c>
      <c r="D91" s="310">
        <v>94.7</v>
      </c>
      <c r="E91" s="309">
        <v>96.9</v>
      </c>
      <c r="F91" s="533">
        <v>88.9</v>
      </c>
      <c r="G91" s="421">
        <v>84.1</v>
      </c>
      <c r="H91" s="340"/>
      <c r="I91" s="510"/>
      <c r="J91" s="510"/>
    </row>
    <row r="92" spans="1:10" x14ac:dyDescent="0.2">
      <c r="A92" s="231" t="s">
        <v>8</v>
      </c>
      <c r="B92" s="534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422">
        <v>7.3999999999999996E-2</v>
      </c>
      <c r="H92" s="340"/>
      <c r="I92" s="510"/>
      <c r="J92" s="510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413">
        <f t="shared" si="12"/>
        <v>10.240000000000009</v>
      </c>
      <c r="H93" s="387"/>
      <c r="I93" s="521"/>
      <c r="J93" s="521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23">
        <f>G90-F77</f>
        <v>-25</v>
      </c>
      <c r="H94" s="521"/>
      <c r="I94" s="521"/>
      <c r="J94" s="521"/>
    </row>
    <row r="95" spans="1:10" x14ac:dyDescent="0.2">
      <c r="A95" s="273" t="s">
        <v>52</v>
      </c>
      <c r="B95" s="475">
        <v>219</v>
      </c>
      <c r="C95" s="321">
        <v>327</v>
      </c>
      <c r="D95" s="321">
        <v>383</v>
      </c>
      <c r="E95" s="321">
        <v>313</v>
      </c>
      <c r="F95" s="476">
        <v>234</v>
      </c>
      <c r="G95" s="416">
        <f>SUM(B95:F95)</f>
        <v>1476</v>
      </c>
      <c r="H95" s="521" t="s">
        <v>56</v>
      </c>
      <c r="I95" s="380">
        <f>G82-G95</f>
        <v>0</v>
      </c>
      <c r="J95" s="381">
        <f>I95/G82</f>
        <v>0</v>
      </c>
    </row>
    <row r="96" spans="1:10" x14ac:dyDescent="0.2">
      <c r="A96" s="273" t="s">
        <v>28</v>
      </c>
      <c r="B96" s="218">
        <v>68</v>
      </c>
      <c r="C96" s="522">
        <v>68</v>
      </c>
      <c r="D96" s="522">
        <v>68</v>
      </c>
      <c r="E96" s="522">
        <v>68</v>
      </c>
      <c r="F96" s="219">
        <v>68</v>
      </c>
      <c r="G96" s="417"/>
      <c r="H96" s="521" t="s">
        <v>57</v>
      </c>
      <c r="I96" s="340">
        <v>66.47</v>
      </c>
      <c r="J96" s="387"/>
    </row>
    <row r="97" spans="1:10" ht="13.5" thickBot="1" x14ac:dyDescent="0.25">
      <c r="A97" s="274" t="s">
        <v>26</v>
      </c>
      <c r="B97" s="503">
        <f>B96-B83</f>
        <v>1.5</v>
      </c>
      <c r="C97" s="504">
        <f t="shared" ref="C97:F97" si="14">C96-C83</f>
        <v>1.5</v>
      </c>
      <c r="D97" s="504">
        <f t="shared" si="14"/>
        <v>1.5</v>
      </c>
      <c r="E97" s="217">
        <f t="shared" si="14"/>
        <v>1.5</v>
      </c>
      <c r="F97" s="433">
        <f t="shared" si="14"/>
        <v>1.5</v>
      </c>
      <c r="G97" s="418"/>
      <c r="H97" s="521" t="s">
        <v>26</v>
      </c>
      <c r="I97" s="340">
        <f>I96-I83</f>
        <v>1.4699999999999989</v>
      </c>
      <c r="J97" s="340"/>
    </row>
    <row r="99" spans="1:10" ht="13.5" thickBot="1" x14ac:dyDescent="0.25"/>
    <row r="100" spans="1:10" ht="13.5" thickBot="1" x14ac:dyDescent="0.25">
      <c r="A100" s="278" t="s">
        <v>141</v>
      </c>
      <c r="B100" s="560" t="s">
        <v>53</v>
      </c>
      <c r="C100" s="561"/>
      <c r="D100" s="561"/>
      <c r="E100" s="561"/>
      <c r="F100" s="528"/>
      <c r="G100" s="299" t="s">
        <v>0</v>
      </c>
      <c r="H100" s="525"/>
      <c r="I100" s="525"/>
      <c r="J100" s="525"/>
    </row>
    <row r="101" spans="1:10" ht="13.5" thickBot="1" x14ac:dyDescent="0.25">
      <c r="A101" s="231" t="s">
        <v>2</v>
      </c>
      <c r="B101" s="424">
        <v>1</v>
      </c>
      <c r="C101" s="425">
        <v>2</v>
      </c>
      <c r="D101" s="425">
        <v>3</v>
      </c>
      <c r="E101" s="425">
        <v>4</v>
      </c>
      <c r="F101" s="531">
        <v>5</v>
      </c>
      <c r="G101" s="474"/>
      <c r="H101" s="525"/>
      <c r="I101" s="525"/>
      <c r="J101" s="525"/>
    </row>
    <row r="102" spans="1:10" x14ac:dyDescent="0.2">
      <c r="A102" s="236" t="s">
        <v>3</v>
      </c>
      <c r="B102" s="426">
        <v>1400</v>
      </c>
      <c r="C102" s="427">
        <v>1400</v>
      </c>
      <c r="D102" s="428">
        <v>1400</v>
      </c>
      <c r="E102" s="428">
        <v>1400</v>
      </c>
      <c r="F102" s="429">
        <v>1400</v>
      </c>
      <c r="G102" s="434">
        <v>1400</v>
      </c>
      <c r="H102" s="525"/>
      <c r="I102" s="525"/>
      <c r="J102" s="525"/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30">
        <v>1622</v>
      </c>
      <c r="G103" s="420">
        <v>1496</v>
      </c>
      <c r="H103" s="340"/>
      <c r="I103" s="510"/>
      <c r="J103" s="510"/>
    </row>
    <row r="104" spans="1:10" x14ac:dyDescent="0.2">
      <c r="A104" s="231" t="s">
        <v>7</v>
      </c>
      <c r="B104" s="532">
        <v>95.2</v>
      </c>
      <c r="C104" s="310">
        <v>90.6</v>
      </c>
      <c r="D104" s="310">
        <v>100</v>
      </c>
      <c r="E104" s="309">
        <v>93.5</v>
      </c>
      <c r="F104" s="533">
        <v>91.3</v>
      </c>
      <c r="G104" s="421">
        <v>80</v>
      </c>
      <c r="H104" s="340"/>
      <c r="I104" s="510"/>
      <c r="J104" s="510"/>
    </row>
    <row r="105" spans="1:10" x14ac:dyDescent="0.2">
      <c r="A105" s="231" t="s">
        <v>8</v>
      </c>
      <c r="B105" s="534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422">
        <v>7.8E-2</v>
      </c>
      <c r="H105" s="340"/>
      <c r="I105" s="510"/>
      <c r="J105" s="510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413">
        <f t="shared" si="15"/>
        <v>6.857142857142847</v>
      </c>
      <c r="H106" s="387"/>
      <c r="I106" s="525"/>
      <c r="J106" s="525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23">
        <f>G103-F90</f>
        <v>3</v>
      </c>
      <c r="H107" s="525"/>
      <c r="I107" s="525"/>
      <c r="J107" s="525"/>
    </row>
    <row r="108" spans="1:10" x14ac:dyDescent="0.2">
      <c r="A108" s="273" t="s">
        <v>52</v>
      </c>
      <c r="B108" s="475">
        <v>219</v>
      </c>
      <c r="C108" s="321">
        <v>327</v>
      </c>
      <c r="D108" s="321">
        <v>382</v>
      </c>
      <c r="E108" s="321">
        <v>313</v>
      </c>
      <c r="F108" s="476">
        <v>234</v>
      </c>
      <c r="G108" s="416">
        <f>SUM(B108:F108)</f>
        <v>1475</v>
      </c>
      <c r="H108" s="525" t="s">
        <v>56</v>
      </c>
      <c r="I108" s="380">
        <f>G95-G108</f>
        <v>1</v>
      </c>
      <c r="J108" s="381">
        <f>I108/G95</f>
        <v>6.7750677506775068E-4</v>
      </c>
    </row>
    <row r="109" spans="1:10" x14ac:dyDescent="0.2">
      <c r="A109" s="273" t="s">
        <v>28</v>
      </c>
      <c r="B109" s="218">
        <v>69</v>
      </c>
      <c r="C109" s="527">
        <v>69</v>
      </c>
      <c r="D109" s="527">
        <v>69</v>
      </c>
      <c r="E109" s="527">
        <v>69</v>
      </c>
      <c r="F109" s="219">
        <v>69</v>
      </c>
      <c r="G109" s="417"/>
      <c r="H109" s="525" t="s">
        <v>57</v>
      </c>
      <c r="I109" s="340">
        <v>68.03</v>
      </c>
      <c r="J109" s="387"/>
    </row>
    <row r="110" spans="1:10" ht="13.5" thickBot="1" x14ac:dyDescent="0.25">
      <c r="A110" s="274" t="s">
        <v>26</v>
      </c>
      <c r="B110" s="503">
        <f>B109-B96</f>
        <v>1</v>
      </c>
      <c r="C110" s="504">
        <f t="shared" ref="C110:F110" si="17">C109-C96</f>
        <v>1</v>
      </c>
      <c r="D110" s="504">
        <f t="shared" si="17"/>
        <v>1</v>
      </c>
      <c r="E110" s="217">
        <f t="shared" si="17"/>
        <v>1</v>
      </c>
      <c r="F110" s="433">
        <f t="shared" si="17"/>
        <v>1</v>
      </c>
      <c r="G110" s="418"/>
      <c r="H110" s="525" t="s">
        <v>26</v>
      </c>
      <c r="I110" s="340">
        <f>I109-I96</f>
        <v>1.5600000000000023</v>
      </c>
      <c r="J110" s="340"/>
    </row>
    <row r="111" spans="1:10" x14ac:dyDescent="0.2">
      <c r="B111" s="200">
        <v>70</v>
      </c>
      <c r="C111" s="546">
        <v>70</v>
      </c>
      <c r="D111" s="546">
        <v>70</v>
      </c>
      <c r="E111" s="546">
        <v>70</v>
      </c>
      <c r="F111" s="546">
        <v>70</v>
      </c>
    </row>
  </sheetData>
  <mergeCells count="12"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65:F65">
    <cfRule type="colorScale" priority="38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35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F9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">
    <cfRule type="colorScale" priority="27">
      <colorScale>
        <cfvo type="min"/>
        <cfvo type="max"/>
        <color rgb="FFFFEF9C"/>
        <color rgb="FF63BE7B"/>
      </colorScale>
    </cfRule>
  </conditionalFormatting>
  <conditionalFormatting sqref="B9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23">
      <colorScale>
        <cfvo type="min"/>
        <cfvo type="max"/>
        <color rgb="FFFFEF9C"/>
        <color rgb="FF63BE7B"/>
      </colorScale>
    </cfRule>
  </conditionalFormatting>
  <conditionalFormatting sqref="D9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21">
      <colorScale>
        <cfvo type="min"/>
        <cfvo type="max"/>
        <color rgb="FFFFEF9C"/>
        <color rgb="FF63BE7B"/>
      </colorScale>
    </cfRule>
  </conditionalFormatting>
  <conditionalFormatting sqref="E9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7:F1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16">
      <colorScale>
        <cfvo type="min"/>
        <cfvo type="max"/>
        <color rgb="FFFFEF9C"/>
        <color rgb="FF63BE7B"/>
      </colorScale>
    </cfRule>
  </conditionalFormatting>
  <conditionalFormatting sqref="B10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10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4">
    <cfRule type="colorScale" priority="12">
      <colorScale>
        <cfvo type="min"/>
        <cfvo type="max"/>
        <color rgb="FFFFEF9C"/>
        <color rgb="FF63BE7B"/>
      </colorScale>
    </cfRule>
  </conditionalFormatting>
  <conditionalFormatting sqref="D10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4">
    <cfRule type="colorScale" priority="10">
      <colorScale>
        <cfvo type="min"/>
        <cfvo type="max"/>
        <color rgb="FFFFEF9C"/>
        <color rgb="FF63BE7B"/>
      </colorScale>
    </cfRule>
  </conditionalFormatting>
  <conditionalFormatting sqref="E10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">
    <cfRule type="colorScale" priority="8">
      <colorScale>
        <cfvo type="min"/>
        <cfvo type="max"/>
        <color rgb="FFFFEF9C"/>
        <color rgb="FF63BE7B"/>
      </colorScale>
    </cfRule>
  </conditionalFormatting>
  <conditionalFormatting sqref="F10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2:F92">
    <cfRule type="colorScale" priority="6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5:F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:F103">
    <cfRule type="colorScale" priority="3">
      <colorScale>
        <cfvo type="min"/>
        <cfvo type="max"/>
        <color rgb="FFFFEF9C"/>
        <color rgb="FF63BE7B"/>
      </colorScale>
    </cfRule>
  </conditionalFormatting>
  <conditionalFormatting sqref="B104:F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W117"/>
  <sheetViews>
    <sheetView showGridLines="0" topLeftCell="A84" zoomScale="65" zoomScaleNormal="65" workbookViewId="0">
      <selection activeCell="E145" sqref="E14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57" t="s">
        <v>50</v>
      </c>
      <c r="C8" s="558"/>
      <c r="D8" s="558"/>
      <c r="E8" s="558"/>
      <c r="F8" s="558"/>
      <c r="G8" s="559"/>
      <c r="H8" s="298" t="s">
        <v>0</v>
      </c>
    </row>
    <row r="9" spans="1:15" x14ac:dyDescent="0.2">
      <c r="A9" s="214" t="s">
        <v>54</v>
      </c>
      <c r="B9" s="562">
        <v>1</v>
      </c>
      <c r="C9" s="56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67" t="s">
        <v>67</v>
      </c>
      <c r="L10" s="567"/>
      <c r="M10" s="567"/>
      <c r="N10" s="567"/>
      <c r="O10" s="567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67"/>
      <c r="L11" s="567"/>
      <c r="M11" s="567"/>
      <c r="N11" s="567"/>
      <c r="O11" s="567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567"/>
      <c r="L12" s="567"/>
      <c r="M12" s="567"/>
      <c r="N12" s="567"/>
      <c r="O12" s="567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57" t="s">
        <v>50</v>
      </c>
      <c r="C22" s="558"/>
      <c r="D22" s="558"/>
      <c r="E22" s="558"/>
      <c r="F22" s="558"/>
      <c r="G22" s="559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580" t="s">
        <v>75</v>
      </c>
      <c r="K24" s="580"/>
      <c r="L24" s="580"/>
      <c r="M24" s="580"/>
      <c r="N24" s="580"/>
      <c r="O24" s="580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80"/>
      <c r="K25" s="580"/>
      <c r="L25" s="580"/>
      <c r="M25" s="580"/>
      <c r="N25" s="580"/>
      <c r="O25" s="580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580"/>
      <c r="K26" s="580"/>
      <c r="L26" s="580"/>
      <c r="M26" s="580"/>
      <c r="N26" s="580"/>
      <c r="O26" s="580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560" t="s">
        <v>50</v>
      </c>
      <c r="C36" s="561"/>
      <c r="D36" s="561"/>
      <c r="E36" s="561"/>
      <c r="F36" s="561"/>
      <c r="G36" s="578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568" t="s">
        <v>99</v>
      </c>
      <c r="Q37" s="568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80" t="s">
        <v>87</v>
      </c>
      <c r="K38" s="580"/>
      <c r="L38" s="580"/>
      <c r="M38" s="580"/>
      <c r="N38" s="580"/>
      <c r="O38" s="580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80"/>
      <c r="K39" s="580"/>
      <c r="L39" s="580"/>
      <c r="M39" s="580"/>
      <c r="N39" s="580"/>
      <c r="O39" s="580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580"/>
      <c r="K40" s="580"/>
      <c r="L40" s="580"/>
      <c r="M40" s="580"/>
      <c r="N40" s="580"/>
      <c r="O40" s="580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ht="13.5" thickBot="1" x14ac:dyDescent="0.25">
      <c r="D48" s="200">
        <v>38.5</v>
      </c>
    </row>
    <row r="49" spans="1:21" ht="13.5" thickBot="1" x14ac:dyDescent="0.25">
      <c r="B49" s="455">
        <v>39</v>
      </c>
      <c r="C49" s="456">
        <v>38.5</v>
      </c>
      <c r="D49" s="456">
        <v>38</v>
      </c>
      <c r="E49" s="456">
        <v>38</v>
      </c>
      <c r="F49" s="456">
        <v>37.5</v>
      </c>
      <c r="G49" s="457">
        <v>37.5</v>
      </c>
    </row>
    <row r="50" spans="1:21" ht="13.5" thickBot="1" x14ac:dyDescent="0.25">
      <c r="A50" s="278" t="s">
        <v>100</v>
      </c>
      <c r="B50" s="557" t="s">
        <v>50</v>
      </c>
      <c r="C50" s="558"/>
      <c r="D50" s="558"/>
      <c r="E50" s="558"/>
      <c r="F50" s="558"/>
      <c r="G50" s="559"/>
      <c r="H50" s="298" t="s">
        <v>0</v>
      </c>
      <c r="I50" s="402"/>
      <c r="J50" s="402"/>
      <c r="K50" s="402"/>
      <c r="L50" s="402"/>
      <c r="M50" s="402"/>
      <c r="N50" s="402"/>
      <c r="O50" s="402"/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415">
        <v>227</v>
      </c>
      <c r="I51" s="213"/>
      <c r="J51" s="402"/>
      <c r="K51" s="402"/>
      <c r="L51" s="402"/>
      <c r="M51" s="402"/>
      <c r="N51" s="402"/>
      <c r="O51" s="402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99">
        <v>6</v>
      </c>
      <c r="H52" s="408" t="s">
        <v>0</v>
      </c>
      <c r="I52" s="229"/>
      <c r="J52" s="580" t="s">
        <v>116</v>
      </c>
      <c r="K52" s="580"/>
      <c r="L52" s="580"/>
      <c r="M52" s="580"/>
      <c r="N52" s="580"/>
      <c r="O52" s="580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409">
        <v>525</v>
      </c>
      <c r="I53" s="285"/>
      <c r="J53" s="580"/>
      <c r="K53" s="580"/>
      <c r="L53" s="580"/>
      <c r="M53" s="580"/>
      <c r="N53" s="580"/>
      <c r="O53" s="580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410">
        <v>553</v>
      </c>
      <c r="I54" s="340"/>
      <c r="J54" s="580"/>
      <c r="K54" s="580"/>
      <c r="L54" s="580"/>
      <c r="M54" s="580"/>
      <c r="N54" s="580"/>
      <c r="O54" s="580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411">
        <v>75.3</v>
      </c>
      <c r="I55" s="341"/>
      <c r="J55" s="404"/>
      <c r="K55" s="402"/>
      <c r="L55" s="402"/>
      <c r="M55" s="402"/>
      <c r="N55" s="402"/>
      <c r="O55" s="40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412">
        <v>8.8999999999999996E-2</v>
      </c>
      <c r="I56" s="292"/>
      <c r="J56" s="293"/>
      <c r="K56" s="402"/>
      <c r="L56" s="402"/>
      <c r="M56" s="402"/>
      <c r="N56" s="402"/>
      <c r="O56" s="402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413">
        <f t="shared" si="8"/>
        <v>5.3333333333333286</v>
      </c>
      <c r="I57" s="340"/>
      <c r="J57" s="293"/>
      <c r="K57" s="402"/>
      <c r="L57" s="402"/>
      <c r="M57" s="402"/>
      <c r="N57" s="402"/>
      <c r="O57" s="402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414">
        <f t="shared" ref="H58" si="15">H54-I40</f>
        <v>553</v>
      </c>
      <c r="I58" s="215"/>
      <c r="J58" s="293"/>
      <c r="K58" s="402"/>
      <c r="L58" s="402"/>
      <c r="M58" s="402"/>
      <c r="N58" s="402"/>
      <c r="O58" s="402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416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  <c r="L59" s="402"/>
      <c r="M59" s="402"/>
      <c r="N59" s="402"/>
      <c r="O59" s="402"/>
    </row>
    <row r="60" spans="1:21" x14ac:dyDescent="0.2">
      <c r="A60" s="295" t="s">
        <v>28</v>
      </c>
      <c r="B60" s="218">
        <v>44</v>
      </c>
      <c r="C60" s="403">
        <v>43</v>
      </c>
      <c r="D60" s="403">
        <v>42.5</v>
      </c>
      <c r="E60" s="403">
        <v>42.5</v>
      </c>
      <c r="F60" s="322">
        <v>41.5</v>
      </c>
      <c r="G60" s="219">
        <v>41.5</v>
      </c>
      <c r="H60" s="417"/>
      <c r="I60" s="402" t="s">
        <v>57</v>
      </c>
      <c r="J60" s="340">
        <v>38.19</v>
      </c>
      <c r="K60" s="387"/>
      <c r="L60" s="402"/>
      <c r="M60" s="402"/>
      <c r="N60" s="402"/>
      <c r="O60" s="402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53">
        <f t="shared" si="16"/>
        <v>4</v>
      </c>
      <c r="G61" s="226">
        <f t="shared" si="16"/>
        <v>4</v>
      </c>
      <c r="H61" s="418"/>
      <c r="I61" s="402" t="s">
        <v>26</v>
      </c>
      <c r="J61" s="340">
        <f>J60-J46</f>
        <v>4</v>
      </c>
      <c r="K61" s="340"/>
      <c r="L61" s="402"/>
      <c r="M61" s="402"/>
      <c r="N61" s="402"/>
      <c r="O61" s="402"/>
      <c r="R61" s="564" t="s">
        <v>127</v>
      </c>
      <c r="S61" s="564"/>
      <c r="T61" s="564"/>
    </row>
    <row r="62" spans="1:21" ht="12.75" customHeight="1" x14ac:dyDescent="0.2">
      <c r="B62" s="200" t="s">
        <v>120</v>
      </c>
      <c r="C62" s="405">
        <v>43</v>
      </c>
      <c r="D62" s="405">
        <v>42.5</v>
      </c>
      <c r="E62" s="405">
        <v>42.5</v>
      </c>
      <c r="F62" s="405"/>
      <c r="G62" s="405">
        <v>41.5</v>
      </c>
      <c r="M62" s="511"/>
      <c r="N62" s="511"/>
      <c r="O62" s="511"/>
      <c r="P62" s="511"/>
      <c r="Q62" s="511"/>
      <c r="R62" s="511"/>
    </row>
    <row r="63" spans="1:21" ht="13.5" customHeight="1" thickBot="1" x14ac:dyDescent="0.25">
      <c r="B63" s="200">
        <v>44</v>
      </c>
      <c r="M63" s="511"/>
      <c r="N63" s="511"/>
      <c r="O63" s="511"/>
      <c r="P63" s="511"/>
      <c r="Q63" s="511"/>
      <c r="R63" s="511"/>
    </row>
    <row r="64" spans="1:21" ht="13.5" customHeight="1" thickBot="1" x14ac:dyDescent="0.25">
      <c r="A64" s="278" t="s">
        <v>122</v>
      </c>
      <c r="B64" s="557" t="s">
        <v>50</v>
      </c>
      <c r="C64" s="558"/>
      <c r="D64" s="558"/>
      <c r="E64" s="558"/>
      <c r="F64" s="558"/>
      <c r="G64" s="559"/>
      <c r="H64" s="298" t="s">
        <v>0</v>
      </c>
      <c r="I64" s="470"/>
      <c r="J64" s="470"/>
      <c r="K64" s="470"/>
      <c r="L64" s="470"/>
      <c r="M64" s="470"/>
      <c r="N64" s="470"/>
      <c r="O64" s="470"/>
      <c r="T64" s="386"/>
      <c r="U64" s="386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415">
        <v>221</v>
      </c>
      <c r="I65" s="213"/>
      <c r="J65" s="505"/>
      <c r="K65" s="505"/>
      <c r="L65" s="505"/>
      <c r="M65" s="505"/>
      <c r="N65" s="505"/>
      <c r="O65" s="505"/>
      <c r="P65" s="505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99">
        <v>6</v>
      </c>
      <c r="H66" s="408" t="s">
        <v>0</v>
      </c>
      <c r="I66" s="229"/>
      <c r="J66" s="508"/>
      <c r="K66" s="508"/>
      <c r="L66" s="508"/>
      <c r="M66" s="508"/>
      <c r="N66" s="508"/>
      <c r="O66" s="508"/>
      <c r="P66" s="505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409">
        <v>650</v>
      </c>
      <c r="I67" s="285"/>
      <c r="J67" s="508"/>
      <c r="K67" s="371" t="s">
        <v>126</v>
      </c>
      <c r="L67" s="508"/>
      <c r="M67" s="508"/>
      <c r="N67" s="508"/>
      <c r="O67" s="508"/>
      <c r="P67" s="505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410">
        <v>623</v>
      </c>
      <c r="I68" s="340"/>
      <c r="J68" s="508"/>
      <c r="K68" s="508"/>
      <c r="L68" s="508"/>
      <c r="M68" s="508"/>
      <c r="N68" s="508"/>
      <c r="O68" s="508"/>
      <c r="P68" s="505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411">
        <v>70.099999999999994</v>
      </c>
      <c r="I69" s="341"/>
      <c r="J69" s="507"/>
      <c r="K69" s="505"/>
      <c r="L69" s="505"/>
      <c r="M69" s="505"/>
      <c r="N69" s="505"/>
      <c r="O69" s="505"/>
      <c r="P69" s="505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412">
        <v>0.10199999999999999</v>
      </c>
      <c r="I70" s="292"/>
      <c r="J70" s="293"/>
      <c r="K70" s="470"/>
      <c r="L70" s="470"/>
      <c r="M70" s="470"/>
      <c r="N70" s="470"/>
      <c r="O70" s="470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413">
        <f t="shared" si="17"/>
        <v>-4.1538461538461462</v>
      </c>
      <c r="I71" s="340"/>
      <c r="J71" s="293"/>
      <c r="K71" s="470"/>
      <c r="L71" s="470"/>
      <c r="M71" s="470"/>
      <c r="N71" s="470"/>
      <c r="O71" s="470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414">
        <f t="shared" ref="H72" si="24">H68-I54</f>
        <v>623</v>
      </c>
      <c r="I72" s="215"/>
      <c r="J72" s="293"/>
      <c r="K72" s="470"/>
      <c r="L72" s="470"/>
      <c r="M72" s="470"/>
      <c r="N72" s="470"/>
      <c r="O72" s="470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416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  <c r="L73" s="470"/>
      <c r="M73" s="470"/>
      <c r="N73" s="470"/>
      <c r="O73" s="470"/>
    </row>
    <row r="74" spans="1:23" x14ac:dyDescent="0.2">
      <c r="A74" s="295" t="s">
        <v>28</v>
      </c>
      <c r="B74" s="218">
        <v>48.5</v>
      </c>
      <c r="C74" s="472">
        <v>47.5</v>
      </c>
      <c r="D74" s="472">
        <v>46.5</v>
      </c>
      <c r="E74" s="472">
        <v>46.5</v>
      </c>
      <c r="F74" s="322">
        <v>45.5</v>
      </c>
      <c r="G74" s="219">
        <v>45.5</v>
      </c>
      <c r="H74" s="417"/>
      <c r="I74" s="470" t="s">
        <v>57</v>
      </c>
      <c r="J74" s="340">
        <v>42.56</v>
      </c>
      <c r="K74" s="387"/>
      <c r="L74" s="470"/>
      <c r="M74" s="470"/>
      <c r="N74" s="470"/>
      <c r="O74" s="470"/>
    </row>
    <row r="75" spans="1:23" ht="13.5" thickBot="1" x14ac:dyDescent="0.25">
      <c r="A75" s="297" t="s">
        <v>26</v>
      </c>
      <c r="B75" s="353">
        <f t="shared" ref="B75:E75" si="25">B74-B60</f>
        <v>4.5</v>
      </c>
      <c r="C75" s="353">
        <f t="shared" si="25"/>
        <v>4.5</v>
      </c>
      <c r="D75" s="353">
        <f t="shared" si="25"/>
        <v>4</v>
      </c>
      <c r="E75" s="353">
        <f t="shared" si="25"/>
        <v>4</v>
      </c>
      <c r="F75" s="353">
        <f>F74-F60</f>
        <v>4</v>
      </c>
      <c r="G75" s="226">
        <f>G74-G60</f>
        <v>4</v>
      </c>
      <c r="H75" s="418"/>
      <c r="I75" s="470" t="s">
        <v>26</v>
      </c>
      <c r="J75" s="340">
        <f>J74-J60</f>
        <v>4.3700000000000045</v>
      </c>
      <c r="K75" s="340"/>
      <c r="L75" s="470"/>
      <c r="M75" s="470"/>
      <c r="N75" s="470"/>
      <c r="O75" s="470"/>
    </row>
    <row r="76" spans="1:23" x14ac:dyDescent="0.2">
      <c r="A76" s="470"/>
      <c r="B76" s="470">
        <v>48.5</v>
      </c>
      <c r="C76" s="470"/>
      <c r="D76" s="470">
        <v>46.5</v>
      </c>
      <c r="E76" s="470">
        <v>46.5</v>
      </c>
      <c r="F76" s="470">
        <v>45.5</v>
      </c>
      <c r="G76" s="470">
        <v>45.5</v>
      </c>
      <c r="H76" s="470"/>
      <c r="I76" s="470"/>
      <c r="J76" s="470"/>
      <c r="K76" s="470"/>
      <c r="L76" s="470"/>
      <c r="M76" s="470"/>
      <c r="N76" s="470"/>
      <c r="O76" s="470"/>
    </row>
    <row r="77" spans="1:23" ht="13.5" thickBot="1" x14ac:dyDescent="0.25"/>
    <row r="78" spans="1:23" ht="13.5" thickBot="1" x14ac:dyDescent="0.25">
      <c r="A78" s="278" t="s">
        <v>133</v>
      </c>
      <c r="B78" s="557" t="s">
        <v>50</v>
      </c>
      <c r="C78" s="558"/>
      <c r="D78" s="558"/>
      <c r="E78" s="558"/>
      <c r="F78" s="558"/>
      <c r="G78" s="559"/>
      <c r="H78" s="298" t="s">
        <v>0</v>
      </c>
      <c r="I78" s="514"/>
      <c r="J78" s="514"/>
      <c r="K78" s="514"/>
      <c r="L78" s="514"/>
      <c r="M78" s="514"/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415">
        <v>224</v>
      </c>
      <c r="I79" s="213"/>
      <c r="J79" s="514"/>
      <c r="K79" s="514"/>
      <c r="L79" s="514"/>
      <c r="M79" s="514"/>
      <c r="O79" s="567" t="s">
        <v>132</v>
      </c>
      <c r="P79" s="567"/>
      <c r="Q79" s="567"/>
      <c r="R79" s="567"/>
      <c r="S79" s="567"/>
      <c r="T79" s="567"/>
      <c r="U79" s="567"/>
      <c r="V79" s="567"/>
      <c r="W79" s="567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99">
        <v>6</v>
      </c>
      <c r="H80" s="408" t="s">
        <v>0</v>
      </c>
      <c r="I80" s="229"/>
      <c r="J80" s="508"/>
      <c r="K80" s="508"/>
      <c r="L80" s="508"/>
      <c r="M80" s="508"/>
      <c r="O80" s="567"/>
      <c r="P80" s="567"/>
      <c r="Q80" s="567"/>
      <c r="R80" s="567"/>
      <c r="S80" s="567"/>
      <c r="T80" s="567"/>
      <c r="U80" s="567"/>
      <c r="V80" s="567"/>
      <c r="W80" s="567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409">
        <v>765</v>
      </c>
      <c r="I81" s="285"/>
      <c r="J81" s="508"/>
      <c r="K81" s="387"/>
      <c r="L81" s="517"/>
      <c r="M81" s="508"/>
      <c r="O81" s="567"/>
      <c r="P81" s="567"/>
      <c r="Q81" s="567"/>
      <c r="R81" s="567"/>
      <c r="S81" s="567"/>
      <c r="T81" s="567"/>
      <c r="U81" s="567"/>
      <c r="V81" s="567"/>
      <c r="W81" s="567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410">
        <v>743</v>
      </c>
      <c r="I82" s="340"/>
      <c r="J82" s="508"/>
      <c r="K82" s="508"/>
      <c r="L82" s="508"/>
      <c r="M82" s="508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411">
        <v>75.400000000000006</v>
      </c>
      <c r="I83" s="341"/>
      <c r="J83" s="516"/>
      <c r="K83" s="514"/>
      <c r="L83" s="514"/>
      <c r="M83" s="514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412">
        <v>8.6999999999999994E-2</v>
      </c>
      <c r="I84" s="292"/>
      <c r="J84" s="293"/>
      <c r="K84" s="514"/>
      <c r="L84" s="514"/>
      <c r="M84" s="514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413">
        <f t="shared" si="26"/>
        <v>-2.8758169934640563</v>
      </c>
      <c r="I85" s="340"/>
      <c r="J85" s="293"/>
      <c r="K85" s="514"/>
      <c r="L85" s="514"/>
      <c r="M85" s="514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414">
        <f t="shared" ref="H86" si="28">H82-I68</f>
        <v>743</v>
      </c>
      <c r="I86" s="215"/>
      <c r="J86" s="293"/>
      <c r="K86" s="514"/>
      <c r="L86" s="514"/>
      <c r="M86" s="514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416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  <c r="L87" s="514"/>
      <c r="M87" s="514"/>
    </row>
    <row r="88" spans="1:23" x14ac:dyDescent="0.2">
      <c r="A88" s="295" t="s">
        <v>28</v>
      </c>
      <c r="B88" s="218">
        <v>51.5</v>
      </c>
      <c r="C88" s="515">
        <v>50.5</v>
      </c>
      <c r="D88" s="515">
        <v>49</v>
      </c>
      <c r="E88" s="515">
        <v>49</v>
      </c>
      <c r="F88" s="322">
        <v>48</v>
      </c>
      <c r="G88" s="219">
        <v>48</v>
      </c>
      <c r="H88" s="417"/>
      <c r="I88" s="514" t="s">
        <v>57</v>
      </c>
      <c r="J88" s="340">
        <v>46.69</v>
      </c>
      <c r="K88" s="387"/>
      <c r="L88" s="514"/>
      <c r="M88" s="514"/>
    </row>
    <row r="89" spans="1:23" ht="13.5" thickBot="1" x14ac:dyDescent="0.25">
      <c r="A89" s="297" t="s">
        <v>26</v>
      </c>
      <c r="B89" s="353">
        <f t="shared" ref="B89:E89" si="29">B88-B74</f>
        <v>3</v>
      </c>
      <c r="C89" s="353">
        <f t="shared" si="29"/>
        <v>3</v>
      </c>
      <c r="D89" s="353">
        <f t="shared" si="29"/>
        <v>2.5</v>
      </c>
      <c r="E89" s="353">
        <f t="shared" si="29"/>
        <v>2.5</v>
      </c>
      <c r="F89" s="353">
        <f>F88-F74</f>
        <v>2.5</v>
      </c>
      <c r="G89" s="226">
        <f>G88-G74</f>
        <v>2.5</v>
      </c>
      <c r="H89" s="418"/>
      <c r="I89" s="514" t="s">
        <v>26</v>
      </c>
      <c r="J89" s="340">
        <f>J88-J74</f>
        <v>4.1299999999999955</v>
      </c>
      <c r="K89" s="340"/>
      <c r="L89" s="514"/>
      <c r="M89" s="514"/>
    </row>
    <row r="90" spans="1:23" x14ac:dyDescent="0.2">
      <c r="G90" s="200">
        <v>48</v>
      </c>
    </row>
    <row r="91" spans="1:23" ht="13.5" thickBot="1" x14ac:dyDescent="0.25"/>
    <row r="92" spans="1:23" ht="13.5" thickBot="1" x14ac:dyDescent="0.25">
      <c r="A92" s="278" t="s">
        <v>136</v>
      </c>
      <c r="B92" s="557" t="s">
        <v>50</v>
      </c>
      <c r="C92" s="558"/>
      <c r="D92" s="558"/>
      <c r="E92" s="558"/>
      <c r="F92" s="558"/>
      <c r="G92" s="559"/>
      <c r="H92" s="298" t="s">
        <v>0</v>
      </c>
      <c r="I92" s="521"/>
      <c r="J92" s="521"/>
      <c r="K92" s="521"/>
    </row>
    <row r="93" spans="1:23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415">
        <v>220</v>
      </c>
      <c r="I93" s="213"/>
      <c r="J93" s="521"/>
      <c r="K93" s="521"/>
    </row>
    <row r="94" spans="1:23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99">
        <v>6</v>
      </c>
      <c r="H94" s="408" t="s">
        <v>0</v>
      </c>
      <c r="I94" s="229"/>
      <c r="J94" s="508"/>
      <c r="K94" s="508"/>
    </row>
    <row r="95" spans="1:23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409">
        <v>880</v>
      </c>
      <c r="I95" s="285"/>
      <c r="J95" s="508"/>
      <c r="K95" s="387"/>
    </row>
    <row r="96" spans="1:23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410">
        <v>856</v>
      </c>
      <c r="I96" s="340"/>
      <c r="J96" s="508"/>
      <c r="K96" s="590" t="s">
        <v>137</v>
      </c>
      <c r="L96" s="591"/>
      <c r="M96" s="592"/>
      <c r="N96" s="228" t="s">
        <v>138</v>
      </c>
    </row>
    <row r="97" spans="1:23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411">
        <v>70.900000000000006</v>
      </c>
      <c r="I97" s="341"/>
      <c r="J97" s="523"/>
      <c r="K97" s="593"/>
      <c r="L97" s="594"/>
      <c r="M97" s="595"/>
      <c r="N97" s="228" t="s">
        <v>139</v>
      </c>
    </row>
    <row r="98" spans="1:23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412">
        <v>9.4E-2</v>
      </c>
      <c r="I98" s="292"/>
      <c r="J98" s="293"/>
      <c r="K98" s="521"/>
      <c r="U98" s="581" t="s">
        <v>140</v>
      </c>
      <c r="V98" s="582"/>
      <c r="W98" s="583"/>
    </row>
    <row r="99" spans="1:23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413">
        <f t="shared" si="30"/>
        <v>-2.7272727272727195</v>
      </c>
      <c r="I99" s="340"/>
      <c r="J99" s="293"/>
      <c r="K99" s="521"/>
      <c r="U99" s="584"/>
      <c r="V99" s="585"/>
      <c r="W99" s="586"/>
    </row>
    <row r="100" spans="1:23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414">
        <f t="shared" ref="H100" si="32">H96-I82</f>
        <v>856</v>
      </c>
      <c r="I100" s="215"/>
      <c r="J100" s="293"/>
      <c r="K100" s="521"/>
      <c r="U100" s="587"/>
      <c r="V100" s="588"/>
      <c r="W100" s="589"/>
    </row>
    <row r="101" spans="1:23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416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">
      <c r="A102" s="295" t="s">
        <v>28</v>
      </c>
      <c r="B102" s="218">
        <v>54.5</v>
      </c>
      <c r="C102" s="522">
        <v>53.5</v>
      </c>
      <c r="D102" s="522">
        <v>51.5</v>
      </c>
      <c r="E102" s="522">
        <v>51.5</v>
      </c>
      <c r="F102" s="322">
        <v>51</v>
      </c>
      <c r="G102" s="219">
        <v>50</v>
      </c>
      <c r="H102" s="417"/>
      <c r="I102" s="521" t="s">
        <v>57</v>
      </c>
      <c r="J102" s="340">
        <v>49.34</v>
      </c>
      <c r="K102" s="387"/>
    </row>
    <row r="103" spans="1:23" ht="13.5" thickBot="1" x14ac:dyDescent="0.25">
      <c r="A103" s="297" t="s">
        <v>26</v>
      </c>
      <c r="B103" s="353">
        <f t="shared" ref="B103:E103" si="33">B102-B88</f>
        <v>3</v>
      </c>
      <c r="C103" s="353">
        <f t="shared" si="33"/>
        <v>3</v>
      </c>
      <c r="D103" s="353">
        <f t="shared" si="33"/>
        <v>2.5</v>
      </c>
      <c r="E103" s="353">
        <f t="shared" si="33"/>
        <v>2.5</v>
      </c>
      <c r="F103" s="353">
        <f>F102-F88</f>
        <v>3</v>
      </c>
      <c r="G103" s="226">
        <v>2.5</v>
      </c>
      <c r="H103" s="418"/>
      <c r="I103" s="521" t="s">
        <v>26</v>
      </c>
      <c r="J103" s="340">
        <f>J102-J88</f>
        <v>2.6500000000000057</v>
      </c>
      <c r="K103" s="340"/>
    </row>
    <row r="104" spans="1:23" x14ac:dyDescent="0.2">
      <c r="F104" s="200">
        <v>51</v>
      </c>
    </row>
    <row r="105" spans="1:23" ht="13.5" thickBot="1" x14ac:dyDescent="0.25">
      <c r="M105" s="596" t="s">
        <v>151</v>
      </c>
      <c r="N105" s="596"/>
      <c r="O105" s="596"/>
      <c r="P105" s="596"/>
      <c r="Q105" s="596"/>
    </row>
    <row r="106" spans="1:23" ht="39" thickBot="1" x14ac:dyDescent="0.25">
      <c r="A106" s="278" t="s">
        <v>141</v>
      </c>
      <c r="B106" s="557" t="s">
        <v>50</v>
      </c>
      <c r="C106" s="558"/>
      <c r="D106" s="558"/>
      <c r="E106" s="558"/>
      <c r="F106" s="558"/>
      <c r="G106" s="559"/>
      <c r="H106" s="298" t="s">
        <v>0</v>
      </c>
      <c r="I106" s="525"/>
      <c r="J106" s="525"/>
      <c r="K106" s="525"/>
      <c r="L106" s="525"/>
      <c r="M106" s="535" t="s">
        <v>113</v>
      </c>
      <c r="N106" s="535" t="s">
        <v>150</v>
      </c>
      <c r="O106" s="464" t="s">
        <v>147</v>
      </c>
      <c r="P106" s="535" t="s">
        <v>148</v>
      </c>
      <c r="Q106" s="464" t="s">
        <v>149</v>
      </c>
    </row>
    <row r="107" spans="1:23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415">
        <v>222</v>
      </c>
      <c r="I107" s="213"/>
      <c r="J107" s="525"/>
      <c r="K107" s="525"/>
      <c r="L107" s="525"/>
      <c r="M107" s="535">
        <v>1</v>
      </c>
      <c r="N107" s="535">
        <v>790</v>
      </c>
      <c r="O107" s="535">
        <v>73.400000000000006</v>
      </c>
      <c r="P107" s="535">
        <v>200</v>
      </c>
      <c r="Q107" s="465">
        <v>57</v>
      </c>
      <c r="R107" s="200">
        <v>57.5</v>
      </c>
    </row>
    <row r="108" spans="1:23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99">
        <v>6</v>
      </c>
      <c r="H108" s="408" t="s">
        <v>0</v>
      </c>
      <c r="I108" s="229"/>
      <c r="J108" s="508"/>
      <c r="K108" s="508"/>
      <c r="L108" s="525"/>
      <c r="M108" s="535">
        <v>2</v>
      </c>
      <c r="N108" s="535" t="s">
        <v>143</v>
      </c>
      <c r="O108" s="535">
        <v>73.400000000000006</v>
      </c>
      <c r="P108" s="535">
        <v>508</v>
      </c>
      <c r="Q108" s="465">
        <v>56.5</v>
      </c>
      <c r="R108" s="200">
        <v>57</v>
      </c>
    </row>
    <row r="109" spans="1:23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409">
        <v>990</v>
      </c>
      <c r="I109" s="285"/>
      <c r="J109" s="508"/>
      <c r="K109" s="387"/>
      <c r="L109" s="525"/>
      <c r="M109" s="535">
        <v>3</v>
      </c>
      <c r="N109" s="535" t="s">
        <v>144</v>
      </c>
      <c r="O109" s="535">
        <v>73.400000000000006</v>
      </c>
      <c r="P109" s="535">
        <v>765</v>
      </c>
      <c r="Q109" s="465">
        <v>56</v>
      </c>
      <c r="R109" s="200">
        <v>56.5</v>
      </c>
    </row>
    <row r="110" spans="1:23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410">
        <v>968</v>
      </c>
      <c r="I110" s="340"/>
      <c r="J110" s="508"/>
      <c r="K110" s="547"/>
      <c r="L110" s="547"/>
      <c r="M110" s="548">
        <v>4</v>
      </c>
      <c r="N110" s="535" t="s">
        <v>145</v>
      </c>
      <c r="O110" s="535">
        <v>73.400000000000006</v>
      </c>
      <c r="P110" s="535">
        <v>607</v>
      </c>
      <c r="Q110" s="465">
        <v>55</v>
      </c>
      <c r="R110" s="200">
        <v>55.5</v>
      </c>
    </row>
    <row r="111" spans="1:23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411">
        <v>74.8</v>
      </c>
      <c r="I111" s="341"/>
      <c r="J111" s="530"/>
      <c r="K111" s="547"/>
      <c r="L111" s="547"/>
      <c r="M111" s="548">
        <v>5</v>
      </c>
      <c r="N111" s="535" t="s">
        <v>146</v>
      </c>
      <c r="O111" s="535">
        <v>73.400000000000006</v>
      </c>
      <c r="P111" s="535">
        <v>540</v>
      </c>
      <c r="Q111" s="465">
        <v>54</v>
      </c>
    </row>
    <row r="112" spans="1:23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412">
        <v>9.2999999999999999E-2</v>
      </c>
      <c r="I112" s="292"/>
      <c r="J112" s="293"/>
      <c r="K112" s="525"/>
      <c r="L112" s="525"/>
      <c r="M112" s="535">
        <v>6</v>
      </c>
      <c r="N112" s="535">
        <v>1070</v>
      </c>
      <c r="O112" s="535">
        <v>73.400000000000006</v>
      </c>
      <c r="P112" s="535">
        <v>331</v>
      </c>
      <c r="Q112" s="465">
        <v>54</v>
      </c>
      <c r="R112" s="200">
        <v>53</v>
      </c>
    </row>
    <row r="113" spans="1:13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413">
        <f t="shared" si="34"/>
        <v>-2.2222222222222285</v>
      </c>
      <c r="I113" s="340"/>
      <c r="J113" s="293"/>
      <c r="K113" s="525"/>
      <c r="L113" s="525"/>
      <c r="M113" s="525"/>
    </row>
    <row r="114" spans="1:13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414">
        <f t="shared" ref="H114" si="36">H110-I96</f>
        <v>968</v>
      </c>
      <c r="I114" s="215"/>
      <c r="J114" s="293"/>
      <c r="K114" s="525"/>
      <c r="L114" s="525"/>
      <c r="M114" s="525"/>
    </row>
    <row r="115" spans="1:13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416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  <c r="L115" s="525"/>
      <c r="M115" s="525"/>
    </row>
    <row r="116" spans="1:13" x14ac:dyDescent="0.2">
      <c r="A116" s="295" t="s">
        <v>28</v>
      </c>
      <c r="B116" s="218">
        <v>57.5</v>
      </c>
      <c r="C116" s="527">
        <v>56</v>
      </c>
      <c r="D116" s="527">
        <v>54.5</v>
      </c>
      <c r="E116" s="527">
        <v>54.5</v>
      </c>
      <c r="F116" s="322">
        <v>53.5</v>
      </c>
      <c r="G116" s="219">
        <v>53</v>
      </c>
      <c r="H116" s="417"/>
      <c r="I116" s="525" t="s">
        <v>57</v>
      </c>
      <c r="J116" s="340">
        <v>51.95</v>
      </c>
      <c r="K116" s="387"/>
      <c r="L116" s="525"/>
      <c r="M116" s="525"/>
    </row>
    <row r="117" spans="1:13" ht="13.5" thickBot="1" x14ac:dyDescent="0.25">
      <c r="A117" s="297" t="s">
        <v>26</v>
      </c>
      <c r="B117" s="353">
        <f t="shared" ref="B117:E117" si="37">B116-B102</f>
        <v>3</v>
      </c>
      <c r="C117" s="353">
        <f t="shared" si="37"/>
        <v>2.5</v>
      </c>
      <c r="D117" s="353">
        <f t="shared" si="37"/>
        <v>3</v>
      </c>
      <c r="E117" s="353">
        <f t="shared" si="37"/>
        <v>3</v>
      </c>
      <c r="F117" s="353">
        <f>F116-F102</f>
        <v>2.5</v>
      </c>
      <c r="G117" s="226">
        <v>2.5</v>
      </c>
      <c r="H117" s="418"/>
      <c r="I117" s="525" t="s">
        <v>26</v>
      </c>
      <c r="J117" s="340">
        <f>J116-J102</f>
        <v>2.6099999999999994</v>
      </c>
      <c r="K117" s="340"/>
      <c r="L117" s="525"/>
      <c r="M117" s="525"/>
    </row>
  </sheetData>
  <mergeCells count="19">
    <mergeCell ref="B106:G106"/>
    <mergeCell ref="J52:O54"/>
    <mergeCell ref="U98:W100"/>
    <mergeCell ref="K96:M97"/>
    <mergeCell ref="B92:G92"/>
    <mergeCell ref="O79:W81"/>
    <mergeCell ref="M105:Q105"/>
    <mergeCell ref="B8:G8"/>
    <mergeCell ref="K10:O12"/>
    <mergeCell ref="B9:C9"/>
    <mergeCell ref="J24:O26"/>
    <mergeCell ref="B22:G22"/>
    <mergeCell ref="P37:Q37"/>
    <mergeCell ref="J38:O40"/>
    <mergeCell ref="R61:T61"/>
    <mergeCell ref="B78:G78"/>
    <mergeCell ref="B36:G36"/>
    <mergeCell ref="B64:G64"/>
    <mergeCell ref="B50:G50"/>
  </mergeCells>
  <conditionalFormatting sqref="B69:G69">
    <cfRule type="colorScale" priority="15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12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9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G111">
    <cfRule type="colorScale" priority="6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G1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G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G110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109"/>
  <sheetViews>
    <sheetView showGridLines="0" tabSelected="1" topLeftCell="A78" zoomScale="73" zoomScaleNormal="73" workbookViewId="0">
      <selection activeCell="H101" sqref="H101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57" t="s">
        <v>53</v>
      </c>
      <c r="C8" s="558"/>
      <c r="D8" s="558"/>
      <c r="E8" s="55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57" t="s">
        <v>53</v>
      </c>
      <c r="C21" s="558"/>
      <c r="D21" s="558"/>
      <c r="E21" s="558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557" t="s">
        <v>53</v>
      </c>
      <c r="C34" s="558"/>
      <c r="D34" s="558"/>
      <c r="E34" s="558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  <row r="46" spans="1:11" ht="13.5" thickBot="1" x14ac:dyDescent="0.25"/>
    <row r="47" spans="1:11" ht="13.5" thickBot="1" x14ac:dyDescent="0.25">
      <c r="A47" s="278" t="s">
        <v>100</v>
      </c>
      <c r="B47" s="557" t="s">
        <v>53</v>
      </c>
      <c r="C47" s="558"/>
      <c r="D47" s="558"/>
      <c r="E47" s="558"/>
      <c r="F47" s="299" t="s">
        <v>0</v>
      </c>
      <c r="G47" s="402"/>
      <c r="H47" s="402"/>
      <c r="I47" s="402"/>
    </row>
    <row r="48" spans="1:11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  <c r="G48" s="402"/>
      <c r="H48" s="402"/>
      <c r="I48" s="402"/>
    </row>
    <row r="49" spans="1:10" x14ac:dyDescent="0.2">
      <c r="A49" s="283" t="s">
        <v>3</v>
      </c>
      <c r="B49" s="360">
        <v>690</v>
      </c>
      <c r="C49" s="361"/>
      <c r="D49" s="361"/>
      <c r="E49" s="361"/>
      <c r="F49" s="362">
        <v>690</v>
      </c>
      <c r="G49" s="402"/>
      <c r="H49" s="402"/>
      <c r="I49" s="402"/>
    </row>
    <row r="50" spans="1:10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  <c r="G50" s="340"/>
      <c r="H50" s="402"/>
      <c r="I50" s="402"/>
    </row>
    <row r="51" spans="1:10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  <c r="G51" s="340"/>
      <c r="H51" s="402"/>
      <c r="I51" s="402"/>
    </row>
    <row r="52" spans="1:10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  <c r="G52" s="340"/>
      <c r="H52" s="402"/>
      <c r="I52" s="402"/>
    </row>
    <row r="53" spans="1:10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  <c r="G53" s="340"/>
      <c r="H53" s="402"/>
      <c r="I53" s="402"/>
    </row>
    <row r="54" spans="1:10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  <c r="G54" s="402"/>
      <c r="H54" s="402"/>
      <c r="I54" s="402"/>
    </row>
    <row r="55" spans="1:10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402" t="s">
        <v>56</v>
      </c>
      <c r="H55" s="271">
        <f>F42-F55</f>
        <v>41</v>
      </c>
      <c r="I55" s="312">
        <f>H55/F42</f>
        <v>1.5702795863653772E-2</v>
      </c>
    </row>
    <row r="56" spans="1:10" x14ac:dyDescent="0.2">
      <c r="A56" s="295" t="s">
        <v>28</v>
      </c>
      <c r="B56" s="218">
        <v>81.569999999999993</v>
      </c>
      <c r="C56" s="403"/>
      <c r="D56" s="403"/>
      <c r="E56" s="403"/>
      <c r="F56" s="222"/>
      <c r="G56" s="402" t="s">
        <v>57</v>
      </c>
      <c r="H56" s="340">
        <v>121.73</v>
      </c>
      <c r="I56" s="387"/>
    </row>
    <row r="57" spans="1:10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402" t="s">
        <v>26</v>
      </c>
      <c r="H57" s="340">
        <f>H56-H43</f>
        <v>30.700000000000003</v>
      </c>
      <c r="I57" s="340"/>
    </row>
    <row r="59" spans="1:10" ht="13.5" thickBot="1" x14ac:dyDescent="0.25"/>
    <row r="60" spans="1:10" ht="13.5" thickBot="1" x14ac:dyDescent="0.25">
      <c r="A60" s="278" t="s">
        <v>122</v>
      </c>
      <c r="B60" s="560" t="s">
        <v>53</v>
      </c>
      <c r="C60" s="561"/>
      <c r="D60" s="561"/>
      <c r="E60" s="561"/>
      <c r="F60" s="299" t="s">
        <v>0</v>
      </c>
      <c r="G60" s="470"/>
      <c r="H60" s="470"/>
      <c r="I60" s="470"/>
      <c r="J60" s="470"/>
    </row>
    <row r="61" spans="1:10" x14ac:dyDescent="0.2">
      <c r="A61" s="231" t="s">
        <v>2</v>
      </c>
      <c r="B61" s="301">
        <v>1</v>
      </c>
      <c r="C61" s="225">
        <v>2</v>
      </c>
      <c r="D61" s="225">
        <v>3</v>
      </c>
      <c r="E61" s="437"/>
      <c r="F61" s="436">
        <v>45</v>
      </c>
      <c r="G61" s="470"/>
      <c r="H61" s="470"/>
      <c r="I61" s="470"/>
      <c r="J61" s="470"/>
    </row>
    <row r="62" spans="1:10" x14ac:dyDescent="0.2">
      <c r="A62" s="236" t="s">
        <v>3</v>
      </c>
      <c r="B62" s="360">
        <v>890</v>
      </c>
      <c r="C62" s="361">
        <v>890</v>
      </c>
      <c r="D62" s="361">
        <v>890</v>
      </c>
      <c r="E62" s="498"/>
      <c r="F62" s="497">
        <v>890</v>
      </c>
      <c r="G62" s="470"/>
      <c r="H62" s="470"/>
      <c r="I62" s="470"/>
      <c r="J62" s="470"/>
    </row>
    <row r="63" spans="1:10" x14ac:dyDescent="0.2">
      <c r="A63" s="242" t="s">
        <v>6</v>
      </c>
      <c r="B63" s="306">
        <v>1475</v>
      </c>
      <c r="C63" s="307">
        <v>1492</v>
      </c>
      <c r="D63" s="307">
        <v>1580</v>
      </c>
      <c r="E63" s="430"/>
      <c r="F63" s="420">
        <v>1525</v>
      </c>
      <c r="G63" s="340"/>
      <c r="H63" s="470"/>
      <c r="I63" s="470"/>
      <c r="J63" s="470"/>
    </row>
    <row r="64" spans="1:10" x14ac:dyDescent="0.2">
      <c r="A64" s="231" t="s">
        <v>7</v>
      </c>
      <c r="B64" s="308">
        <v>100</v>
      </c>
      <c r="C64" s="309">
        <v>100</v>
      </c>
      <c r="D64" s="310">
        <v>100</v>
      </c>
      <c r="E64" s="431"/>
      <c r="F64" s="512">
        <v>91</v>
      </c>
      <c r="G64" s="340"/>
      <c r="H64" s="470"/>
      <c r="I64" s="470"/>
      <c r="J64" s="470"/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32"/>
      <c r="F65" s="422">
        <v>4.5999999999999999E-2</v>
      </c>
      <c r="G65" s="340"/>
      <c r="H65" s="470"/>
      <c r="I65" s="597" t="s">
        <v>128</v>
      </c>
      <c r="J65" s="598"/>
      <c r="K65" s="598"/>
      <c r="L65" s="598"/>
      <c r="M65" s="598"/>
      <c r="N65" s="371" t="s">
        <v>129</v>
      </c>
      <c r="O65" s="505"/>
      <c r="P65" s="505"/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413">
        <f t="shared" ref="F66" si="8">F63/F62*100-100</f>
        <v>71.348314606741582</v>
      </c>
      <c r="G66" s="340"/>
      <c r="H66" s="470"/>
      <c r="I66" s="470"/>
      <c r="J66" s="470"/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23">
        <f>F63-F50</f>
        <v>211</v>
      </c>
      <c r="G67" s="470"/>
      <c r="H67" s="470"/>
      <c r="I67" s="470"/>
      <c r="J67" s="470"/>
      <c r="N67" s="581" t="s">
        <v>130</v>
      </c>
      <c r="O67" s="582"/>
      <c r="P67" s="583"/>
    </row>
    <row r="68" spans="1:17" x14ac:dyDescent="0.2">
      <c r="A68" s="295" t="s">
        <v>52</v>
      </c>
      <c r="B68" s="475">
        <v>95</v>
      </c>
      <c r="C68" s="321">
        <v>162</v>
      </c>
      <c r="D68" s="321">
        <v>190</v>
      </c>
      <c r="E68" s="321"/>
      <c r="F68" s="270">
        <f>SUM(B68:E68)</f>
        <v>447</v>
      </c>
      <c r="G68" s="470" t="s">
        <v>56</v>
      </c>
      <c r="H68" s="271">
        <f>F55-F68</f>
        <v>2123</v>
      </c>
      <c r="I68" s="312">
        <f>H68/F55</f>
        <v>0.82607003891050579</v>
      </c>
      <c r="J68" s="470"/>
      <c r="N68" s="584"/>
      <c r="O68" s="585"/>
      <c r="P68" s="586"/>
      <c r="Q68" s="228" t="s">
        <v>134</v>
      </c>
    </row>
    <row r="69" spans="1:17" x14ac:dyDescent="0.2">
      <c r="A69" s="295" t="s">
        <v>28</v>
      </c>
      <c r="B69" s="218">
        <v>61</v>
      </c>
      <c r="C69" s="506">
        <v>61</v>
      </c>
      <c r="D69" s="506">
        <v>61</v>
      </c>
      <c r="E69" s="472"/>
      <c r="F69" s="222"/>
      <c r="G69" s="470" t="s">
        <v>57</v>
      </c>
      <c r="H69" s="340">
        <v>82.61</v>
      </c>
      <c r="I69" s="387"/>
      <c r="J69" s="470"/>
      <c r="N69" s="584"/>
      <c r="O69" s="585"/>
      <c r="P69" s="586"/>
      <c r="Q69" s="228" t="s">
        <v>135</v>
      </c>
    </row>
    <row r="70" spans="1:17" ht="13.5" thickBot="1" x14ac:dyDescent="0.25">
      <c r="A70" s="297" t="s">
        <v>26</v>
      </c>
      <c r="B70" s="503">
        <f>B69-B56</f>
        <v>-20.569999999999993</v>
      </c>
      <c r="C70" s="504">
        <f>C69-B56</f>
        <v>-20.569999999999993</v>
      </c>
      <c r="D70" s="504">
        <f>D69-B56</f>
        <v>-20.569999999999993</v>
      </c>
      <c r="E70" s="217"/>
      <c r="F70" s="223"/>
      <c r="G70" s="470" t="s">
        <v>26</v>
      </c>
      <c r="H70" s="340">
        <f>H69-H56</f>
        <v>-39.120000000000005</v>
      </c>
      <c r="I70" s="340"/>
      <c r="J70" s="470"/>
      <c r="N70" s="584"/>
      <c r="O70" s="585"/>
      <c r="P70" s="586"/>
    </row>
    <row r="71" spans="1:17" ht="13.5" thickBot="1" x14ac:dyDescent="0.25">
      <c r="N71" s="587"/>
      <c r="O71" s="588"/>
      <c r="P71" s="589"/>
    </row>
    <row r="72" spans="1:17" ht="13.5" thickBot="1" x14ac:dyDescent="0.25"/>
    <row r="73" spans="1:17" ht="13.5" thickBot="1" x14ac:dyDescent="0.25">
      <c r="A73" s="278" t="s">
        <v>133</v>
      </c>
      <c r="B73" s="560" t="s">
        <v>53</v>
      </c>
      <c r="C73" s="561"/>
      <c r="D73" s="561"/>
      <c r="E73" s="561"/>
      <c r="F73" s="299"/>
      <c r="G73" s="514"/>
      <c r="H73" s="514"/>
      <c r="I73" s="514"/>
      <c r="J73" s="514"/>
      <c r="K73" s="514"/>
      <c r="L73" s="514"/>
      <c r="M73" s="514"/>
      <c r="N73" s="514"/>
      <c r="O73" s="514"/>
      <c r="P73" s="514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37"/>
      <c r="F74" s="436">
        <v>46</v>
      </c>
      <c r="G74" s="514"/>
      <c r="H74" s="514"/>
      <c r="I74" s="514"/>
      <c r="J74" s="514"/>
      <c r="K74" s="514"/>
      <c r="L74" s="514"/>
      <c r="M74" s="514"/>
      <c r="N74" s="514"/>
      <c r="O74" s="514"/>
      <c r="P74" s="514"/>
    </row>
    <row r="75" spans="1:17" x14ac:dyDescent="0.2">
      <c r="A75" s="236" t="s">
        <v>3</v>
      </c>
      <c r="B75" s="360">
        <v>1080</v>
      </c>
      <c r="C75" s="361">
        <v>1080</v>
      </c>
      <c r="D75" s="361">
        <v>1080</v>
      </c>
      <c r="E75" s="498"/>
      <c r="F75" s="497">
        <v>1080</v>
      </c>
      <c r="G75" s="514"/>
      <c r="H75" s="514"/>
      <c r="I75" s="514"/>
      <c r="J75" s="514"/>
      <c r="K75" s="514"/>
      <c r="L75" s="514"/>
      <c r="M75" s="514"/>
      <c r="N75" s="514"/>
      <c r="O75" s="514"/>
      <c r="P75" s="514"/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30"/>
      <c r="F76" s="420">
        <v>1592</v>
      </c>
      <c r="G76" s="340"/>
      <c r="H76" s="514"/>
      <c r="I76" s="514"/>
      <c r="J76" s="514"/>
      <c r="K76" s="514"/>
      <c r="L76" s="514"/>
      <c r="M76" s="514"/>
      <c r="N76" s="514"/>
      <c r="O76" s="514"/>
      <c r="P76" s="514"/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31"/>
      <c r="F77" s="512">
        <v>95.6</v>
      </c>
      <c r="G77" s="340"/>
      <c r="H77" s="514"/>
      <c r="I77" s="514"/>
      <c r="J77" s="514"/>
      <c r="K77" s="514"/>
      <c r="L77" s="514"/>
      <c r="M77" s="514"/>
      <c r="N77" s="514"/>
      <c r="O77" s="514"/>
      <c r="P77" s="514"/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32"/>
      <c r="F78" s="422">
        <v>4.7E-2</v>
      </c>
      <c r="G78" s="340"/>
      <c r="H78" s="514"/>
      <c r="I78" s="514"/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413">
        <f t="shared" ref="F79" si="10">F76/F75*100-100</f>
        <v>47.407407407407419</v>
      </c>
      <c r="G79" s="340"/>
      <c r="H79" s="514"/>
      <c r="I79" s="514"/>
      <c r="J79" s="514"/>
      <c r="K79" s="514"/>
      <c r="L79" s="514"/>
      <c r="M79" s="514"/>
      <c r="N79" s="514"/>
      <c r="O79" s="514"/>
      <c r="P79" s="514"/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23">
        <f>F76-F63</f>
        <v>67</v>
      </c>
      <c r="G80" s="514"/>
      <c r="H80" s="514"/>
      <c r="I80" s="514"/>
      <c r="J80" s="514"/>
      <c r="K80" s="514"/>
      <c r="L80" s="514"/>
      <c r="M80" s="514"/>
    </row>
    <row r="81" spans="1:13" x14ac:dyDescent="0.2">
      <c r="A81" s="295" t="s">
        <v>52</v>
      </c>
      <c r="B81" s="475">
        <v>95</v>
      </c>
      <c r="C81" s="321">
        <v>162</v>
      </c>
      <c r="D81" s="321">
        <v>190</v>
      </c>
      <c r="E81" s="321"/>
      <c r="F81" s="270">
        <f>SUM(B81:E81)</f>
        <v>447</v>
      </c>
      <c r="G81" s="514" t="s">
        <v>56</v>
      </c>
      <c r="H81" s="271">
        <f>F68-F81</f>
        <v>0</v>
      </c>
      <c r="I81" s="312">
        <f>H81/F68</f>
        <v>0</v>
      </c>
      <c r="J81" s="514"/>
      <c r="K81" s="514"/>
      <c r="L81" s="514"/>
      <c r="M81" s="514"/>
    </row>
    <row r="82" spans="1:13" x14ac:dyDescent="0.2">
      <c r="A82" s="295" t="s">
        <v>28</v>
      </c>
      <c r="B82" s="218">
        <v>62.5</v>
      </c>
      <c r="C82" s="515">
        <v>62.5</v>
      </c>
      <c r="D82" s="515">
        <v>62.5</v>
      </c>
      <c r="E82" s="515"/>
      <c r="F82" s="222"/>
      <c r="G82" s="514" t="s">
        <v>57</v>
      </c>
      <c r="H82" s="340">
        <v>61.01</v>
      </c>
      <c r="I82" s="387"/>
      <c r="J82" s="514"/>
      <c r="K82" s="514"/>
      <c r="L82" s="514"/>
      <c r="M82" s="514"/>
    </row>
    <row r="83" spans="1:13" ht="13.5" thickBot="1" x14ac:dyDescent="0.25">
      <c r="A83" s="297" t="s">
        <v>26</v>
      </c>
      <c r="B83" s="503">
        <f>B82-B69</f>
        <v>1.5</v>
      </c>
      <c r="C83" s="504">
        <f t="shared" ref="C83:D83" si="12">C82-C69</f>
        <v>1.5</v>
      </c>
      <c r="D83" s="504">
        <f t="shared" si="12"/>
        <v>1.5</v>
      </c>
      <c r="E83" s="217"/>
      <c r="F83" s="223"/>
      <c r="G83" s="514" t="s">
        <v>26</v>
      </c>
      <c r="H83" s="340">
        <f>H82-H69</f>
        <v>-21.6</v>
      </c>
      <c r="I83" s="340"/>
      <c r="J83" s="514"/>
      <c r="K83" s="514"/>
      <c r="L83" s="514"/>
      <c r="M83" s="514"/>
    </row>
    <row r="84" spans="1:13" x14ac:dyDescent="0.2">
      <c r="A84" s="514"/>
      <c r="B84" s="514">
        <v>62.5</v>
      </c>
      <c r="C84" s="519">
        <v>62.5</v>
      </c>
      <c r="D84" s="519">
        <v>62.5</v>
      </c>
      <c r="E84" s="514"/>
      <c r="F84" s="514"/>
      <c r="G84" s="514"/>
      <c r="H84" s="514"/>
      <c r="I84" s="514"/>
      <c r="J84" s="514"/>
      <c r="K84" s="514"/>
      <c r="L84" s="514"/>
      <c r="M84" s="514"/>
    </row>
    <row r="85" spans="1:13" ht="13.5" thickBot="1" x14ac:dyDescent="0.25"/>
    <row r="86" spans="1:13" ht="13.5" thickBot="1" x14ac:dyDescent="0.25">
      <c r="A86" s="278" t="s">
        <v>136</v>
      </c>
      <c r="B86" s="560" t="s">
        <v>53</v>
      </c>
      <c r="C86" s="561"/>
      <c r="D86" s="561"/>
      <c r="E86" s="561"/>
      <c r="F86" s="299"/>
      <c r="G86" s="521"/>
      <c r="H86" s="521"/>
      <c r="I86" s="521"/>
    </row>
    <row r="87" spans="1:13" x14ac:dyDescent="0.2">
      <c r="A87" s="231" t="s">
        <v>2</v>
      </c>
      <c r="B87" s="301">
        <v>1</v>
      </c>
      <c r="C87" s="225">
        <v>2</v>
      </c>
      <c r="D87" s="225">
        <v>3</v>
      </c>
      <c r="E87" s="437"/>
      <c r="F87" s="436">
        <v>45</v>
      </c>
      <c r="G87" s="521"/>
      <c r="H87" s="521"/>
      <c r="I87" s="521"/>
    </row>
    <row r="88" spans="1:13" x14ac:dyDescent="0.2">
      <c r="A88" s="236" t="s">
        <v>3</v>
      </c>
      <c r="B88" s="360">
        <v>1250</v>
      </c>
      <c r="C88" s="361">
        <v>1250</v>
      </c>
      <c r="D88" s="361">
        <v>1250</v>
      </c>
      <c r="E88" s="498"/>
      <c r="F88" s="497">
        <v>1250</v>
      </c>
      <c r="G88" s="521"/>
      <c r="H88" s="521"/>
      <c r="I88" s="521"/>
    </row>
    <row r="89" spans="1:13" x14ac:dyDescent="0.2">
      <c r="A89" s="242" t="s">
        <v>6</v>
      </c>
      <c r="B89" s="306">
        <v>1716</v>
      </c>
      <c r="C89" s="307">
        <v>1647</v>
      </c>
      <c r="D89" s="307">
        <v>1644</v>
      </c>
      <c r="E89" s="430"/>
      <c r="F89" s="420">
        <v>1675</v>
      </c>
      <c r="G89" s="340"/>
      <c r="H89" s="521"/>
      <c r="I89" s="521"/>
    </row>
    <row r="90" spans="1:13" x14ac:dyDescent="0.2">
      <c r="A90" s="231" t="s">
        <v>7</v>
      </c>
      <c r="B90" s="308">
        <v>89.5</v>
      </c>
      <c r="C90" s="309">
        <v>100</v>
      </c>
      <c r="D90" s="310">
        <v>100</v>
      </c>
      <c r="E90" s="431"/>
      <c r="F90" s="512">
        <v>95.6</v>
      </c>
      <c r="G90" s="340"/>
      <c r="H90" s="521"/>
      <c r="I90" s="521"/>
    </row>
    <row r="91" spans="1:13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32"/>
      <c r="F91" s="422">
        <v>5.1999999999999998E-2</v>
      </c>
      <c r="G91" s="340"/>
      <c r="H91" s="521"/>
      <c r="I91" s="521"/>
    </row>
    <row r="92" spans="1:13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413">
        <f t="shared" ref="F92" si="14">F89/F88*100-100</f>
        <v>34</v>
      </c>
      <c r="G92" s="340"/>
      <c r="H92" s="521"/>
      <c r="I92" s="521"/>
    </row>
    <row r="93" spans="1:13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23">
        <f>F89-F76</f>
        <v>83</v>
      </c>
      <c r="G93" s="521"/>
      <c r="H93" s="521"/>
      <c r="I93" s="521"/>
    </row>
    <row r="94" spans="1:13" x14ac:dyDescent="0.2">
      <c r="A94" s="295" t="s">
        <v>52</v>
      </c>
      <c r="B94" s="475">
        <v>95</v>
      </c>
      <c r="C94" s="321">
        <v>162</v>
      </c>
      <c r="D94" s="321">
        <v>190</v>
      </c>
      <c r="E94" s="321"/>
      <c r="F94" s="270">
        <f>SUM(B94:E94)</f>
        <v>447</v>
      </c>
      <c r="G94" s="521" t="s">
        <v>56</v>
      </c>
      <c r="H94" s="271">
        <f>F81-F94</f>
        <v>0</v>
      </c>
      <c r="I94" s="312">
        <f>H94/F81</f>
        <v>0</v>
      </c>
    </row>
    <row r="95" spans="1:13" x14ac:dyDescent="0.2">
      <c r="A95" s="295" t="s">
        <v>28</v>
      </c>
      <c r="B95" s="218">
        <v>64</v>
      </c>
      <c r="C95" s="522">
        <v>64</v>
      </c>
      <c r="D95" s="522">
        <v>64</v>
      </c>
      <c r="E95" s="522"/>
      <c r="F95" s="222"/>
      <c r="G95" s="521" t="s">
        <v>57</v>
      </c>
      <c r="H95" s="340">
        <v>62.51</v>
      </c>
      <c r="I95" s="387"/>
    </row>
    <row r="96" spans="1:13" ht="13.5" thickBot="1" x14ac:dyDescent="0.25">
      <c r="A96" s="297" t="s">
        <v>26</v>
      </c>
      <c r="B96" s="503">
        <f>B95-B82</f>
        <v>1.5</v>
      </c>
      <c r="C96" s="504">
        <f t="shared" ref="C96:D96" si="16">C95-C82</f>
        <v>1.5</v>
      </c>
      <c r="D96" s="504">
        <f t="shared" si="16"/>
        <v>1.5</v>
      </c>
      <c r="E96" s="217"/>
      <c r="F96" s="223"/>
      <c r="G96" s="521" t="s">
        <v>26</v>
      </c>
      <c r="H96" s="340">
        <f>H95-H82</f>
        <v>1.5</v>
      </c>
      <c r="I96" s="340"/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560" t="s">
        <v>53</v>
      </c>
      <c r="C99" s="561"/>
      <c r="D99" s="561"/>
      <c r="E99" s="561"/>
      <c r="F99" s="299"/>
      <c r="G99" s="525"/>
      <c r="H99" s="525"/>
      <c r="I99" s="525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37">
        <v>4</v>
      </c>
      <c r="F100" s="436">
        <v>39</v>
      </c>
      <c r="G100" s="525"/>
      <c r="H100" s="525"/>
      <c r="I100" s="564"/>
      <c r="J100" s="564"/>
      <c r="K100" s="564"/>
      <c r="L100" s="564"/>
      <c r="M100" s="549"/>
      <c r="N100" s="536"/>
    </row>
    <row r="101" spans="1:14" x14ac:dyDescent="0.2">
      <c r="A101" s="236" t="s">
        <v>3</v>
      </c>
      <c r="B101" s="360">
        <v>1400</v>
      </c>
      <c r="C101" s="361">
        <v>1400</v>
      </c>
      <c r="D101" s="361">
        <v>1400</v>
      </c>
      <c r="E101" s="498">
        <v>1400</v>
      </c>
      <c r="F101" s="497">
        <v>1400</v>
      </c>
      <c r="G101" s="525"/>
      <c r="H101" s="525"/>
      <c r="I101" s="564"/>
      <c r="J101" s="564"/>
      <c r="K101" s="564"/>
      <c r="L101" s="564"/>
      <c r="M101" s="549"/>
      <c r="N101" s="500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30"/>
      <c r="F102" s="420">
        <v>1771</v>
      </c>
      <c r="G102" s="340"/>
      <c r="H102" s="525"/>
      <c r="I102" s="525"/>
      <c r="J102" s="549"/>
      <c r="K102" s="549"/>
      <c r="L102" s="549"/>
      <c r="M102" s="549"/>
      <c r="N102" s="500"/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31"/>
      <c r="F103" s="512">
        <v>92.3</v>
      </c>
      <c r="G103" s="340"/>
      <c r="H103" s="525"/>
      <c r="I103" s="525"/>
      <c r="J103" s="549"/>
      <c r="K103" s="549"/>
      <c r="L103" s="549"/>
      <c r="M103" s="549"/>
      <c r="N103" s="500"/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32"/>
      <c r="F104" s="422">
        <v>6.4000000000000001E-2</v>
      </c>
      <c r="G104" s="340"/>
      <c r="H104" s="525"/>
      <c r="I104" s="525"/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413">
        <f t="shared" ref="F105" si="18">F102/F101*100-100</f>
        <v>26.499999999999986</v>
      </c>
      <c r="G105" s="340"/>
      <c r="H105" s="525"/>
      <c r="I105" s="525"/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23">
        <f>F102-F89</f>
        <v>96</v>
      </c>
      <c r="G106" s="525"/>
      <c r="H106" s="525"/>
      <c r="I106" s="525"/>
    </row>
    <row r="107" spans="1:14" x14ac:dyDescent="0.2">
      <c r="A107" s="295" t="s">
        <v>52</v>
      </c>
      <c r="B107" s="475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525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527">
        <v>65.5</v>
      </c>
      <c r="D108" s="527">
        <v>65.5</v>
      </c>
      <c r="E108" s="527"/>
      <c r="F108" s="222"/>
      <c r="G108" s="525" t="s">
        <v>57</v>
      </c>
      <c r="H108" s="340">
        <v>64.16</v>
      </c>
      <c r="I108" s="387"/>
    </row>
    <row r="109" spans="1:14" ht="13.5" thickBot="1" x14ac:dyDescent="0.25">
      <c r="A109" s="297" t="s">
        <v>26</v>
      </c>
      <c r="B109" s="503">
        <f>B108-B95</f>
        <v>1.5</v>
      </c>
      <c r="C109" s="504">
        <f t="shared" ref="C109:D109" si="20">C108-C95</f>
        <v>1.5</v>
      </c>
      <c r="D109" s="504">
        <f t="shared" si="20"/>
        <v>1.5</v>
      </c>
      <c r="E109" s="217"/>
      <c r="F109" s="223"/>
      <c r="G109" s="525" t="s">
        <v>26</v>
      </c>
      <c r="H109" s="340">
        <f>H108-H95</f>
        <v>1.6499999999999986</v>
      </c>
      <c r="I109" s="340"/>
    </row>
  </sheetData>
  <mergeCells count="11">
    <mergeCell ref="N67:P71"/>
    <mergeCell ref="I65:M65"/>
    <mergeCell ref="I100:L101"/>
    <mergeCell ref="B8:E8"/>
    <mergeCell ref="B21:E21"/>
    <mergeCell ref="B34:E34"/>
    <mergeCell ref="B47:E47"/>
    <mergeCell ref="B60:E60"/>
    <mergeCell ref="B99:E99"/>
    <mergeCell ref="B86:E86"/>
    <mergeCell ref="B73:E73"/>
  </mergeCells>
  <conditionalFormatting sqref="B64:D64">
    <cfRule type="colorScale" priority="16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13">
      <colorScale>
        <cfvo type="min"/>
        <cfvo type="max"/>
        <color rgb="FFFFEF9C"/>
        <color rgb="FF63BE7B"/>
      </colorScale>
    </cfRule>
  </conditionalFormatting>
  <conditionalFormatting sqref="B78:D7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D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10">
      <colorScale>
        <cfvo type="min"/>
        <cfvo type="max"/>
        <color rgb="FFFFEF9C"/>
        <color rgb="FF63BE7B"/>
      </colorScale>
    </cfRule>
  </conditionalFormatting>
  <conditionalFormatting sqref="B91:D9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3:D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D103">
    <cfRule type="colorScale" priority="7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D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D1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51" t="s">
        <v>23</v>
      </c>
      <c r="C17" s="552"/>
      <c r="D17" s="552"/>
      <c r="E17" s="552"/>
      <c r="F17" s="55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51" t="s">
        <v>23</v>
      </c>
      <c r="C17" s="552"/>
      <c r="D17" s="552"/>
      <c r="E17" s="552"/>
      <c r="F17" s="55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51" t="s">
        <v>23</v>
      </c>
      <c r="C17" s="552"/>
      <c r="D17" s="552"/>
      <c r="E17" s="552"/>
      <c r="F17" s="55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4" t="s">
        <v>42</v>
      </c>
      <c r="B1" s="55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54" t="s">
        <v>42</v>
      </c>
      <c r="B1" s="55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55" t="s">
        <v>42</v>
      </c>
      <c r="B1" s="55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4" t="s">
        <v>42</v>
      </c>
      <c r="B1" s="55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K123"/>
  <sheetViews>
    <sheetView showGridLines="0" topLeftCell="A89" zoomScale="68" zoomScaleNormal="68" workbookViewId="0">
      <selection activeCell="O119" sqref="O119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64"/>
      <c r="G2" s="564"/>
      <c r="H2" s="564"/>
      <c r="I2" s="564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64"/>
      <c r="AF6" s="564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73" t="s">
        <v>53</v>
      </c>
      <c r="C8" s="574"/>
      <c r="D8" s="574"/>
      <c r="E8" s="574"/>
      <c r="F8" s="574"/>
      <c r="G8" s="574"/>
      <c r="H8" s="574"/>
      <c r="I8" s="574"/>
      <c r="J8" s="320"/>
      <c r="K8" s="571" t="s">
        <v>63</v>
      </c>
      <c r="L8" s="572"/>
      <c r="M8" s="572"/>
      <c r="N8" s="572"/>
      <c r="O8" s="572"/>
      <c r="P8" s="569" t="s">
        <v>64</v>
      </c>
      <c r="Q8" s="570"/>
      <c r="R8" s="570"/>
      <c r="S8" s="570"/>
      <c r="T8" s="57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62">
        <v>1</v>
      </c>
      <c r="L9" s="563"/>
      <c r="M9" s="325">
        <v>2</v>
      </c>
      <c r="N9" s="325">
        <v>3</v>
      </c>
      <c r="O9" s="326">
        <v>4</v>
      </c>
      <c r="P9" s="562">
        <v>1</v>
      </c>
      <c r="Q9" s="56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573" t="s">
        <v>53</v>
      </c>
      <c r="C23" s="574"/>
      <c r="D23" s="574"/>
      <c r="E23" s="574"/>
      <c r="F23" s="574"/>
      <c r="G23" s="574"/>
      <c r="H23" s="574"/>
      <c r="I23" s="574"/>
      <c r="J23" s="320"/>
      <c r="K23" s="557" t="s">
        <v>63</v>
      </c>
      <c r="L23" s="558"/>
      <c r="M23" s="558"/>
      <c r="N23" s="559"/>
      <c r="O23" s="557" t="s">
        <v>64</v>
      </c>
      <c r="P23" s="558"/>
      <c r="Q23" s="558"/>
      <c r="R23" s="559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565" t="s">
        <v>83</v>
      </c>
      <c r="AJ26" s="565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567" t="s">
        <v>74</v>
      </c>
      <c r="W27" s="567"/>
      <c r="X27" s="567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565"/>
      <c r="AJ27" s="565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567"/>
      <c r="W28" s="567"/>
      <c r="X28" s="567"/>
      <c r="Y28" s="338"/>
      <c r="Z28" s="564" t="s">
        <v>85</v>
      </c>
      <c r="AA28" s="564"/>
      <c r="AB28" s="564"/>
      <c r="AC28" s="564"/>
      <c r="AD28" s="564"/>
      <c r="AE28" s="564"/>
      <c r="AF28" s="385"/>
      <c r="AG28" s="385"/>
      <c r="AH28" s="384"/>
      <c r="AI28" s="565"/>
      <c r="AJ28" s="565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565"/>
      <c r="AJ29" s="565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573" t="s">
        <v>53</v>
      </c>
      <c r="C38" s="574"/>
      <c r="D38" s="574"/>
      <c r="E38" s="574"/>
      <c r="F38" s="574"/>
      <c r="G38" s="574"/>
      <c r="H38" s="574"/>
      <c r="I38" s="574"/>
      <c r="J38" s="320"/>
      <c r="K38" s="557" t="s">
        <v>63</v>
      </c>
      <c r="L38" s="558"/>
      <c r="M38" s="558"/>
      <c r="N38" s="559"/>
      <c r="O38" s="557" t="s">
        <v>64</v>
      </c>
      <c r="P38" s="558"/>
      <c r="Q38" s="558"/>
      <c r="R38" s="559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568" t="s">
        <v>89</v>
      </c>
      <c r="AG40" s="568"/>
      <c r="AH40" s="568" t="s">
        <v>97</v>
      </c>
      <c r="AI40" s="568"/>
      <c r="AJ40" s="568" t="s">
        <v>98</v>
      </c>
      <c r="AK40" s="568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566" t="s">
        <v>81</v>
      </c>
      <c r="V42" s="566"/>
      <c r="W42" s="566"/>
      <c r="X42" s="566"/>
      <c r="Y42" s="566"/>
      <c r="Z42" s="566"/>
      <c r="AA42" s="566"/>
      <c r="AB42" s="566"/>
      <c r="AC42" s="566"/>
      <c r="AD42" s="566"/>
      <c r="AE42" s="56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566" t="s">
        <v>82</v>
      </c>
      <c r="W44" s="566"/>
      <c r="X44" s="566"/>
      <c r="Y44" s="566"/>
      <c r="Z44" s="566"/>
      <c r="AA44" s="566"/>
      <c r="AB44" s="566"/>
      <c r="AC44" s="566"/>
      <c r="AD44" s="56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566"/>
      <c r="W45" s="566"/>
      <c r="X45" s="566"/>
      <c r="Y45" s="566"/>
      <c r="Z45" s="566"/>
      <c r="AA45" s="566"/>
      <c r="AB45" s="566"/>
      <c r="AC45" s="566"/>
      <c r="AD45" s="56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66"/>
      <c r="W46" s="566"/>
      <c r="X46" s="566"/>
      <c r="Y46" s="566"/>
      <c r="Z46" s="566"/>
      <c r="AA46" s="566"/>
      <c r="AB46" s="566"/>
      <c r="AC46" s="566"/>
      <c r="AD46" s="56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36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36" ht="13.5" thickBot="1" x14ac:dyDescent="0.25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  <row r="52" spans="1:36" ht="13.5" thickBot="1" x14ac:dyDescent="0.25">
      <c r="B52" s="455">
        <v>38</v>
      </c>
      <c r="C52" s="456">
        <v>37.5</v>
      </c>
      <c r="D52" s="456">
        <v>37</v>
      </c>
      <c r="E52" s="456">
        <v>37</v>
      </c>
      <c r="F52" s="456">
        <v>37</v>
      </c>
      <c r="G52" s="456">
        <v>37</v>
      </c>
      <c r="H52" s="456">
        <v>36.5</v>
      </c>
      <c r="I52" s="456">
        <v>36.5</v>
      </c>
      <c r="J52" s="456">
        <v>36</v>
      </c>
      <c r="K52" s="499">
        <v>36</v>
      </c>
      <c r="L52" s="455">
        <v>38</v>
      </c>
      <c r="M52" s="456">
        <v>37.5</v>
      </c>
      <c r="N52" s="456">
        <v>37</v>
      </c>
      <c r="O52" s="456">
        <v>36.5</v>
      </c>
      <c r="P52" s="456">
        <v>36.5</v>
      </c>
      <c r="Q52" s="457">
        <v>36</v>
      </c>
      <c r="R52" s="500"/>
      <c r="S52" s="500"/>
      <c r="T52" s="500"/>
      <c r="U52" s="500"/>
    </row>
    <row r="53" spans="1:36" s="402" customFormat="1" ht="13.5" thickBot="1" x14ac:dyDescent="0.25">
      <c r="A53" s="230" t="s">
        <v>100</v>
      </c>
      <c r="B53" s="557" t="s">
        <v>53</v>
      </c>
      <c r="C53" s="558"/>
      <c r="D53" s="558"/>
      <c r="E53" s="558"/>
      <c r="F53" s="558"/>
      <c r="G53" s="558"/>
      <c r="H53" s="558"/>
      <c r="I53" s="558"/>
      <c r="J53" s="558"/>
      <c r="K53" s="559"/>
      <c r="L53" s="560" t="s">
        <v>63</v>
      </c>
      <c r="M53" s="561"/>
      <c r="N53" s="561"/>
      <c r="O53" s="561"/>
      <c r="P53" s="561"/>
      <c r="Q53" s="578"/>
      <c r="R53" s="557" t="s">
        <v>64</v>
      </c>
      <c r="S53" s="558"/>
      <c r="T53" s="558"/>
      <c r="U53" s="559"/>
      <c r="V53" s="350" t="s">
        <v>55</v>
      </c>
    </row>
    <row r="54" spans="1:36" s="402" customFormat="1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52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52">
        <v>4</v>
      </c>
      <c r="V54" s="349">
        <v>754</v>
      </c>
      <c r="AD54" s="556" t="s">
        <v>119</v>
      </c>
      <c r="AE54" s="556"/>
      <c r="AF54" s="556"/>
      <c r="AG54" s="556"/>
      <c r="AH54" s="556"/>
      <c r="AI54" s="556"/>
    </row>
    <row r="55" spans="1:36" s="402" customFormat="1" ht="26.25" thickBot="1" x14ac:dyDescent="0.25">
      <c r="A55" s="231" t="s">
        <v>2</v>
      </c>
      <c r="B55" s="448">
        <v>1</v>
      </c>
      <c r="C55" s="449">
        <v>2</v>
      </c>
      <c r="D55" s="450">
        <v>3</v>
      </c>
      <c r="E55" s="450">
        <v>3</v>
      </c>
      <c r="F55" s="496">
        <v>4</v>
      </c>
      <c r="G55" s="496">
        <v>4</v>
      </c>
      <c r="H55" s="451">
        <v>5</v>
      </c>
      <c r="I55" s="451">
        <v>5</v>
      </c>
      <c r="J55" s="501">
        <v>6</v>
      </c>
      <c r="K55" s="502">
        <v>7</v>
      </c>
      <c r="L55" s="448">
        <v>1</v>
      </c>
      <c r="M55" s="452">
        <v>2</v>
      </c>
      <c r="N55" s="450">
        <v>3</v>
      </c>
      <c r="O55" s="496">
        <v>4</v>
      </c>
      <c r="P55" s="451">
        <v>5</v>
      </c>
      <c r="Q55" s="453">
        <v>6</v>
      </c>
      <c r="R55" s="448">
        <v>1</v>
      </c>
      <c r="S55" s="452">
        <v>2</v>
      </c>
      <c r="T55" s="450">
        <v>3</v>
      </c>
      <c r="U55" s="300">
        <v>4</v>
      </c>
      <c r="V55" s="454" t="s">
        <v>0</v>
      </c>
      <c r="AD55" s="407"/>
      <c r="AE55" s="407" t="s">
        <v>113</v>
      </c>
      <c r="AF55" s="407" t="s">
        <v>114</v>
      </c>
      <c r="AG55" s="407" t="s">
        <v>115</v>
      </c>
      <c r="AH55" s="464" t="s">
        <v>117</v>
      </c>
      <c r="AI55" s="407" t="s">
        <v>118</v>
      </c>
    </row>
    <row r="56" spans="1:36" s="402" customFormat="1" x14ac:dyDescent="0.2">
      <c r="A56" s="236" t="s">
        <v>3</v>
      </c>
      <c r="B56" s="443">
        <v>520</v>
      </c>
      <c r="C56" s="444">
        <v>520</v>
      </c>
      <c r="D56" s="444">
        <v>520</v>
      </c>
      <c r="E56" s="444">
        <v>520</v>
      </c>
      <c r="F56" s="444">
        <v>520</v>
      </c>
      <c r="G56" s="444">
        <v>520</v>
      </c>
      <c r="H56" s="444">
        <v>520</v>
      </c>
      <c r="I56" s="444">
        <v>520</v>
      </c>
      <c r="J56" s="445">
        <v>520</v>
      </c>
      <c r="K56" s="445">
        <v>520</v>
      </c>
      <c r="L56" s="443">
        <v>520</v>
      </c>
      <c r="M56" s="444">
        <v>520</v>
      </c>
      <c r="N56" s="444">
        <v>520</v>
      </c>
      <c r="O56" s="444">
        <v>520</v>
      </c>
      <c r="P56" s="444">
        <v>520</v>
      </c>
      <c r="Q56" s="446">
        <v>520</v>
      </c>
      <c r="R56" s="443">
        <v>520</v>
      </c>
      <c r="S56" s="444">
        <v>520</v>
      </c>
      <c r="T56" s="444">
        <v>520</v>
      </c>
      <c r="U56" s="445">
        <v>520</v>
      </c>
      <c r="V56" s="447">
        <v>520</v>
      </c>
      <c r="W56" s="328"/>
      <c r="X56" s="329"/>
      <c r="Y56" s="329"/>
      <c r="Z56" s="329"/>
      <c r="AA56" s="329"/>
      <c r="AD56" s="407" t="s">
        <v>102</v>
      </c>
      <c r="AE56" s="407">
        <v>-450</v>
      </c>
      <c r="AF56" s="407">
        <v>243</v>
      </c>
      <c r="AG56" s="407">
        <v>38</v>
      </c>
      <c r="AH56" s="309">
        <f t="shared" ref="AH56:AH61" si="21">((AF56*AG56)/1000)</f>
        <v>9.234</v>
      </c>
      <c r="AI56" s="465">
        <v>41.5</v>
      </c>
      <c r="AJ56" s="402">
        <v>41.5</v>
      </c>
    </row>
    <row r="57" spans="1:36" s="402" customFormat="1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W57" s="340"/>
      <c r="X57" s="329"/>
      <c r="Y57" s="329"/>
      <c r="Z57" s="329"/>
      <c r="AA57" s="329"/>
      <c r="AB57" s="329"/>
      <c r="AC57" s="329"/>
      <c r="AD57" s="407" t="s">
        <v>103</v>
      </c>
      <c r="AE57" s="459" t="s">
        <v>108</v>
      </c>
      <c r="AF57" s="462">
        <v>582</v>
      </c>
      <c r="AG57" s="462">
        <v>37.5</v>
      </c>
      <c r="AH57" s="309">
        <f t="shared" si="21"/>
        <v>21.824999999999999</v>
      </c>
      <c r="AI57" s="465">
        <v>41</v>
      </c>
    </row>
    <row r="58" spans="1:36" s="402" customFormat="1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42"/>
      <c r="X58" s="566" t="s">
        <v>101</v>
      </c>
      <c r="Y58" s="566"/>
      <c r="Z58" s="566"/>
      <c r="AA58" s="566"/>
      <c r="AB58" s="383"/>
      <c r="AC58" s="383"/>
      <c r="AD58" s="407" t="s">
        <v>104</v>
      </c>
      <c r="AE58" s="460" t="s">
        <v>109</v>
      </c>
      <c r="AF58" s="463">
        <v>510</v>
      </c>
      <c r="AG58" s="463">
        <v>37</v>
      </c>
      <c r="AH58" s="309">
        <f t="shared" si="21"/>
        <v>18.87</v>
      </c>
      <c r="AI58" s="466">
        <v>40.5</v>
      </c>
    </row>
    <row r="59" spans="1:36" s="402" customFormat="1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42"/>
      <c r="X59" s="383"/>
      <c r="Y59" s="383"/>
      <c r="Z59" s="383"/>
      <c r="AA59" s="383"/>
      <c r="AB59" s="383"/>
      <c r="AC59" s="383"/>
      <c r="AD59" s="407" t="s">
        <v>105</v>
      </c>
      <c r="AE59" s="460" t="s">
        <v>110</v>
      </c>
      <c r="AF59" s="463">
        <v>530</v>
      </c>
      <c r="AG59" s="407">
        <v>37</v>
      </c>
      <c r="AH59" s="309">
        <f t="shared" si="21"/>
        <v>19.61</v>
      </c>
      <c r="AI59" s="465">
        <v>40</v>
      </c>
    </row>
    <row r="60" spans="1:36" s="402" customFormat="1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68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69" t="s">
        <v>121</v>
      </c>
      <c r="X60" s="383"/>
      <c r="Y60" s="383"/>
      <c r="Z60" s="383"/>
      <c r="AA60" s="383"/>
      <c r="AB60" s="383"/>
      <c r="AC60" s="383"/>
      <c r="AD60" s="407" t="s">
        <v>106</v>
      </c>
      <c r="AE60" s="460" t="s">
        <v>111</v>
      </c>
      <c r="AF60" s="463">
        <v>480</v>
      </c>
      <c r="AG60" s="407">
        <v>36.5</v>
      </c>
      <c r="AH60" s="309">
        <f t="shared" si="21"/>
        <v>17.52</v>
      </c>
      <c r="AI60" s="465">
        <v>39.5</v>
      </c>
    </row>
    <row r="61" spans="1:36" s="402" customFormat="1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53">
        <f>U57-R42</f>
        <v>153</v>
      </c>
      <c r="V61" s="265">
        <f>V57-S42</f>
        <v>131</v>
      </c>
      <c r="W61" s="336"/>
      <c r="X61" s="386"/>
      <c r="Y61" s="383"/>
      <c r="Z61" s="383"/>
      <c r="AA61" s="383"/>
      <c r="AB61" s="383"/>
      <c r="AC61" s="383"/>
      <c r="AD61" s="407" t="s">
        <v>107</v>
      </c>
      <c r="AE61" s="461" t="s">
        <v>112</v>
      </c>
      <c r="AF61" s="463">
        <v>284</v>
      </c>
      <c r="AG61" s="407">
        <v>36.5</v>
      </c>
      <c r="AH61" s="309">
        <f t="shared" si="21"/>
        <v>10.366</v>
      </c>
      <c r="AI61" s="465">
        <v>39.5</v>
      </c>
      <c r="AJ61" s="402">
        <v>39.5</v>
      </c>
    </row>
    <row r="62" spans="1:36" s="402" customFormat="1" x14ac:dyDescent="0.2">
      <c r="A62" s="266" t="s">
        <v>51</v>
      </c>
      <c r="B62" s="368">
        <v>533</v>
      </c>
      <c r="C62" s="439">
        <v>421</v>
      </c>
      <c r="D62" s="439">
        <v>515</v>
      </c>
      <c r="E62" s="439">
        <v>516</v>
      </c>
      <c r="F62" s="439">
        <v>402</v>
      </c>
      <c r="G62" s="439">
        <v>401</v>
      </c>
      <c r="H62" s="439">
        <v>526</v>
      </c>
      <c r="I62" s="439">
        <v>527</v>
      </c>
      <c r="J62" s="439">
        <v>505</v>
      </c>
      <c r="K62" s="441">
        <v>207</v>
      </c>
      <c r="L62" s="368">
        <v>478</v>
      </c>
      <c r="M62" s="439">
        <v>469</v>
      </c>
      <c r="N62" s="439">
        <v>530</v>
      </c>
      <c r="O62" s="439">
        <v>455</v>
      </c>
      <c r="P62" s="439">
        <v>459</v>
      </c>
      <c r="Q62" s="440">
        <v>303</v>
      </c>
      <c r="R62" s="368">
        <v>452</v>
      </c>
      <c r="S62" s="439">
        <v>824</v>
      </c>
      <c r="T62" s="439">
        <v>921</v>
      </c>
      <c r="U62" s="441">
        <v>435</v>
      </c>
      <c r="V62" s="270">
        <f>SUM(B62:U62)</f>
        <v>9879</v>
      </c>
      <c r="W62" s="402" t="s">
        <v>56</v>
      </c>
      <c r="X62" s="380">
        <f>S47-V62</f>
        <v>24</v>
      </c>
      <c r="Y62" s="292">
        <f>X62/S47</f>
        <v>2.4235080278703423E-3</v>
      </c>
      <c r="Z62" s="228"/>
    </row>
    <row r="63" spans="1:36" s="402" customFormat="1" x14ac:dyDescent="0.2">
      <c r="A63" s="273" t="s">
        <v>28</v>
      </c>
      <c r="B63" s="218">
        <v>42</v>
      </c>
      <c r="C63" s="403">
        <v>41</v>
      </c>
      <c r="D63" s="403">
        <v>41.5</v>
      </c>
      <c r="E63" s="403">
        <v>41</v>
      </c>
      <c r="F63" s="403">
        <v>40.5</v>
      </c>
      <c r="G63" s="403">
        <v>40.5</v>
      </c>
      <c r="H63" s="403">
        <v>40</v>
      </c>
      <c r="I63" s="403">
        <v>40</v>
      </c>
      <c r="J63" s="403">
        <v>39.5</v>
      </c>
      <c r="K63" s="322">
        <v>39</v>
      </c>
      <c r="L63" s="218">
        <v>42</v>
      </c>
      <c r="M63" s="403">
        <v>41</v>
      </c>
      <c r="N63" s="403">
        <v>40.5</v>
      </c>
      <c r="O63" s="403">
        <v>40</v>
      </c>
      <c r="P63" s="403">
        <v>40</v>
      </c>
      <c r="Q63" s="219">
        <v>39</v>
      </c>
      <c r="R63" s="218"/>
      <c r="S63" s="403"/>
      <c r="T63" s="403"/>
      <c r="U63" s="322"/>
      <c r="V63" s="222"/>
      <c r="W63" s="402" t="s">
        <v>57</v>
      </c>
      <c r="X63" s="340">
        <v>37.090000000000003</v>
      </c>
      <c r="Y63" s="387"/>
    </row>
    <row r="64" spans="1:36" s="402" customFormat="1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42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42">
        <f t="shared" si="28"/>
        <v>0</v>
      </c>
      <c r="V64" s="223"/>
      <c r="W64" s="402" t="s">
        <v>26</v>
      </c>
      <c r="X64" s="340">
        <f>X63-U48</f>
        <v>3.25</v>
      </c>
      <c r="Y64" s="340"/>
    </row>
    <row r="65" spans="1:32" s="402" customFormat="1" x14ac:dyDescent="0.2">
      <c r="B65" s="402">
        <v>42</v>
      </c>
      <c r="C65" s="402">
        <v>41.5</v>
      </c>
      <c r="D65" s="406">
        <v>41.5</v>
      </c>
      <c r="E65" s="402">
        <v>41</v>
      </c>
      <c r="L65" s="402">
        <v>42</v>
      </c>
      <c r="O65" s="402">
        <v>40</v>
      </c>
    </row>
    <row r="66" spans="1:32" ht="13.5" thickBot="1" x14ac:dyDescent="0.25">
      <c r="D66" s="458" t="s">
        <v>76</v>
      </c>
    </row>
    <row r="67" spans="1:32" ht="13.5" thickBot="1" x14ac:dyDescent="0.25">
      <c r="R67" s="455"/>
      <c r="S67" s="456"/>
      <c r="T67" s="456"/>
      <c r="U67" s="456"/>
      <c r="V67" s="456"/>
      <c r="W67" s="457"/>
    </row>
    <row r="68" spans="1:32" ht="13.5" thickBot="1" x14ac:dyDescent="0.25">
      <c r="A68" s="230" t="s">
        <v>122</v>
      </c>
      <c r="B68" s="557" t="s">
        <v>53</v>
      </c>
      <c r="C68" s="558"/>
      <c r="D68" s="558"/>
      <c r="E68" s="558"/>
      <c r="F68" s="558"/>
      <c r="G68" s="558"/>
      <c r="H68" s="558"/>
      <c r="I68" s="558"/>
      <c r="J68" s="558"/>
      <c r="K68" s="559"/>
      <c r="L68" s="560" t="s">
        <v>63</v>
      </c>
      <c r="M68" s="561"/>
      <c r="N68" s="561"/>
      <c r="O68" s="561"/>
      <c r="P68" s="561"/>
      <c r="Q68" s="561"/>
      <c r="R68" s="575" t="s">
        <v>64</v>
      </c>
      <c r="S68" s="576"/>
      <c r="T68" s="576"/>
      <c r="U68" s="576"/>
      <c r="V68" s="576"/>
      <c r="W68" s="577"/>
      <c r="X68" s="298" t="s">
        <v>55</v>
      </c>
      <c r="Y68" s="470"/>
      <c r="Z68" s="470"/>
      <c r="AA68" s="470"/>
      <c r="AB68" s="470"/>
      <c r="AC68" s="470"/>
    </row>
    <row r="69" spans="1:32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52">
        <v>9</v>
      </c>
      <c r="K69" s="352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52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81">
        <v>754</v>
      </c>
      <c r="Y69" s="470"/>
      <c r="Z69" s="470"/>
      <c r="AA69" s="470"/>
      <c r="AB69" s="470"/>
      <c r="AC69" s="470"/>
    </row>
    <row r="70" spans="1:32" ht="13.5" thickBot="1" x14ac:dyDescent="0.25">
      <c r="A70" s="231" t="s">
        <v>2</v>
      </c>
      <c r="B70" s="484">
        <v>1</v>
      </c>
      <c r="C70" s="492">
        <v>2</v>
      </c>
      <c r="D70" s="480">
        <v>3</v>
      </c>
      <c r="E70" s="480">
        <v>3</v>
      </c>
      <c r="F70" s="486">
        <v>4</v>
      </c>
      <c r="G70" s="486">
        <v>4</v>
      </c>
      <c r="H70" s="491">
        <v>5</v>
      </c>
      <c r="I70" s="491">
        <v>5</v>
      </c>
      <c r="J70" s="493">
        <v>6</v>
      </c>
      <c r="K70" s="494">
        <v>7</v>
      </c>
      <c r="L70" s="484">
        <v>1</v>
      </c>
      <c r="M70" s="485">
        <v>2</v>
      </c>
      <c r="N70" s="480">
        <v>3</v>
      </c>
      <c r="O70" s="486">
        <v>4</v>
      </c>
      <c r="P70" s="491">
        <v>5</v>
      </c>
      <c r="Q70" s="495">
        <v>6</v>
      </c>
      <c r="R70" s="448">
        <v>1</v>
      </c>
      <c r="S70" s="452">
        <v>2</v>
      </c>
      <c r="T70" s="450">
        <v>3</v>
      </c>
      <c r="U70" s="496">
        <v>4</v>
      </c>
      <c r="V70" s="451">
        <v>5</v>
      </c>
      <c r="W70" s="453">
        <v>6</v>
      </c>
      <c r="X70" s="482" t="s">
        <v>0</v>
      </c>
      <c r="Y70" s="470"/>
      <c r="Z70" s="470"/>
      <c r="AA70" s="470"/>
      <c r="AB70" s="470"/>
      <c r="AC70" s="470"/>
    </row>
    <row r="71" spans="1:32" x14ac:dyDescent="0.2">
      <c r="A71" s="236" t="s">
        <v>3</v>
      </c>
      <c r="B71" s="487">
        <v>620</v>
      </c>
      <c r="C71" s="488">
        <v>620</v>
      </c>
      <c r="D71" s="488">
        <v>620</v>
      </c>
      <c r="E71" s="488">
        <v>620</v>
      </c>
      <c r="F71" s="488">
        <v>620</v>
      </c>
      <c r="G71" s="488">
        <v>620</v>
      </c>
      <c r="H71" s="488">
        <v>620</v>
      </c>
      <c r="I71" s="488">
        <v>620</v>
      </c>
      <c r="J71" s="489">
        <v>620</v>
      </c>
      <c r="K71" s="490">
        <v>620</v>
      </c>
      <c r="L71" s="487">
        <v>620</v>
      </c>
      <c r="M71" s="488">
        <v>620</v>
      </c>
      <c r="N71" s="488">
        <v>620</v>
      </c>
      <c r="O71" s="488">
        <v>620</v>
      </c>
      <c r="P71" s="488">
        <v>620</v>
      </c>
      <c r="Q71" s="489">
        <v>620</v>
      </c>
      <c r="R71" s="443">
        <v>620</v>
      </c>
      <c r="S71" s="444">
        <v>620</v>
      </c>
      <c r="T71" s="444">
        <v>620</v>
      </c>
      <c r="U71" s="444">
        <v>620</v>
      </c>
      <c r="V71" s="444">
        <v>620</v>
      </c>
      <c r="W71" s="446">
        <v>620</v>
      </c>
      <c r="X71" s="483">
        <v>620</v>
      </c>
      <c r="Y71" s="328"/>
      <c r="Z71" s="329"/>
      <c r="AA71" s="329"/>
      <c r="AB71" s="329"/>
      <c r="AC71" s="329"/>
    </row>
    <row r="72" spans="1:32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420">
        <v>616</v>
      </c>
      <c r="Y72" s="340"/>
      <c r="Z72" s="329"/>
      <c r="AA72" s="329"/>
      <c r="AB72" s="329"/>
      <c r="AC72" s="329"/>
    </row>
    <row r="73" spans="1:32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421">
        <v>79.3</v>
      </c>
      <c r="Y73" s="342"/>
      <c r="Z73" s="509" t="s">
        <v>123</v>
      </c>
      <c r="AA73" s="329"/>
      <c r="AB73" s="329"/>
      <c r="AC73" s="329"/>
      <c r="AD73" s="329"/>
      <c r="AE73" s="371" t="s">
        <v>124</v>
      </c>
      <c r="AF73" s="505"/>
    </row>
    <row r="74" spans="1:32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422">
        <v>8.8999999999999996E-2</v>
      </c>
      <c r="Y74" s="342"/>
      <c r="Z74" s="383"/>
      <c r="AA74" s="383"/>
      <c r="AB74" s="383"/>
      <c r="AC74" s="383"/>
    </row>
    <row r="75" spans="1:32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413">
        <f t="shared" si="32"/>
        <v>-0.64516129032257652</v>
      </c>
      <c r="Y75" s="340"/>
      <c r="Z75" s="383"/>
      <c r="AA75" s="383"/>
      <c r="AB75" s="383"/>
      <c r="AC75" s="383"/>
    </row>
    <row r="76" spans="1:32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53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53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23">
        <f>X72-S57</f>
        <v>81</v>
      </c>
      <c r="Y76" s="336"/>
      <c r="Z76" s="386"/>
      <c r="AA76" s="383"/>
      <c r="AB76" s="383"/>
      <c r="AC76" s="383"/>
    </row>
    <row r="77" spans="1:32" x14ac:dyDescent="0.2">
      <c r="A77" s="266" t="s">
        <v>51</v>
      </c>
      <c r="B77" s="368">
        <v>531</v>
      </c>
      <c r="C77" s="439">
        <v>421</v>
      </c>
      <c r="D77" s="439">
        <v>515</v>
      </c>
      <c r="E77" s="439">
        <v>515</v>
      </c>
      <c r="F77" s="439">
        <v>402</v>
      </c>
      <c r="G77" s="439">
        <v>401</v>
      </c>
      <c r="H77" s="439">
        <v>526</v>
      </c>
      <c r="I77" s="439">
        <v>527</v>
      </c>
      <c r="J77" s="439">
        <v>505</v>
      </c>
      <c r="K77" s="441">
        <v>207</v>
      </c>
      <c r="L77" s="368">
        <v>477</v>
      </c>
      <c r="M77" s="439">
        <v>469</v>
      </c>
      <c r="N77" s="439">
        <v>529</v>
      </c>
      <c r="O77" s="439">
        <v>455</v>
      </c>
      <c r="P77" s="439">
        <v>459</v>
      </c>
      <c r="Q77" s="441">
        <v>303</v>
      </c>
      <c r="R77" s="368">
        <v>243</v>
      </c>
      <c r="S77" s="439">
        <v>582</v>
      </c>
      <c r="T77" s="439">
        <v>510</v>
      </c>
      <c r="U77" s="439">
        <v>530</v>
      </c>
      <c r="V77" s="439">
        <v>479</v>
      </c>
      <c r="W77" s="440">
        <v>284</v>
      </c>
      <c r="X77" s="270">
        <f>SUM(B77:W77)</f>
        <v>9870</v>
      </c>
      <c r="Y77" s="470" t="s">
        <v>56</v>
      </c>
      <c r="Z77" s="380">
        <f>V62-X77</f>
        <v>9</v>
      </c>
      <c r="AA77" s="292">
        <f>Z77/V62</f>
        <v>9.1102338293349531E-4</v>
      </c>
      <c r="AB77" s="228"/>
      <c r="AC77" s="470"/>
    </row>
    <row r="78" spans="1:32" x14ac:dyDescent="0.2">
      <c r="A78" s="273" t="s">
        <v>28</v>
      </c>
      <c r="B78" s="218">
        <v>45</v>
      </c>
      <c r="C78" s="472">
        <v>43.5</v>
      </c>
      <c r="D78" s="472">
        <v>43.5</v>
      </c>
      <c r="E78" s="472">
        <v>43.5</v>
      </c>
      <c r="F78" s="472">
        <v>43</v>
      </c>
      <c r="G78" s="472">
        <v>43</v>
      </c>
      <c r="H78" s="472">
        <v>42.5</v>
      </c>
      <c r="I78" s="472">
        <v>42.5</v>
      </c>
      <c r="J78" s="472">
        <v>42</v>
      </c>
      <c r="K78" s="322">
        <v>41.5</v>
      </c>
      <c r="L78" s="218">
        <v>45</v>
      </c>
      <c r="M78" s="472">
        <v>43.5</v>
      </c>
      <c r="N78" s="472">
        <v>43</v>
      </c>
      <c r="O78" s="472">
        <v>42.5</v>
      </c>
      <c r="P78" s="472">
        <v>42.5</v>
      </c>
      <c r="Q78" s="322">
        <v>42</v>
      </c>
      <c r="R78" s="218">
        <v>44.5</v>
      </c>
      <c r="S78" s="472">
        <v>43.5</v>
      </c>
      <c r="T78" s="472">
        <v>43</v>
      </c>
      <c r="U78" s="472">
        <v>42.5</v>
      </c>
      <c r="V78" s="472">
        <v>41.5</v>
      </c>
      <c r="W78" s="219">
        <v>41.5</v>
      </c>
      <c r="X78" s="222"/>
      <c r="Y78" s="470" t="s">
        <v>57</v>
      </c>
      <c r="Z78" s="340">
        <v>40.81</v>
      </c>
      <c r="AA78" s="387"/>
      <c r="AB78" s="470"/>
      <c r="AC78" s="470"/>
    </row>
    <row r="79" spans="1:32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42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42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33">
        <f>(W78-W67)</f>
        <v>41.5</v>
      </c>
      <c r="X79" s="223"/>
      <c r="Y79" s="470" t="s">
        <v>57</v>
      </c>
      <c r="Z79" s="340">
        <f>Z78-X63</f>
        <v>3.7199999999999989</v>
      </c>
      <c r="AA79" s="340"/>
      <c r="AB79" s="470"/>
      <c r="AC79" s="470"/>
    </row>
    <row r="80" spans="1:32" x14ac:dyDescent="0.2">
      <c r="A80" s="470"/>
      <c r="B80" s="470">
        <v>45</v>
      </c>
      <c r="C80" s="470"/>
      <c r="D80" s="471"/>
      <c r="E80" s="470"/>
      <c r="F80" s="470"/>
      <c r="G80" s="470">
        <v>43</v>
      </c>
      <c r="H80" s="470">
        <v>42.5</v>
      </c>
      <c r="I80" s="470"/>
      <c r="J80" s="470"/>
      <c r="K80" s="470"/>
      <c r="L80" s="470">
        <v>45</v>
      </c>
      <c r="M80" s="470"/>
      <c r="N80" s="470">
        <v>43</v>
      </c>
      <c r="O80" s="470">
        <v>42.5</v>
      </c>
      <c r="P80" s="470"/>
      <c r="Q80" s="470"/>
      <c r="R80" s="470">
        <v>44.5</v>
      </c>
      <c r="S80" s="470"/>
      <c r="T80" s="470"/>
      <c r="U80" s="470"/>
      <c r="V80" s="470">
        <v>41.5</v>
      </c>
      <c r="W80" s="470"/>
      <c r="X80" s="470"/>
      <c r="Y80" s="470"/>
      <c r="Z80" s="470"/>
      <c r="AA80" s="470"/>
    </row>
    <row r="81" spans="1:29" ht="13.5" thickBot="1" x14ac:dyDescent="0.25"/>
    <row r="82" spans="1:29" ht="13.5" thickBot="1" x14ac:dyDescent="0.25">
      <c r="A82" s="230" t="s">
        <v>133</v>
      </c>
      <c r="B82" s="557" t="s">
        <v>53</v>
      </c>
      <c r="C82" s="558"/>
      <c r="D82" s="558"/>
      <c r="E82" s="558"/>
      <c r="F82" s="558"/>
      <c r="G82" s="558"/>
      <c r="H82" s="558"/>
      <c r="I82" s="558"/>
      <c r="J82" s="558"/>
      <c r="K82" s="559"/>
      <c r="L82" s="560" t="s">
        <v>63</v>
      </c>
      <c r="M82" s="561"/>
      <c r="N82" s="561"/>
      <c r="O82" s="561"/>
      <c r="P82" s="561"/>
      <c r="Q82" s="561"/>
      <c r="R82" s="557" t="s">
        <v>64</v>
      </c>
      <c r="S82" s="558"/>
      <c r="T82" s="558"/>
      <c r="U82" s="558"/>
      <c r="V82" s="558"/>
      <c r="W82" s="559"/>
      <c r="X82" s="298" t="s">
        <v>55</v>
      </c>
      <c r="Y82" s="514"/>
      <c r="Z82" s="514"/>
      <c r="AA82" s="514"/>
    </row>
    <row r="83" spans="1:29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52">
        <v>9</v>
      </c>
      <c r="K83" s="352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52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81">
        <v>674</v>
      </c>
      <c r="Y83" s="514"/>
      <c r="Z83" s="514"/>
      <c r="AA83" s="514"/>
    </row>
    <row r="84" spans="1:29" ht="13.5" thickBot="1" x14ac:dyDescent="0.25">
      <c r="A84" s="231" t="s">
        <v>2</v>
      </c>
      <c r="B84" s="484">
        <v>1</v>
      </c>
      <c r="C84" s="492">
        <v>2</v>
      </c>
      <c r="D84" s="480">
        <v>3</v>
      </c>
      <c r="E84" s="480">
        <v>3</v>
      </c>
      <c r="F84" s="486">
        <v>4</v>
      </c>
      <c r="G84" s="486">
        <v>4</v>
      </c>
      <c r="H84" s="491">
        <v>5</v>
      </c>
      <c r="I84" s="491">
        <v>5</v>
      </c>
      <c r="J84" s="493">
        <v>6</v>
      </c>
      <c r="K84" s="494">
        <v>7</v>
      </c>
      <c r="L84" s="484">
        <v>1</v>
      </c>
      <c r="M84" s="485">
        <v>2</v>
      </c>
      <c r="N84" s="480">
        <v>3</v>
      </c>
      <c r="O84" s="486">
        <v>4</v>
      </c>
      <c r="P84" s="491">
        <v>5</v>
      </c>
      <c r="Q84" s="495">
        <v>6</v>
      </c>
      <c r="R84" s="448">
        <v>1</v>
      </c>
      <c r="S84" s="452">
        <v>2</v>
      </c>
      <c r="T84" s="450">
        <v>3</v>
      </c>
      <c r="U84" s="496">
        <v>4</v>
      </c>
      <c r="V84" s="451">
        <v>5</v>
      </c>
      <c r="W84" s="453">
        <v>6</v>
      </c>
      <c r="X84" s="482" t="s">
        <v>0</v>
      </c>
      <c r="Y84" s="514"/>
      <c r="Z84" s="514"/>
      <c r="AA84" s="514"/>
    </row>
    <row r="85" spans="1:29" x14ac:dyDescent="0.2">
      <c r="A85" s="236" t="s">
        <v>3</v>
      </c>
      <c r="B85" s="487">
        <v>720</v>
      </c>
      <c r="C85" s="488">
        <v>720</v>
      </c>
      <c r="D85" s="488">
        <v>720</v>
      </c>
      <c r="E85" s="488">
        <v>720</v>
      </c>
      <c r="F85" s="488">
        <v>720</v>
      </c>
      <c r="G85" s="488">
        <v>720</v>
      </c>
      <c r="H85" s="488">
        <v>720</v>
      </c>
      <c r="I85" s="488">
        <v>720</v>
      </c>
      <c r="J85" s="489">
        <v>720</v>
      </c>
      <c r="K85" s="490">
        <v>720</v>
      </c>
      <c r="L85" s="487">
        <v>720</v>
      </c>
      <c r="M85" s="488">
        <v>720</v>
      </c>
      <c r="N85" s="488">
        <v>720</v>
      </c>
      <c r="O85" s="488">
        <v>720</v>
      </c>
      <c r="P85" s="488">
        <v>720</v>
      </c>
      <c r="Q85" s="489">
        <v>720</v>
      </c>
      <c r="R85" s="443">
        <v>720</v>
      </c>
      <c r="S85" s="444">
        <v>720</v>
      </c>
      <c r="T85" s="444">
        <v>720</v>
      </c>
      <c r="U85" s="444">
        <v>720</v>
      </c>
      <c r="V85" s="444">
        <v>720</v>
      </c>
      <c r="W85" s="446">
        <v>720</v>
      </c>
      <c r="X85" s="483">
        <v>720</v>
      </c>
      <c r="Y85" s="328"/>
      <c r="Z85" s="329"/>
      <c r="AA85" s="329"/>
    </row>
    <row r="86" spans="1:29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420">
        <v>708</v>
      </c>
      <c r="Y86" s="340"/>
      <c r="Z86" s="329"/>
      <c r="AA86" s="329"/>
    </row>
    <row r="87" spans="1:29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421">
        <v>78.099999999999994</v>
      </c>
      <c r="Y87" s="342"/>
      <c r="Z87" s="518"/>
      <c r="AA87" s="518"/>
      <c r="AB87" s="340"/>
      <c r="AC87" s="340"/>
    </row>
    <row r="88" spans="1:29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422">
        <v>8.4000000000000005E-2</v>
      </c>
      <c r="Y88" s="342"/>
      <c r="Z88" s="383"/>
      <c r="AA88" s="383"/>
    </row>
    <row r="89" spans="1:29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413">
        <f t="shared" si="42"/>
        <v>-1.6666666666666714</v>
      </c>
      <c r="Y89" s="340"/>
      <c r="Z89" s="383"/>
      <c r="AA89" s="383"/>
    </row>
    <row r="90" spans="1:29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53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53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23">
        <f>X86-X71</f>
        <v>88</v>
      </c>
      <c r="Y90" s="336"/>
      <c r="Z90" s="386"/>
      <c r="AA90" s="383"/>
    </row>
    <row r="91" spans="1:29" x14ac:dyDescent="0.2">
      <c r="A91" s="266" t="s">
        <v>51</v>
      </c>
      <c r="B91" s="368">
        <v>530</v>
      </c>
      <c r="C91" s="439">
        <v>420</v>
      </c>
      <c r="D91" s="439">
        <v>515</v>
      </c>
      <c r="E91" s="439">
        <v>515</v>
      </c>
      <c r="F91" s="439">
        <v>401</v>
      </c>
      <c r="G91" s="439">
        <v>401</v>
      </c>
      <c r="H91" s="439">
        <v>525</v>
      </c>
      <c r="I91" s="439">
        <v>526</v>
      </c>
      <c r="J91" s="439">
        <v>505</v>
      </c>
      <c r="K91" s="441">
        <v>207</v>
      </c>
      <c r="L91" s="368">
        <v>477</v>
      </c>
      <c r="M91" s="439">
        <v>469</v>
      </c>
      <c r="N91" s="439">
        <v>528</v>
      </c>
      <c r="O91" s="439">
        <v>454</v>
      </c>
      <c r="P91" s="439">
        <v>458</v>
      </c>
      <c r="Q91" s="441">
        <v>303</v>
      </c>
      <c r="R91" s="368">
        <v>243</v>
      </c>
      <c r="S91" s="439">
        <v>582</v>
      </c>
      <c r="T91" s="439">
        <v>510</v>
      </c>
      <c r="U91" s="439">
        <v>530</v>
      </c>
      <c r="V91" s="439">
        <v>479</v>
      </c>
      <c r="W91" s="440">
        <v>284</v>
      </c>
      <c r="X91" s="270">
        <f>SUM(B91:W91)</f>
        <v>9862</v>
      </c>
      <c r="Y91" s="514" t="s">
        <v>56</v>
      </c>
      <c r="Z91" s="380">
        <f>X77-X91</f>
        <v>8</v>
      </c>
      <c r="AA91" s="292">
        <f>Z91/X77</f>
        <v>8.1053698074974665E-4</v>
      </c>
    </row>
    <row r="92" spans="1:29" x14ac:dyDescent="0.2">
      <c r="A92" s="273" t="s">
        <v>28</v>
      </c>
      <c r="B92" s="218">
        <v>47</v>
      </c>
      <c r="C92" s="515">
        <v>45.5</v>
      </c>
      <c r="D92" s="515">
        <v>45.5</v>
      </c>
      <c r="E92" s="515">
        <v>45.5</v>
      </c>
      <c r="F92" s="515">
        <v>45</v>
      </c>
      <c r="G92" s="515">
        <v>45</v>
      </c>
      <c r="H92" s="515">
        <v>44</v>
      </c>
      <c r="I92" s="515">
        <v>44.5</v>
      </c>
      <c r="J92" s="515">
        <v>43.5</v>
      </c>
      <c r="K92" s="322">
        <v>43</v>
      </c>
      <c r="L92" s="218">
        <v>47</v>
      </c>
      <c r="M92" s="515">
        <v>45.5</v>
      </c>
      <c r="N92" s="515">
        <v>45</v>
      </c>
      <c r="O92" s="515">
        <v>44</v>
      </c>
      <c r="P92" s="515">
        <v>44</v>
      </c>
      <c r="Q92" s="322">
        <v>43.5</v>
      </c>
      <c r="R92" s="218">
        <v>46.5</v>
      </c>
      <c r="S92" s="515">
        <v>45.5</v>
      </c>
      <c r="T92" s="515">
        <v>45</v>
      </c>
      <c r="U92" s="515">
        <v>44</v>
      </c>
      <c r="V92" s="515">
        <v>43</v>
      </c>
      <c r="W92" s="219">
        <v>43</v>
      </c>
      <c r="X92" s="222"/>
      <c r="Y92" s="514" t="s">
        <v>57</v>
      </c>
      <c r="Z92" s="340">
        <v>43.09</v>
      </c>
      <c r="AA92" s="387"/>
    </row>
    <row r="93" spans="1:29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42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42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33">
        <f t="shared" si="44"/>
        <v>1.5</v>
      </c>
      <c r="X93" s="223"/>
      <c r="Y93" s="514" t="s">
        <v>57</v>
      </c>
      <c r="Z93" s="340">
        <f>Z92-Z78</f>
        <v>2.2800000000000011</v>
      </c>
      <c r="AA93" s="340"/>
    </row>
    <row r="94" spans="1:29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9" ht="13.5" thickBot="1" x14ac:dyDescent="0.25"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9"/>
      <c r="T95" s="519"/>
      <c r="U95" s="519"/>
      <c r="V95" s="519"/>
      <c r="W95" s="519"/>
    </row>
    <row r="96" spans="1:29" ht="13.5" thickBot="1" x14ac:dyDescent="0.25">
      <c r="A96" s="230" t="s">
        <v>136</v>
      </c>
      <c r="B96" s="557" t="s">
        <v>53</v>
      </c>
      <c r="C96" s="558"/>
      <c r="D96" s="558"/>
      <c r="E96" s="558"/>
      <c r="F96" s="558"/>
      <c r="G96" s="558"/>
      <c r="H96" s="558"/>
      <c r="I96" s="558"/>
      <c r="J96" s="558"/>
      <c r="K96" s="559"/>
      <c r="L96" s="560" t="s">
        <v>63</v>
      </c>
      <c r="M96" s="561"/>
      <c r="N96" s="561"/>
      <c r="O96" s="561"/>
      <c r="P96" s="561"/>
      <c r="Q96" s="561"/>
      <c r="R96" s="557" t="s">
        <v>64</v>
      </c>
      <c r="S96" s="558"/>
      <c r="T96" s="558"/>
      <c r="U96" s="558"/>
      <c r="V96" s="558"/>
      <c r="W96" s="559"/>
      <c r="X96" s="298" t="s">
        <v>55</v>
      </c>
      <c r="Y96" s="521"/>
      <c r="Z96" s="521"/>
      <c r="AA96" s="521"/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52">
        <v>9</v>
      </c>
      <c r="K97" s="352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52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81">
        <v>754</v>
      </c>
      <c r="Y97" s="521"/>
      <c r="Z97" s="521"/>
      <c r="AA97" s="521"/>
    </row>
    <row r="98" spans="1:27" ht="13.5" thickBot="1" x14ac:dyDescent="0.25">
      <c r="A98" s="231" t="s">
        <v>2</v>
      </c>
      <c r="B98" s="484">
        <v>1</v>
      </c>
      <c r="C98" s="492">
        <v>2</v>
      </c>
      <c r="D98" s="480">
        <v>3</v>
      </c>
      <c r="E98" s="480">
        <v>3</v>
      </c>
      <c r="F98" s="486">
        <v>4</v>
      </c>
      <c r="G98" s="486">
        <v>4</v>
      </c>
      <c r="H98" s="491">
        <v>5</v>
      </c>
      <c r="I98" s="491">
        <v>5</v>
      </c>
      <c r="J98" s="493">
        <v>6</v>
      </c>
      <c r="K98" s="494">
        <v>7</v>
      </c>
      <c r="L98" s="484">
        <v>1</v>
      </c>
      <c r="M98" s="485">
        <v>2</v>
      </c>
      <c r="N98" s="480">
        <v>3</v>
      </c>
      <c r="O98" s="486">
        <v>4</v>
      </c>
      <c r="P98" s="491">
        <v>5</v>
      </c>
      <c r="Q98" s="495">
        <v>6</v>
      </c>
      <c r="R98" s="448">
        <v>1</v>
      </c>
      <c r="S98" s="452">
        <v>2</v>
      </c>
      <c r="T98" s="450">
        <v>3</v>
      </c>
      <c r="U98" s="496">
        <v>4</v>
      </c>
      <c r="V98" s="451">
        <v>5</v>
      </c>
      <c r="W98" s="453">
        <v>6</v>
      </c>
      <c r="X98" s="482" t="s">
        <v>0</v>
      </c>
      <c r="Y98" s="521"/>
      <c r="Z98" s="521"/>
      <c r="AA98" s="521"/>
    </row>
    <row r="99" spans="1:27" x14ac:dyDescent="0.2">
      <c r="A99" s="236" t="s">
        <v>3</v>
      </c>
      <c r="B99" s="487">
        <v>810</v>
      </c>
      <c r="C99" s="488">
        <v>810</v>
      </c>
      <c r="D99" s="488">
        <v>810</v>
      </c>
      <c r="E99" s="488">
        <v>810</v>
      </c>
      <c r="F99" s="488">
        <v>810</v>
      </c>
      <c r="G99" s="488">
        <v>810</v>
      </c>
      <c r="H99" s="488">
        <v>810</v>
      </c>
      <c r="I99" s="488">
        <v>810</v>
      </c>
      <c r="J99" s="489">
        <v>810</v>
      </c>
      <c r="K99" s="490">
        <v>810</v>
      </c>
      <c r="L99" s="487">
        <v>810</v>
      </c>
      <c r="M99" s="488">
        <v>810</v>
      </c>
      <c r="N99" s="488">
        <v>810</v>
      </c>
      <c r="O99" s="488">
        <v>810</v>
      </c>
      <c r="P99" s="488">
        <v>810</v>
      </c>
      <c r="Q99" s="489">
        <v>810</v>
      </c>
      <c r="R99" s="443">
        <v>810</v>
      </c>
      <c r="S99" s="444">
        <v>810</v>
      </c>
      <c r="T99" s="444">
        <v>810</v>
      </c>
      <c r="U99" s="444">
        <v>810</v>
      </c>
      <c r="V99" s="444">
        <v>810</v>
      </c>
      <c r="W99" s="446">
        <v>810</v>
      </c>
      <c r="X99" s="483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420">
        <v>788</v>
      </c>
      <c r="Y100" s="340"/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421">
        <v>81.2</v>
      </c>
      <c r="Y101" s="342"/>
      <c r="Z101" s="518"/>
      <c r="AA101" s="518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422">
        <v>8.1000000000000003E-2</v>
      </c>
      <c r="Y102" s="342"/>
      <c r="Z102" s="383"/>
      <c r="AA102" s="383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413">
        <f t="shared" si="48"/>
        <v>-2.7160493827160508</v>
      </c>
      <c r="Y103" s="340"/>
      <c r="Z103" s="383"/>
      <c r="AA103" s="383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53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53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23">
        <f>X100-X85</f>
        <v>68</v>
      </c>
      <c r="Y104" s="336"/>
      <c r="Z104" s="386"/>
      <c r="AA104" s="383"/>
    </row>
    <row r="105" spans="1:27" x14ac:dyDescent="0.2">
      <c r="A105" s="266" t="s">
        <v>51</v>
      </c>
      <c r="B105" s="368">
        <v>528</v>
      </c>
      <c r="C105" s="439">
        <v>420</v>
      </c>
      <c r="D105" s="439">
        <v>514</v>
      </c>
      <c r="E105" s="439">
        <v>515</v>
      </c>
      <c r="F105" s="439">
        <v>401</v>
      </c>
      <c r="G105" s="439">
        <v>399</v>
      </c>
      <c r="H105" s="439">
        <v>525</v>
      </c>
      <c r="I105" s="439">
        <v>526</v>
      </c>
      <c r="J105" s="439">
        <v>504</v>
      </c>
      <c r="K105" s="441">
        <v>207</v>
      </c>
      <c r="L105" s="368">
        <v>476</v>
      </c>
      <c r="M105" s="439">
        <v>469</v>
      </c>
      <c r="N105" s="439">
        <v>527</v>
      </c>
      <c r="O105" s="439">
        <v>454</v>
      </c>
      <c r="P105" s="439">
        <v>458</v>
      </c>
      <c r="Q105" s="441">
        <v>303</v>
      </c>
      <c r="R105" s="368">
        <v>243</v>
      </c>
      <c r="S105" s="439">
        <v>582</v>
      </c>
      <c r="T105" s="439">
        <v>509</v>
      </c>
      <c r="U105" s="439">
        <v>530</v>
      </c>
      <c r="V105" s="439">
        <v>479</v>
      </c>
      <c r="W105" s="440">
        <v>284</v>
      </c>
      <c r="X105" s="270">
        <f>SUM(B105:W105)</f>
        <v>9853</v>
      </c>
      <c r="Y105" s="521" t="s">
        <v>56</v>
      </c>
      <c r="Z105" s="380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522">
        <v>47.5</v>
      </c>
      <c r="D106" s="522">
        <v>47.5</v>
      </c>
      <c r="E106" s="522">
        <v>47.5</v>
      </c>
      <c r="F106" s="522">
        <v>46.5</v>
      </c>
      <c r="G106" s="522">
        <v>47</v>
      </c>
      <c r="H106" s="522">
        <v>46</v>
      </c>
      <c r="I106" s="522">
        <v>46</v>
      </c>
      <c r="J106" s="522">
        <v>45.5</v>
      </c>
      <c r="K106" s="322">
        <v>45</v>
      </c>
      <c r="L106" s="218">
        <v>49.5</v>
      </c>
      <c r="M106" s="522">
        <v>47.5</v>
      </c>
      <c r="N106" s="522">
        <v>47</v>
      </c>
      <c r="O106" s="522">
        <v>46</v>
      </c>
      <c r="P106" s="522">
        <v>46</v>
      </c>
      <c r="Q106" s="322">
        <v>45.5</v>
      </c>
      <c r="R106" s="218">
        <v>49</v>
      </c>
      <c r="S106" s="522">
        <v>48</v>
      </c>
      <c r="T106" s="522">
        <v>47</v>
      </c>
      <c r="U106" s="522">
        <v>46</v>
      </c>
      <c r="V106" s="522">
        <v>45</v>
      </c>
      <c r="W106" s="219">
        <v>45</v>
      </c>
      <c r="X106" s="222"/>
      <c r="Y106" s="521" t="s">
        <v>57</v>
      </c>
      <c r="Z106" s="340">
        <v>44.88</v>
      </c>
      <c r="AA106" s="387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42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42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33">
        <f t="shared" si="50"/>
        <v>2</v>
      </c>
      <c r="X107" s="223"/>
      <c r="Y107" s="521" t="s">
        <v>57</v>
      </c>
      <c r="Z107" s="340">
        <f>Z106-Z92</f>
        <v>1.7899999999999991</v>
      </c>
      <c r="AA107" s="340"/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>
      <c r="C109" s="524"/>
      <c r="D109" s="524"/>
      <c r="E109" s="524"/>
      <c r="F109" s="524"/>
      <c r="G109" s="524"/>
      <c r="H109" s="524"/>
      <c r="I109" s="524"/>
      <c r="J109" s="524"/>
      <c r="K109" s="524"/>
      <c r="L109" s="524"/>
      <c r="M109" s="524"/>
      <c r="N109" s="524"/>
      <c r="O109" s="524"/>
      <c r="P109" s="524"/>
      <c r="Q109" s="524"/>
      <c r="R109" s="524"/>
      <c r="S109" s="524"/>
      <c r="T109" s="524"/>
      <c r="U109" s="524"/>
      <c r="V109" s="524"/>
      <c r="W109" s="524"/>
    </row>
    <row r="110" spans="1:27" ht="13.5" thickBot="1" x14ac:dyDescent="0.25">
      <c r="A110" s="529" t="s">
        <v>141</v>
      </c>
      <c r="B110" s="557" t="s">
        <v>53</v>
      </c>
      <c r="C110" s="558"/>
      <c r="D110" s="558"/>
      <c r="E110" s="558"/>
      <c r="F110" s="558"/>
      <c r="G110" s="558"/>
      <c r="H110" s="558"/>
      <c r="I110" s="558"/>
      <c r="J110" s="560" t="s">
        <v>142</v>
      </c>
      <c r="K110" s="561"/>
      <c r="L110" s="561"/>
      <c r="M110" s="561"/>
      <c r="N110" s="557" t="s">
        <v>63</v>
      </c>
      <c r="O110" s="558"/>
      <c r="P110" s="558"/>
      <c r="Q110" s="558"/>
      <c r="R110" s="559"/>
      <c r="S110" s="557" t="s">
        <v>64</v>
      </c>
      <c r="T110" s="558"/>
      <c r="U110" s="558"/>
      <c r="V110" s="558"/>
      <c r="W110" s="559"/>
      <c r="X110" s="298" t="s">
        <v>55</v>
      </c>
      <c r="Y110" s="525"/>
      <c r="Z110" s="525"/>
      <c r="AA110" s="525"/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52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526">
        <v>1</v>
      </c>
      <c r="T111" s="325">
        <v>2</v>
      </c>
      <c r="U111" s="325">
        <v>3</v>
      </c>
      <c r="V111" s="325">
        <v>4</v>
      </c>
      <c r="W111" s="326">
        <v>5</v>
      </c>
      <c r="X111" s="481">
        <v>852</v>
      </c>
      <c r="Y111" s="525"/>
      <c r="Z111" s="525"/>
      <c r="AA111" s="525"/>
    </row>
    <row r="112" spans="1:27" ht="13.5" thickBot="1" x14ac:dyDescent="0.25">
      <c r="A112" s="231" t="s">
        <v>2</v>
      </c>
      <c r="B112" s="484">
        <v>1</v>
      </c>
      <c r="C112" s="492">
        <v>2</v>
      </c>
      <c r="D112" s="480">
        <v>3</v>
      </c>
      <c r="E112" s="480">
        <v>3</v>
      </c>
      <c r="F112" s="486">
        <v>4</v>
      </c>
      <c r="G112" s="486">
        <v>4</v>
      </c>
      <c r="H112" s="491">
        <v>5</v>
      </c>
      <c r="I112" s="538">
        <v>5</v>
      </c>
      <c r="J112" s="545">
        <v>6</v>
      </c>
      <c r="K112" s="501">
        <v>6</v>
      </c>
      <c r="L112" s="501">
        <v>6</v>
      </c>
      <c r="M112" s="502">
        <v>7</v>
      </c>
      <c r="N112" s="448">
        <v>1</v>
      </c>
      <c r="O112" s="539">
        <v>2</v>
      </c>
      <c r="P112" s="450">
        <v>3</v>
      </c>
      <c r="Q112" s="496">
        <v>4</v>
      </c>
      <c r="R112" s="550">
        <v>5</v>
      </c>
      <c r="S112" s="448">
        <v>1</v>
      </c>
      <c r="T112" s="452">
        <v>2</v>
      </c>
      <c r="U112" s="450">
        <v>3</v>
      </c>
      <c r="V112" s="496">
        <v>4</v>
      </c>
      <c r="W112" s="451">
        <v>5</v>
      </c>
      <c r="X112" s="482" t="s">
        <v>0</v>
      </c>
      <c r="Y112" s="525"/>
      <c r="Z112" s="525"/>
      <c r="AA112" s="525"/>
    </row>
    <row r="113" spans="1:27" x14ac:dyDescent="0.2">
      <c r="A113" s="236" t="s">
        <v>3</v>
      </c>
      <c r="B113" s="487">
        <v>900</v>
      </c>
      <c r="C113" s="488">
        <v>900</v>
      </c>
      <c r="D113" s="488">
        <v>900</v>
      </c>
      <c r="E113" s="488">
        <v>900</v>
      </c>
      <c r="F113" s="488">
        <v>900</v>
      </c>
      <c r="G113" s="488">
        <v>900</v>
      </c>
      <c r="H113" s="488">
        <v>900</v>
      </c>
      <c r="I113" s="489">
        <v>900</v>
      </c>
      <c r="J113" s="443">
        <v>900</v>
      </c>
      <c r="K113" s="444">
        <v>900</v>
      </c>
      <c r="L113" s="444">
        <v>900</v>
      </c>
      <c r="M113" s="445">
        <v>900</v>
      </c>
      <c r="N113" s="443">
        <v>900</v>
      </c>
      <c r="O113" s="444">
        <v>900</v>
      </c>
      <c r="P113" s="444">
        <v>900</v>
      </c>
      <c r="Q113" s="444">
        <v>900</v>
      </c>
      <c r="R113" s="446">
        <v>900</v>
      </c>
      <c r="S113" s="540">
        <v>900</v>
      </c>
      <c r="T113" s="444">
        <v>900</v>
      </c>
      <c r="U113" s="444">
        <v>900</v>
      </c>
      <c r="V113" s="444">
        <v>900</v>
      </c>
      <c r="W113" s="446">
        <v>900</v>
      </c>
      <c r="X113" s="483">
        <v>900</v>
      </c>
      <c r="Y113" s="328"/>
      <c r="Z113" s="329"/>
      <c r="AA113" s="329"/>
    </row>
    <row r="114" spans="1:27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44">
        <v>917</v>
      </c>
      <c r="M114" s="287">
        <v>930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420">
        <v>889</v>
      </c>
      <c r="Y114" s="340"/>
      <c r="Z114" s="329"/>
      <c r="AA114" s="329"/>
    </row>
    <row r="115" spans="1:27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48">
        <v>90.9</v>
      </c>
      <c r="M115" s="288">
        <v>86.4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421">
        <v>77.2</v>
      </c>
      <c r="Y115" s="342"/>
      <c r="Z115" s="518"/>
      <c r="AA115" s="518"/>
    </row>
    <row r="116" spans="1:27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53">
        <v>0.06</v>
      </c>
      <c r="M116" s="290">
        <v>8.4000000000000005E-2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422">
        <v>8.3000000000000004E-2</v>
      </c>
      <c r="Y116" s="342"/>
      <c r="Z116" s="383"/>
      <c r="AA116" s="383"/>
    </row>
    <row r="117" spans="1:27" x14ac:dyDescent="0.2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258">
        <f t="shared" ref="L117" si="53">L114/L113*100-100</f>
        <v>1.8888888888888999</v>
      </c>
      <c r="M117" s="315">
        <f>M114/M113*100-100</f>
        <v>3.3333333333333428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413">
        <f t="shared" si="54"/>
        <v>-1.2222222222222285</v>
      </c>
      <c r="Y117" s="340"/>
      <c r="Z117" s="383"/>
      <c r="AA117" s="383"/>
    </row>
    <row r="118" spans="1:27" ht="13.5" thickBot="1" x14ac:dyDescent="0.25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53">
        <f t="shared" si="55"/>
        <v>100</v>
      </c>
      <c r="J118" s="220">
        <f>J114-W100</f>
        <v>74</v>
      </c>
      <c r="K118" s="221">
        <f>K114-Q100</f>
        <v>128</v>
      </c>
      <c r="L118" s="221">
        <f>L114-J100</f>
        <v>100</v>
      </c>
      <c r="M118" s="353">
        <f>M114-K100</f>
        <v>84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97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23">
        <f>X114-X99</f>
        <v>79</v>
      </c>
      <c r="Y118" s="336"/>
      <c r="Z118" s="386"/>
      <c r="AA118" s="383"/>
    </row>
    <row r="119" spans="1:27" x14ac:dyDescent="0.2">
      <c r="A119" s="266" t="s">
        <v>51</v>
      </c>
      <c r="B119" s="368">
        <v>527</v>
      </c>
      <c r="C119" s="439">
        <v>420</v>
      </c>
      <c r="D119" s="439">
        <v>514</v>
      </c>
      <c r="E119" s="439">
        <v>514</v>
      </c>
      <c r="F119" s="439">
        <v>401</v>
      </c>
      <c r="G119" s="439">
        <v>399</v>
      </c>
      <c r="H119" s="439">
        <v>523</v>
      </c>
      <c r="I119" s="441">
        <v>526</v>
      </c>
      <c r="J119" s="367">
        <v>284</v>
      </c>
      <c r="K119" s="541">
        <v>303</v>
      </c>
      <c r="L119" s="541">
        <v>504</v>
      </c>
      <c r="M119" s="542">
        <v>207</v>
      </c>
      <c r="N119" s="367">
        <v>476</v>
      </c>
      <c r="O119" s="541">
        <v>469</v>
      </c>
      <c r="P119" s="541">
        <v>527</v>
      </c>
      <c r="Q119" s="541">
        <v>454</v>
      </c>
      <c r="R119" s="543">
        <v>457</v>
      </c>
      <c r="S119" s="544">
        <v>243</v>
      </c>
      <c r="T119" s="541">
        <v>581</v>
      </c>
      <c r="U119" s="541">
        <v>508</v>
      </c>
      <c r="V119" s="541">
        <v>530</v>
      </c>
      <c r="W119" s="543">
        <v>479</v>
      </c>
      <c r="X119" s="270">
        <f>SUM(B119:W119)</f>
        <v>9846</v>
      </c>
      <c r="Y119" s="525" t="s">
        <v>56</v>
      </c>
      <c r="Z119" s="380">
        <f>X105-X119</f>
        <v>7</v>
      </c>
      <c r="AA119" s="292">
        <f>Z119/X105</f>
        <v>7.1044351974018064E-4</v>
      </c>
    </row>
    <row r="120" spans="1:27" x14ac:dyDescent="0.2">
      <c r="A120" s="273" t="s">
        <v>28</v>
      </c>
      <c r="B120" s="218">
        <v>52</v>
      </c>
      <c r="C120" s="527">
        <v>49.5</v>
      </c>
      <c r="D120" s="527">
        <v>49.5</v>
      </c>
      <c r="E120" s="527">
        <v>49</v>
      </c>
      <c r="F120" s="527">
        <v>48.5</v>
      </c>
      <c r="G120" s="527">
        <v>49</v>
      </c>
      <c r="H120" s="527">
        <v>48</v>
      </c>
      <c r="I120" s="322">
        <v>47.5</v>
      </c>
      <c r="J120" s="218">
        <v>47</v>
      </c>
      <c r="K120" s="527">
        <v>47</v>
      </c>
      <c r="L120" s="527">
        <v>47.5</v>
      </c>
      <c r="M120" s="322">
        <v>47</v>
      </c>
      <c r="N120" s="218">
        <v>52</v>
      </c>
      <c r="O120" s="527">
        <v>49.5</v>
      </c>
      <c r="P120" s="527">
        <v>49.5</v>
      </c>
      <c r="Q120" s="527">
        <v>48</v>
      </c>
      <c r="R120" s="219">
        <v>48</v>
      </c>
      <c r="S120" s="396">
        <v>52</v>
      </c>
      <c r="T120" s="527">
        <v>50.5</v>
      </c>
      <c r="U120" s="527">
        <v>49</v>
      </c>
      <c r="V120" s="527">
        <v>48</v>
      </c>
      <c r="W120" s="219">
        <v>47</v>
      </c>
      <c r="X120" s="222"/>
      <c r="Y120" s="525" t="s">
        <v>57</v>
      </c>
      <c r="Z120" s="340">
        <v>46.03</v>
      </c>
      <c r="AA120" s="387"/>
    </row>
    <row r="121" spans="1:27" ht="13.5" thickBot="1" x14ac:dyDescent="0.25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</v>
      </c>
      <c r="I121" s="442">
        <f t="shared" si="56"/>
        <v>1.5</v>
      </c>
      <c r="J121" s="216">
        <f>(J120-W106)</f>
        <v>2</v>
      </c>
      <c r="K121" s="217">
        <f>(K120-Q106)</f>
        <v>1.5</v>
      </c>
      <c r="L121" s="217">
        <f t="shared" ref="L121:R121" si="57">(L120-J106)</f>
        <v>2</v>
      </c>
      <c r="M121" s="442">
        <f t="shared" si="57"/>
        <v>2</v>
      </c>
      <c r="N121" s="503">
        <f t="shared" si="57"/>
        <v>2.5</v>
      </c>
      <c r="O121" s="217">
        <f t="shared" si="57"/>
        <v>2</v>
      </c>
      <c r="P121" s="217">
        <f t="shared" si="57"/>
        <v>2.5</v>
      </c>
      <c r="Q121" s="217">
        <f t="shared" si="57"/>
        <v>2</v>
      </c>
      <c r="R121" s="433">
        <f t="shared" si="57"/>
        <v>2</v>
      </c>
      <c r="S121" s="537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</v>
      </c>
      <c r="W121" s="433">
        <f>(W120-V106)</f>
        <v>2</v>
      </c>
      <c r="X121" s="223"/>
      <c r="Y121" s="525" t="s">
        <v>57</v>
      </c>
      <c r="Z121" s="340">
        <f>Z120-Z106</f>
        <v>1.1499999999999986</v>
      </c>
      <c r="AA121" s="340"/>
    </row>
    <row r="122" spans="1:27" x14ac:dyDescent="0.2">
      <c r="E122" s="200">
        <v>49.5</v>
      </c>
      <c r="H122" s="200">
        <v>48.5</v>
      </c>
      <c r="I122" s="200">
        <v>48</v>
      </c>
      <c r="J122" s="200" t="s">
        <v>152</v>
      </c>
      <c r="K122" s="200" t="s">
        <v>153</v>
      </c>
      <c r="L122" s="200" t="s">
        <v>154</v>
      </c>
      <c r="M122" s="200" t="s">
        <v>154</v>
      </c>
      <c r="P122" s="200">
        <v>49</v>
      </c>
      <c r="V122" s="200">
        <v>48.5</v>
      </c>
    </row>
    <row r="123" spans="1:27" x14ac:dyDescent="0.2">
      <c r="J123" s="200">
        <v>47.5</v>
      </c>
    </row>
  </sheetData>
  <mergeCells count="39">
    <mergeCell ref="B110:I110"/>
    <mergeCell ref="J110:M110"/>
    <mergeCell ref="N110:R110"/>
    <mergeCell ref="S110:W110"/>
    <mergeCell ref="B23:I23"/>
    <mergeCell ref="K23:N23"/>
    <mergeCell ref="O23:R23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E6:AF6"/>
    <mergeCell ref="F2:I2"/>
    <mergeCell ref="P8:T8"/>
    <mergeCell ref="K8:O8"/>
    <mergeCell ref="B8:I8"/>
    <mergeCell ref="K9:L9"/>
    <mergeCell ref="P9:Q9"/>
    <mergeCell ref="Z28:AE28"/>
    <mergeCell ref="AI26:AJ29"/>
    <mergeCell ref="U42:AE42"/>
    <mergeCell ref="K38:N38"/>
    <mergeCell ref="O38:R38"/>
    <mergeCell ref="V27:X28"/>
    <mergeCell ref="AF40:AG40"/>
    <mergeCell ref="AH40:AI40"/>
    <mergeCell ref="AJ40:AK40"/>
    <mergeCell ref="AD54:AI54"/>
    <mergeCell ref="B96:K96"/>
    <mergeCell ref="L96:Q96"/>
    <mergeCell ref="R96:W96"/>
    <mergeCell ref="B82:K82"/>
    <mergeCell ref="L82:Q82"/>
    <mergeCell ref="R82:W82"/>
  </mergeCells>
  <conditionalFormatting sqref="B74:W7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W73">
    <cfRule type="colorScale" priority="20">
      <colorScale>
        <cfvo type="min"/>
        <cfvo type="max"/>
        <color rgb="FFFFEF9C"/>
        <color rgb="FF63BE7B"/>
      </colorScale>
    </cfRule>
  </conditionalFormatting>
  <conditionalFormatting sqref="B76:W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W8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7:W87">
    <cfRule type="colorScale" priority="17">
      <colorScale>
        <cfvo type="min"/>
        <cfvo type="max"/>
        <color rgb="FFFFEF9C"/>
        <color rgb="FF63BE7B"/>
      </colorScale>
    </cfRule>
  </conditionalFormatting>
  <conditionalFormatting sqref="B90:W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W10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1:W101">
    <cfRule type="colorScale" priority="14">
      <colorScale>
        <cfvo type="min"/>
        <cfvo type="max"/>
        <color rgb="FFFFEF9C"/>
        <color rgb="FF63BE7B"/>
      </colorScale>
    </cfRule>
  </conditionalFormatting>
  <conditionalFormatting sqref="B104:W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W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W115">
    <cfRule type="colorScale" priority="1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W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I114">
    <cfRule type="colorScale" priority="9">
      <colorScale>
        <cfvo type="min"/>
        <cfvo type="max"/>
        <color rgb="FFFFEF9C"/>
        <color rgb="FF63BE7B"/>
      </colorScale>
    </cfRule>
  </conditionalFormatting>
  <conditionalFormatting sqref="J114:M114">
    <cfRule type="colorScale" priority="8">
      <colorScale>
        <cfvo type="min"/>
        <cfvo type="max"/>
        <color rgb="FFFFEF9C"/>
        <color rgb="FF63BE7B"/>
      </colorScale>
    </cfRule>
  </conditionalFormatting>
  <conditionalFormatting sqref="N114:R114">
    <cfRule type="colorScale" priority="7">
      <colorScale>
        <cfvo type="min"/>
        <cfvo type="max"/>
        <color rgb="FFFFEF9C"/>
        <color rgb="FF63BE7B"/>
      </colorScale>
    </cfRule>
  </conditionalFormatting>
  <conditionalFormatting sqref="S114:W114">
    <cfRule type="colorScale" priority="6">
      <colorScale>
        <cfvo type="min"/>
        <cfvo type="max"/>
        <color rgb="FFFFEF9C"/>
        <color rgb="FF63BE7B"/>
      </colorScale>
    </cfRule>
  </conditionalFormatting>
  <conditionalFormatting sqref="B115:I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:M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2024-04-11T15:47:37Z</dcterms:modified>
</cp:coreProperties>
</file>