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Objects="none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aviagen\Desktop\Pesos\Pesos M2\"/>
    </mc:Choice>
  </mc:AlternateContent>
  <bookViews>
    <workbookView xWindow="-120" yWindow="-120" windowWidth="20610" windowHeight="7050" tabRatio="733" firstSheet="8" activeTab="8"/>
  </bookViews>
  <sheets>
    <sheet name="Semana 1" sheetId="233" state="hidden" r:id="rId1"/>
    <sheet name="Semana 2" sheetId="234" state="hidden" r:id="rId2"/>
    <sheet name="Semana 3" sheetId="235" state="hidden" r:id="rId3"/>
    <sheet name="Semana 4" sheetId="236" state="hidden" r:id="rId4"/>
    <sheet name="Resumen 8" sheetId="237" state="hidden" r:id="rId5"/>
    <sheet name="Resumen 7" sheetId="238" state="hidden" r:id="rId6"/>
    <sheet name="Resumen 4" sheetId="239" state="hidden" r:id="rId7"/>
    <sheet name="Resumen 1" sheetId="240" state="hidden" r:id="rId8"/>
    <sheet name="CEPA 9 MODULO 2" sheetId="248" r:id="rId9"/>
    <sheet name="CEPA 7 MODULO 2" sheetId="249" r:id="rId10"/>
    <sheet name="CEPA 4 MODULO 2" sheetId="250" r:id="rId11"/>
    <sheet name="CEPA 1 MODULO 2" sheetId="251" r:id="rId12"/>
  </sheets>
  <calcPr calcId="162913"/>
</workbook>
</file>

<file path=xl/calcChain.xml><?xml version="1.0" encoding="utf-8"?>
<calcChain xmlns="http://schemas.openxmlformats.org/spreadsheetml/2006/main">
  <c r="V43" i="248" l="1"/>
  <c r="X47" i="248" l="1"/>
  <c r="U47" i="248"/>
  <c r="T47" i="248"/>
  <c r="S47" i="248"/>
  <c r="R47" i="248"/>
  <c r="Q47" i="248"/>
  <c r="P47" i="248"/>
  <c r="O47" i="248"/>
  <c r="N47" i="248"/>
  <c r="M47" i="248"/>
  <c r="L47" i="248"/>
  <c r="K47" i="248"/>
  <c r="J47" i="248"/>
  <c r="I47" i="248"/>
  <c r="H47" i="248"/>
  <c r="G47" i="248"/>
  <c r="F47" i="248"/>
  <c r="E47" i="248"/>
  <c r="D47" i="248"/>
  <c r="C47" i="248"/>
  <c r="B47" i="248"/>
  <c r="V45" i="248"/>
  <c r="V44" i="248"/>
  <c r="U44" i="248"/>
  <c r="T44" i="248"/>
  <c r="S44" i="248"/>
  <c r="R44" i="248"/>
  <c r="Q44" i="248"/>
  <c r="P44" i="248"/>
  <c r="O44" i="248"/>
  <c r="N44" i="248"/>
  <c r="M44" i="248"/>
  <c r="L44" i="248"/>
  <c r="K44" i="248"/>
  <c r="J44" i="248"/>
  <c r="I44" i="248"/>
  <c r="H44" i="248"/>
  <c r="G44" i="248"/>
  <c r="F44" i="248"/>
  <c r="E44" i="248"/>
  <c r="D44" i="248"/>
  <c r="C44" i="248"/>
  <c r="B44" i="248"/>
  <c r="U43" i="248"/>
  <c r="T43" i="248"/>
  <c r="S43" i="248"/>
  <c r="R43" i="248"/>
  <c r="Q43" i="248"/>
  <c r="P43" i="248"/>
  <c r="O43" i="248"/>
  <c r="N43" i="248"/>
  <c r="M43" i="248"/>
  <c r="L43" i="248"/>
  <c r="K43" i="248"/>
  <c r="J43" i="248"/>
  <c r="I43" i="248"/>
  <c r="H43" i="248"/>
  <c r="G43" i="248"/>
  <c r="F43" i="248"/>
  <c r="E43" i="248"/>
  <c r="D43" i="248"/>
  <c r="C43" i="248"/>
  <c r="B43" i="248"/>
  <c r="I44" i="249"/>
  <c r="B44" i="249"/>
  <c r="G42" i="249"/>
  <c r="G41" i="249"/>
  <c r="B41" i="249"/>
  <c r="G40" i="249"/>
  <c r="B40" i="249"/>
  <c r="J47" i="250"/>
  <c r="G47" i="250"/>
  <c r="F47" i="250"/>
  <c r="E47" i="250"/>
  <c r="D47" i="250"/>
  <c r="C47" i="250"/>
  <c r="B47" i="250"/>
  <c r="H45" i="250"/>
  <c r="H44" i="250"/>
  <c r="G44" i="250"/>
  <c r="F44" i="250"/>
  <c r="E44" i="250"/>
  <c r="D44" i="250"/>
  <c r="C44" i="250"/>
  <c r="B44" i="250"/>
  <c r="H43" i="250"/>
  <c r="G43" i="250"/>
  <c r="F43" i="250"/>
  <c r="E43" i="250"/>
  <c r="D43" i="250"/>
  <c r="C43" i="250"/>
  <c r="B43" i="250"/>
  <c r="I44" i="251"/>
  <c r="B44" i="251"/>
  <c r="G42" i="251"/>
  <c r="G41" i="251"/>
  <c r="B41" i="251"/>
  <c r="G40" i="251"/>
  <c r="B40" i="251"/>
  <c r="D33" i="250" l="1"/>
  <c r="E33" i="250"/>
  <c r="F33" i="250"/>
  <c r="G33" i="250"/>
  <c r="C33" i="250"/>
  <c r="B33" i="250"/>
  <c r="I31" i="251" l="1"/>
  <c r="J33" i="250"/>
  <c r="I31" i="249"/>
  <c r="X33" i="248"/>
  <c r="C31" i="251"/>
  <c r="D31" i="251"/>
  <c r="E31" i="251"/>
  <c r="F31" i="251"/>
  <c r="B31" i="251"/>
  <c r="C28" i="251"/>
  <c r="D28" i="251"/>
  <c r="E28" i="251"/>
  <c r="F28" i="251"/>
  <c r="G28" i="251"/>
  <c r="B28" i="251"/>
  <c r="G29" i="251"/>
  <c r="I42" i="251" s="1"/>
  <c r="J42" i="251" s="1"/>
  <c r="G27" i="251"/>
  <c r="F27" i="251"/>
  <c r="E27" i="251"/>
  <c r="D27" i="251"/>
  <c r="C27" i="251"/>
  <c r="B27" i="251"/>
  <c r="V30" i="248"/>
  <c r="G28" i="249"/>
  <c r="H30" i="250"/>
  <c r="C30" i="250"/>
  <c r="D30" i="250"/>
  <c r="E30" i="250"/>
  <c r="F30" i="250"/>
  <c r="G30" i="250"/>
  <c r="B30" i="250"/>
  <c r="H31" i="250"/>
  <c r="J45" i="250" s="1"/>
  <c r="K45" i="250" s="1"/>
  <c r="H29" i="250"/>
  <c r="G29" i="250"/>
  <c r="F29" i="250"/>
  <c r="E29" i="250"/>
  <c r="D29" i="250"/>
  <c r="C29" i="250"/>
  <c r="B29" i="250"/>
  <c r="C31" i="249"/>
  <c r="D31" i="249"/>
  <c r="E31" i="249"/>
  <c r="F31" i="249"/>
  <c r="B31" i="249"/>
  <c r="C28" i="249"/>
  <c r="D28" i="249"/>
  <c r="E28" i="249"/>
  <c r="F28" i="249"/>
  <c r="B28" i="249"/>
  <c r="G29" i="249"/>
  <c r="I42" i="249" s="1"/>
  <c r="J42" i="249" s="1"/>
  <c r="G27" i="249"/>
  <c r="F27" i="249"/>
  <c r="E27" i="249"/>
  <c r="D27" i="249"/>
  <c r="C27" i="249"/>
  <c r="B27" i="249"/>
  <c r="C30" i="248" l="1"/>
  <c r="D30" i="248"/>
  <c r="E30" i="248"/>
  <c r="F30" i="248"/>
  <c r="G30" i="248"/>
  <c r="H30" i="248"/>
  <c r="I30" i="248"/>
  <c r="J30" i="248"/>
  <c r="K30" i="248"/>
  <c r="L30" i="248"/>
  <c r="M30" i="248"/>
  <c r="N30" i="248"/>
  <c r="O30" i="248"/>
  <c r="P30" i="248"/>
  <c r="Q30" i="248"/>
  <c r="R30" i="248"/>
  <c r="S30" i="248"/>
  <c r="T30" i="248"/>
  <c r="U30" i="248"/>
  <c r="B30" i="248"/>
  <c r="C33" i="248"/>
  <c r="D33" i="248"/>
  <c r="E33" i="248"/>
  <c r="F33" i="248"/>
  <c r="G33" i="248"/>
  <c r="H33" i="248"/>
  <c r="I33" i="248"/>
  <c r="J33" i="248"/>
  <c r="K33" i="248"/>
  <c r="L33" i="248"/>
  <c r="M33" i="248"/>
  <c r="N33" i="248"/>
  <c r="O33" i="248"/>
  <c r="P33" i="248"/>
  <c r="Q33" i="248"/>
  <c r="R33" i="248"/>
  <c r="S33" i="248"/>
  <c r="T33" i="248"/>
  <c r="U33" i="248"/>
  <c r="B33" i="248"/>
  <c r="V31" i="248"/>
  <c r="X45" i="248" s="1"/>
  <c r="Y45" i="248" s="1"/>
  <c r="V29" i="248"/>
  <c r="U29" i="248"/>
  <c r="T29" i="248"/>
  <c r="S29" i="248"/>
  <c r="R29" i="248"/>
  <c r="Q29" i="248"/>
  <c r="P29" i="248"/>
  <c r="O29" i="248"/>
  <c r="N29" i="248"/>
  <c r="M29" i="248"/>
  <c r="L29" i="248"/>
  <c r="K29" i="248"/>
  <c r="J29" i="248"/>
  <c r="I29" i="248"/>
  <c r="H29" i="248"/>
  <c r="G29" i="248"/>
  <c r="F29" i="248"/>
  <c r="E29" i="248"/>
  <c r="D29" i="248"/>
  <c r="C29" i="248"/>
  <c r="B29" i="248"/>
  <c r="G16" i="251" l="1"/>
  <c r="I29" i="251" s="1"/>
  <c r="J29" i="251" s="1"/>
  <c r="F18" i="251"/>
  <c r="F15" i="251"/>
  <c r="F14" i="251"/>
  <c r="G16" i="249"/>
  <c r="I29" i="249" s="1"/>
  <c r="J29" i="249" s="1"/>
  <c r="F18" i="249"/>
  <c r="F15" i="249"/>
  <c r="F14" i="249"/>
  <c r="V17" i="248"/>
  <c r="X31" i="248" s="1"/>
  <c r="Y31" i="248" s="1"/>
  <c r="U19" i="248"/>
  <c r="U16" i="248"/>
  <c r="U15" i="248"/>
  <c r="B19" i="250" l="1"/>
  <c r="C19" i="248" l="1"/>
  <c r="D19" i="248"/>
  <c r="E19" i="248"/>
  <c r="F19" i="248"/>
  <c r="G19" i="248"/>
  <c r="H19" i="248"/>
  <c r="I19" i="248"/>
  <c r="J19" i="248"/>
  <c r="K19" i="248"/>
  <c r="L19" i="248"/>
  <c r="M19" i="248"/>
  <c r="N19" i="248"/>
  <c r="O19" i="248"/>
  <c r="P19" i="248"/>
  <c r="Q19" i="248"/>
  <c r="R19" i="248"/>
  <c r="S19" i="248"/>
  <c r="T19" i="248"/>
  <c r="B19" i="248"/>
  <c r="J16" i="248" l="1"/>
  <c r="J15" i="248"/>
  <c r="O16" i="248" l="1"/>
  <c r="O15" i="248"/>
  <c r="T16" i="248"/>
  <c r="T15" i="248"/>
  <c r="S16" i="248"/>
  <c r="S15" i="248"/>
  <c r="K16" i="248" l="1"/>
  <c r="I16" i="248"/>
  <c r="H16" i="248"/>
  <c r="G16" i="248"/>
  <c r="F16" i="248"/>
  <c r="E16" i="248"/>
  <c r="D16" i="248"/>
  <c r="C16" i="248"/>
  <c r="B16" i="248"/>
  <c r="K15" i="248"/>
  <c r="I15" i="248"/>
  <c r="H15" i="248"/>
  <c r="G15" i="248"/>
  <c r="F15" i="248"/>
  <c r="E15" i="248"/>
  <c r="D15" i="248"/>
  <c r="C15" i="248"/>
  <c r="B15" i="248"/>
  <c r="F15" i="250" l="1"/>
  <c r="F16" i="250"/>
  <c r="F19" i="250"/>
  <c r="E18" i="251" l="1"/>
  <c r="D18" i="251"/>
  <c r="C18" i="251"/>
  <c r="B18" i="251"/>
  <c r="I16" i="251"/>
  <c r="J16" i="251" s="1"/>
  <c r="G15" i="251"/>
  <c r="E15" i="251"/>
  <c r="D15" i="251"/>
  <c r="C15" i="251"/>
  <c r="B15" i="251"/>
  <c r="G14" i="251"/>
  <c r="E14" i="251"/>
  <c r="D14" i="251"/>
  <c r="C14" i="251"/>
  <c r="B14" i="251"/>
  <c r="E15" i="250"/>
  <c r="E16" i="250"/>
  <c r="E19" i="250"/>
  <c r="Q15" i="248" l="1"/>
  <c r="R15" i="248"/>
  <c r="Q16" i="248"/>
  <c r="R16" i="248"/>
  <c r="H16" i="250" l="1"/>
  <c r="G16" i="250"/>
  <c r="D16" i="250"/>
  <c r="C16" i="250"/>
  <c r="V16" i="248"/>
  <c r="P16" i="248"/>
  <c r="N16" i="248"/>
  <c r="C19" i="250"/>
  <c r="C15" i="250"/>
  <c r="E18" i="249" l="1"/>
  <c r="N15" i="248"/>
  <c r="P15" i="248" l="1"/>
  <c r="M15" i="248"/>
  <c r="M16" i="248"/>
  <c r="H15" i="250" l="1"/>
  <c r="G15" i="250"/>
  <c r="D15" i="250"/>
  <c r="B15" i="250"/>
  <c r="G14" i="249"/>
  <c r="E14" i="249"/>
  <c r="D14" i="249"/>
  <c r="C14" i="249"/>
  <c r="B14" i="249"/>
  <c r="V15" i="248"/>
  <c r="L15" i="248"/>
  <c r="E15" i="249"/>
  <c r="Y17" i="248" l="1"/>
  <c r="L16" i="248"/>
  <c r="C18" i="249"/>
  <c r="D18" i="249"/>
  <c r="B18" i="249"/>
  <c r="C15" i="249"/>
  <c r="D15" i="249"/>
  <c r="G15" i="249"/>
  <c r="B15" i="249"/>
  <c r="D19" i="250"/>
  <c r="G19" i="250"/>
  <c r="B16" i="250"/>
  <c r="H17" i="250"/>
  <c r="B3" i="238"/>
  <c r="B4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B3" i="240"/>
  <c r="D3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D3" i="239" s="1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 s="1"/>
  <c r="G5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D3" i="237" s="1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G4" i="237" s="1"/>
  <c r="G5" i="237" s="1"/>
  <c r="H42" i="236"/>
  <c r="I30" i="236"/>
  <c r="G18" i="236"/>
  <c r="Y5" i="236"/>
  <c r="X5" i="236"/>
  <c r="H42" i="235"/>
  <c r="I30" i="235"/>
  <c r="G18" i="235"/>
  <c r="Y5" i="235"/>
  <c r="X5" i="235"/>
  <c r="H42" i="234"/>
  <c r="I30" i="234"/>
  <c r="G18" i="234"/>
  <c r="Y5" i="234"/>
  <c r="X5" i="234"/>
  <c r="G18" i="233"/>
  <c r="H42" i="233"/>
  <c r="H30" i="233"/>
  <c r="V5" i="233"/>
  <c r="U5" i="233"/>
  <c r="J17" i="250" l="1"/>
  <c r="K17" i="250" s="1"/>
  <c r="J31" i="250"/>
  <c r="K31" i="250" s="1"/>
  <c r="D3" i="238"/>
  <c r="B4" i="239"/>
  <c r="D4" i="239" s="1"/>
  <c r="Z5" i="236"/>
  <c r="B4" i="240"/>
  <c r="D4" i="240" s="1"/>
  <c r="I16" i="249"/>
  <c r="J16" i="249" s="1"/>
  <c r="H3" i="238"/>
  <c r="G4" i="239"/>
  <c r="G5" i="239" s="1"/>
  <c r="H5" i="239" s="1"/>
  <c r="H3" i="237"/>
  <c r="Z5" i="235"/>
  <c r="B4" i="237"/>
  <c r="H4" i="237"/>
  <c r="W5" i="233"/>
  <c r="Z5" i="234"/>
  <c r="H5" i="238"/>
  <c r="G6" i="238"/>
  <c r="G4" i="240"/>
  <c r="H3" i="240"/>
  <c r="B5" i="238"/>
  <c r="D4" i="238"/>
  <c r="H4" i="238"/>
  <c r="G6" i="237"/>
  <c r="H5" i="237"/>
  <c r="B5" i="239" l="1"/>
  <c r="B6" i="239" s="1"/>
  <c r="B7" i="239" s="1"/>
  <c r="D7" i="239" s="1"/>
  <c r="G6" i="239"/>
  <c r="G7" i="239" s="1"/>
  <c r="B5" i="240"/>
  <c r="B6" i="240" s="1"/>
  <c r="B7" i="240" s="1"/>
  <c r="H4" i="239"/>
  <c r="B5" i="237"/>
  <c r="D4" i="237"/>
  <c r="G7" i="237"/>
  <c r="H6" i="237"/>
  <c r="B6" i="238"/>
  <c r="D5" i="238"/>
  <c r="G5" i="240"/>
  <c r="H4" i="240"/>
  <c r="H6" i="238"/>
  <c r="G7" i="238"/>
  <c r="D6" i="240" l="1"/>
  <c r="H6" i="239"/>
  <c r="D5" i="240"/>
  <c r="D5" i="239"/>
  <c r="B8" i="239"/>
  <c r="D8" i="239" s="1"/>
  <c r="D6" i="239"/>
  <c r="B9" i="239"/>
  <c r="B10" i="239" s="1"/>
  <c r="D5" i="237"/>
  <c r="B6" i="237"/>
  <c r="G8" i="239"/>
  <c r="H7" i="239"/>
  <c r="D7" i="240"/>
  <c r="B8" i="240"/>
  <c r="G8" i="238"/>
  <c r="H7" i="238"/>
  <c r="B7" i="238"/>
  <c r="D6" i="238"/>
  <c r="H5" i="240"/>
  <c r="G6" i="240"/>
  <c r="H7" i="237"/>
  <c r="G8" i="237"/>
  <c r="D9" i="239" l="1"/>
  <c r="D6" i="237"/>
  <c r="B7" i="237"/>
  <c r="H8" i="237"/>
  <c r="G9" i="237"/>
  <c r="D8" i="240"/>
  <c r="B9" i="240"/>
  <c r="B11" i="239"/>
  <c r="D10" i="239"/>
  <c r="G7" i="240"/>
  <c r="H6" i="240"/>
  <c r="B8" i="238"/>
  <c r="D7" i="238"/>
  <c r="H8" i="239"/>
  <c r="G9" i="239"/>
  <c r="G9" i="238"/>
  <c r="H8" i="238"/>
  <c r="B8" i="237" l="1"/>
  <c r="D7" i="237"/>
  <c r="H9" i="238"/>
  <c r="G10" i="238"/>
  <c r="D11" i="239"/>
  <c r="B12" i="239"/>
  <c r="H9" i="239"/>
  <c r="G10" i="239"/>
  <c r="G10" i="237"/>
  <c r="H9" i="237"/>
  <c r="G8" i="240"/>
  <c r="H7" i="240"/>
  <c r="B10" i="240"/>
  <c r="D9" i="240"/>
  <c r="B9" i="238"/>
  <c r="D8" i="238"/>
  <c r="D8" i="237" l="1"/>
  <c r="B9" i="237"/>
  <c r="B10" i="238"/>
  <c r="D9" i="238"/>
  <c r="B13" i="239"/>
  <c r="D12" i="239"/>
  <c r="G11" i="239"/>
  <c r="H10" i="239"/>
  <c r="G11" i="238"/>
  <c r="H10" i="238"/>
  <c r="D10" i="240"/>
  <c r="B11" i="240"/>
  <c r="H8" i="240"/>
  <c r="G9" i="240"/>
  <c r="H10" i="237"/>
  <c r="G11" i="237"/>
  <c r="B10" i="237" l="1"/>
  <c r="D9" i="237"/>
  <c r="H11" i="238"/>
  <c r="G12" i="238"/>
  <c r="H11" i="237"/>
  <c r="G12" i="237"/>
  <c r="G12" i="239"/>
  <c r="H11" i="239"/>
  <c r="G10" i="240"/>
  <c r="H9" i="240"/>
  <c r="B14" i="239"/>
  <c r="D13" i="239"/>
  <c r="D11" i="240"/>
  <c r="B12" i="240"/>
  <c r="D10" i="238"/>
  <c r="B11" i="238"/>
  <c r="D10" i="237" l="1"/>
  <c r="B11" i="237"/>
  <c r="G13" i="237"/>
  <c r="H12" i="237"/>
  <c r="G13" i="238"/>
  <c r="H12" i="238"/>
  <c r="B12" i="238"/>
  <c r="D11" i="238"/>
  <c r="B13" i="240"/>
  <c r="D12" i="240"/>
  <c r="H12" i="239"/>
  <c r="G13" i="239"/>
  <c r="D14" i="239"/>
  <c r="B15" i="239"/>
  <c r="G11" i="240"/>
  <c r="H10" i="240"/>
  <c r="D11" i="237" l="1"/>
  <c r="B12" i="237"/>
  <c r="D15" i="239"/>
  <c r="B16" i="239"/>
  <c r="B13" i="238"/>
  <c r="D12" i="238"/>
  <c r="G14" i="237"/>
  <c r="H13" i="237"/>
  <c r="H11" i="240"/>
  <c r="G12" i="240"/>
  <c r="H13" i="238"/>
  <c r="G14" i="238"/>
  <c r="H13" i="239"/>
  <c r="G14" i="239"/>
  <c r="D13" i="240"/>
  <c r="B14" i="240"/>
  <c r="D12" i="237" l="1"/>
  <c r="B13" i="237"/>
  <c r="D14" i="240"/>
  <c r="B15" i="240"/>
  <c r="D13" i="238"/>
  <c r="B14" i="238"/>
  <c r="G15" i="237"/>
  <c r="H14" i="237"/>
  <c r="D16" i="239"/>
  <c r="B17" i="239"/>
  <c r="G15" i="239"/>
  <c r="H14" i="239"/>
  <c r="G15" i="238"/>
  <c r="H14" i="238"/>
  <c r="H12" i="240"/>
  <c r="G13" i="240"/>
  <c r="D13" i="237" l="1"/>
  <c r="B14" i="237"/>
  <c r="H15" i="238"/>
  <c r="G16" i="238"/>
  <c r="G16" i="237"/>
  <c r="H15" i="237"/>
  <c r="B15" i="238"/>
  <c r="D14" i="238"/>
  <c r="D17" i="239"/>
  <c r="B18" i="239"/>
  <c r="B16" i="240"/>
  <c r="D15" i="240"/>
  <c r="H13" i="240"/>
  <c r="G14" i="240"/>
  <c r="G16" i="239"/>
  <c r="H15" i="239"/>
  <c r="B15" i="237" l="1"/>
  <c r="D14" i="237"/>
  <c r="G17" i="237"/>
  <c r="H16" i="237"/>
  <c r="H16" i="239"/>
  <c r="G17" i="239"/>
  <c r="D16" i="240"/>
  <c r="B17" i="240"/>
  <c r="D15" i="238"/>
  <c r="B16" i="238"/>
  <c r="B19" i="239"/>
  <c r="D18" i="239"/>
  <c r="G17" i="238"/>
  <c r="H16" i="238"/>
  <c r="G15" i="240"/>
  <c r="H14" i="240"/>
  <c r="B16" i="237" l="1"/>
  <c r="D15" i="237"/>
  <c r="G16" i="240"/>
  <c r="H15" i="240"/>
  <c r="B18" i="240"/>
  <c r="D17" i="240"/>
  <c r="H17" i="238"/>
  <c r="G18" i="238"/>
  <c r="D19" i="239"/>
  <c r="B20" i="239"/>
  <c r="D16" i="238"/>
  <c r="B17" i="238"/>
  <c r="H17" i="239"/>
  <c r="G18" i="239"/>
  <c r="H17" i="237"/>
  <c r="G18" i="237"/>
  <c r="D16" i="237" l="1"/>
  <c r="B17" i="237"/>
  <c r="H18" i="237"/>
  <c r="G19" i="237"/>
  <c r="D20" i="239"/>
  <c r="B21" i="239"/>
  <c r="G19" i="239"/>
  <c r="H18" i="239"/>
  <c r="H18" i="238"/>
  <c r="G19" i="238"/>
  <c r="B18" i="238"/>
  <c r="D17" i="238"/>
  <c r="B19" i="240"/>
  <c r="D18" i="240"/>
  <c r="H16" i="240"/>
  <c r="G17" i="240"/>
  <c r="D17" i="237" l="1"/>
  <c r="B18" i="237"/>
  <c r="G20" i="239"/>
  <c r="H19" i="239"/>
  <c r="G20" i="237"/>
  <c r="H19" i="237"/>
  <c r="H17" i="240"/>
  <c r="G18" i="240"/>
  <c r="B20" i="240"/>
  <c r="D19" i="240"/>
  <c r="B22" i="239"/>
  <c r="D21" i="239"/>
  <c r="B19" i="238"/>
  <c r="D18" i="238"/>
  <c r="G20" i="238"/>
  <c r="H19" i="238"/>
  <c r="D18" i="237" l="1"/>
  <c r="B19" i="237"/>
  <c r="G19" i="240"/>
  <c r="H18" i="240"/>
  <c r="H20" i="239"/>
  <c r="G21" i="239"/>
  <c r="G21" i="237"/>
  <c r="H20" i="237"/>
  <c r="G21" i="238"/>
  <c r="H20" i="238"/>
  <c r="D19" i="238"/>
  <c r="B20" i="238"/>
  <c r="D22" i="239"/>
  <c r="B23" i="239"/>
  <c r="B21" i="240"/>
  <c r="D20" i="240"/>
  <c r="D19" i="237" l="1"/>
  <c r="B20" i="237"/>
  <c r="H21" i="239"/>
  <c r="G22" i="239"/>
  <c r="H21" i="238"/>
  <c r="G22" i="238"/>
  <c r="D21" i="240"/>
  <c r="B22" i="240"/>
  <c r="D23" i="239"/>
  <c r="B24" i="239"/>
  <c r="B21" i="238"/>
  <c r="D20" i="238"/>
  <c r="G22" i="237"/>
  <c r="H21" i="237"/>
  <c r="G20" i="240"/>
  <c r="H19" i="240"/>
  <c r="B21" i="237" l="1"/>
  <c r="D20" i="237"/>
  <c r="B23" i="240"/>
  <c r="D22" i="240"/>
  <c r="G23" i="238"/>
  <c r="H22" i="238"/>
  <c r="B22" i="238"/>
  <c r="D21" i="238"/>
  <c r="G21" i="240"/>
  <c r="H20" i="240"/>
  <c r="B25" i="239"/>
  <c r="D24" i="239"/>
  <c r="H22" i="239"/>
  <c r="G23" i="239"/>
  <c r="G23" i="237"/>
  <c r="H22" i="237"/>
  <c r="D21" i="237" l="1"/>
  <c r="B22" i="237"/>
  <c r="G24" i="237"/>
  <c r="H23" i="237"/>
  <c r="H23" i="239"/>
  <c r="G24" i="239"/>
  <c r="B23" i="238"/>
  <c r="D22" i="238"/>
  <c r="G24" i="238"/>
  <c r="H23" i="238"/>
  <c r="B26" i="239"/>
  <c r="D26" i="239" s="1"/>
  <c r="D25" i="239"/>
  <c r="G22" i="240"/>
  <c r="H21" i="240"/>
  <c r="B24" i="240"/>
  <c r="D23" i="240"/>
  <c r="D22" i="237" l="1"/>
  <c r="B23" i="237"/>
  <c r="H24" i="238"/>
  <c r="G25" i="238"/>
  <c r="H24" i="239"/>
  <c r="G25" i="239"/>
  <c r="B25" i="240"/>
  <c r="D24" i="240"/>
  <c r="H22" i="240"/>
  <c r="G23" i="240"/>
  <c r="D23" i="238"/>
  <c r="B24" i="238"/>
  <c r="G25" i="237"/>
  <c r="H24" i="237"/>
  <c r="B24" i="237" l="1"/>
  <c r="D23" i="237"/>
  <c r="H25" i="239"/>
  <c r="G26" i="239"/>
  <c r="H26" i="239" s="1"/>
  <c r="G26" i="237"/>
  <c r="H26" i="237" s="1"/>
  <c r="H25" i="237"/>
  <c r="G24" i="240"/>
  <c r="H23" i="240"/>
  <c r="D25" i="240"/>
  <c r="B26" i="240"/>
  <c r="D26" i="240" s="1"/>
  <c r="G26" i="238"/>
  <c r="H26" i="238" s="1"/>
  <c r="H25" i="238"/>
  <c r="B25" i="238"/>
  <c r="D24" i="238"/>
  <c r="B25" i="237" l="1"/>
  <c r="D24" i="237"/>
  <c r="G25" i="240"/>
  <c r="H24" i="240"/>
  <c r="D25" i="238"/>
  <c r="B26" i="238"/>
  <c r="D26" i="238" s="1"/>
  <c r="D25" i="237" l="1"/>
  <c r="B26" i="237"/>
  <c r="D26" i="237" s="1"/>
  <c r="G26" i="240"/>
  <c r="H26" i="240" s="1"/>
  <c r="H25" i="240"/>
</calcChain>
</file>

<file path=xl/sharedStrings.xml><?xml version="1.0" encoding="utf-8"?>
<sst xmlns="http://schemas.openxmlformats.org/spreadsheetml/2006/main" count="581" uniqueCount="92">
  <si>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</si>
  <si>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</si>
  <si>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</si>
  <si>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</si>
  <si>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</si>
  <si>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</si>
  <si>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</si>
  <si>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</si>
  <si>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</si>
  <si>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</si>
  <si>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</si>
  <si>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</si>
  <si>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</si>
  <si>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</si>
  <si>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</si>
  <si>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</si>
  <si>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</si>
  <si>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</si>
  <si>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</si>
  <si>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</si>
  <si>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</si>
  <si>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</si>
  <si>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SEMANA 1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</si>
  <si>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</si>
  <si>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</si>
  <si>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</si>
  <si>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</si>
  <si>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</si>
  <si>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</si>
  <si>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</si>
  <si>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</si>
  <si>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</si>
  <si>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</si>
  <si>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</si>
  <si>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</si>
  <si>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</si>
  <si>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</si>
  <si>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</si>
  <si>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</si>
  <si>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</si>
  <si>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</si>
  <si>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</si>
  <si>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</si>
  <si>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</si>
  <si>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</si>
  <si>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</si>
  <si>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</si>
  <si>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</si>
  <si>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</si>
  <si>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</si>
  <si>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</si>
  <si>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</si>
  <si>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</si>
  <si>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</si>
  <si>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</si>
  <si>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</si>
  <si>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</si>
  <si>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</si>
  <si>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</si>
  <si>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</si>
  <si>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</si>
  <si>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</si>
  <si>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</si>
  <si>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Se realizo grading de la caseta A 1/04/24 Y caseta B 2/04/2024</t>
  </si>
  <si>
    <t>se realio grading el 30/03/2024</t>
  </si>
  <si>
    <t>Semana 2</t>
  </si>
  <si>
    <t>Semana 3</t>
  </si>
  <si>
    <t xml:space="preserve"> yo contaria estos dos</t>
  </si>
  <si>
    <t>caseta 2-B</t>
  </si>
  <si>
    <t>rango</t>
  </si>
  <si>
    <t>gramos</t>
  </si>
  <si>
    <t>360-390</t>
  </si>
  <si>
    <t>400-420</t>
  </si>
  <si>
    <t>430-450</t>
  </si>
  <si>
    <t>460-480</t>
  </si>
  <si>
    <t xml:space="preserve">Rango </t>
  </si>
  <si>
    <t>peso</t>
  </si>
  <si>
    <t xml:space="preserve">aves </t>
  </si>
  <si>
    <t>Grading Cepa 9 C-A</t>
  </si>
  <si>
    <t>380-400</t>
  </si>
  <si>
    <t>410-430</t>
  </si>
  <si>
    <t>440-450</t>
  </si>
  <si>
    <t>460-470</t>
  </si>
  <si>
    <t>480-490</t>
  </si>
  <si>
    <t>500-520</t>
  </si>
  <si>
    <t>propuesta</t>
  </si>
  <si>
    <t>Grading Cepa 9 C- B</t>
  </si>
  <si>
    <t>Rango</t>
  </si>
  <si>
    <t>430-440</t>
  </si>
  <si>
    <t>450-460</t>
  </si>
  <si>
    <t>470-480</t>
  </si>
  <si>
    <t>490-500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</si>
</sst>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0.0"/>
    <numFmt numFmtId="165" formatCode="0.0%"/>
    <numFmt numFmtId="166" formatCode="_-* #,##0.00\ [$€]_-;\-* #,##0.00\ [$€]_-;_-* &quot;-&quot;??\ [$€]_-;_-@_-"/>
  </numFmts>
  <fonts count="28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249977111117893"/>
        <bgColor indexed="64"/>
      </patternFill>
    </fill>
  </fills>
  <borders count="6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491">
    <xf numFmtId="0" fontId="0" fillId="0" borderId="0"/>
    <xf numFmtId="166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6" fillId="0" borderId="0" applyFont="0" applyFill="0" applyBorder="0" applyAlignment="0" applyProtection="0"/>
  </cellStyleXfs>
  <cellXfs count="409">
    <xf numFmtId="0" fontId="0" fillId="0" borderId="0" xfId="0"/>
    <xf numFmtId="0" fontId="2" fillId="0" borderId="0" xfId="0" applyFont="1"/>
    <xf numFmtId="0" fontId="3" fillId="0" borderId="0" xfId="0" applyFont="1"/>
    <xf numFmtId="0" fontId="4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0" fontId="4" fillId="0" borderId="6" xfId="3" applyNumberFormat="1" applyFont="1" applyBorder="1" applyAlignment="1">
      <alignment horizontal="center"/>
    </xf>
    <xf numFmtId="10" fontId="4" fillId="0" borderId="5" xfId="3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0" xfId="0" applyFont="1" applyAlignment="1">
      <alignment horizontal="center"/>
    </xf>
    <xf numFmtId="10" fontId="4" fillId="0" borderId="0" xfId="3" applyNumberFormat="1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10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10" fontId="2" fillId="0" borderId="6" xfId="3" applyNumberFormat="1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0" fontId="2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4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1" fillId="0" borderId="5" xfId="3" applyNumberFormat="1" applyFont="1" applyBorder="1" applyAlignment="1">
      <alignment horizontal="center"/>
    </xf>
    <xf numFmtId="4" fontId="7" fillId="0" borderId="5" xfId="3" applyNumberFormat="1" applyFont="1" applyBorder="1" applyAlignment="1">
      <alignment horizontal="center"/>
    </xf>
    <xf numFmtId="4" fontId="4" fillId="0" borderId="5" xfId="0" applyNumberFormat="1" applyFont="1" applyBorder="1" applyAlignment="1">
      <alignment horizontal="center"/>
    </xf>
    <xf numFmtId="1" fontId="4" fillId="0" borderId="5" xfId="3" applyNumberFormat="1" applyFont="1" applyBorder="1" applyAlignment="1">
      <alignment horizontal="center"/>
    </xf>
    <xf numFmtId="2" fontId="4" fillId="2" borderId="13" xfId="0" applyNumberFormat="1" applyFont="1" applyFill="1" applyBorder="1" applyAlignment="1">
      <alignment horizontal="center"/>
    </xf>
    <xf numFmtId="2" fontId="4" fillId="2" borderId="14" xfId="0" applyNumberFormat="1" applyFont="1" applyFill="1" applyBorder="1" applyAlignment="1">
      <alignment horizontal="center"/>
    </xf>
    <xf numFmtId="164" fontId="4" fillId="2" borderId="5" xfId="0" applyNumberFormat="1" applyFont="1" applyFill="1" applyBorder="1" applyAlignment="1">
      <alignment horizontal="center"/>
    </xf>
    <xf numFmtId="164" fontId="4" fillId="2" borderId="8" xfId="0" applyNumberFormat="1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2" fontId="4" fillId="2" borderId="5" xfId="0" applyNumberFormat="1" applyFont="1" applyFill="1" applyBorder="1" applyAlignment="1">
      <alignment horizontal="center"/>
    </xf>
    <xf numFmtId="10" fontId="4" fillId="2" borderId="5" xfId="0" applyNumberFormat="1" applyFont="1" applyFill="1" applyBorder="1" applyAlignment="1">
      <alignment horizontal="center"/>
    </xf>
    <xf numFmtId="10" fontId="4" fillId="2" borderId="8" xfId="0" applyNumberFormat="1" applyFont="1" applyFill="1" applyBorder="1" applyAlignment="1">
      <alignment horizontal="center"/>
    </xf>
    <xf numFmtId="10" fontId="4" fillId="2" borderId="9" xfId="3" applyNumberFormat="1" applyFont="1" applyFill="1" applyBorder="1" applyAlignment="1">
      <alignment horizontal="center"/>
    </xf>
    <xf numFmtId="2" fontId="4" fillId="2" borderId="8" xfId="0" applyNumberFormat="1" applyFont="1" applyFill="1" applyBorder="1" applyAlignment="1">
      <alignment horizontal="center"/>
    </xf>
    <xf numFmtId="10" fontId="2" fillId="2" borderId="6" xfId="3" applyNumberFormat="1" applyFont="1" applyFill="1" applyBorder="1" applyAlignment="1">
      <alignment horizontal="center"/>
    </xf>
    <xf numFmtId="10" fontId="2" fillId="2" borderId="7" xfId="3" applyNumberFormat="1" applyFont="1" applyFill="1" applyBorder="1" applyAlignment="1">
      <alignment horizontal="center"/>
    </xf>
    <xf numFmtId="10" fontId="4" fillId="2" borderId="6" xfId="3" applyNumberFormat="1" applyFont="1" applyFill="1" applyBorder="1" applyAlignment="1">
      <alignment horizontal="center"/>
    </xf>
    <xf numFmtId="10" fontId="4" fillId="2" borderId="7" xfId="3" applyNumberFormat="1" applyFont="1" applyFill="1" applyBorder="1" applyAlignment="1">
      <alignment horizontal="center"/>
    </xf>
    <xf numFmtId="2" fontId="4" fillId="0" borderId="0" xfId="0" applyNumberFormat="1" applyFont="1"/>
    <xf numFmtId="10" fontId="4" fillId="2" borderId="5" xfId="3" applyNumberFormat="1" applyFont="1" applyFill="1" applyBorder="1" applyAlignment="1">
      <alignment horizontal="center"/>
    </xf>
    <xf numFmtId="0" fontId="5" fillId="0" borderId="15" xfId="0" applyFont="1" applyBorder="1" applyAlignment="1">
      <alignment horizontal="center"/>
    </xf>
    <xf numFmtId="164" fontId="2" fillId="2" borderId="5" xfId="0" applyNumberFormat="1" applyFont="1" applyFill="1" applyBorder="1" applyAlignment="1">
      <alignment horizontal="center"/>
    </xf>
    <xf numFmtId="10" fontId="2" fillId="2" borderId="16" xfId="3" applyNumberFormat="1" applyFont="1" applyFill="1" applyBorder="1" applyAlignment="1">
      <alignment horizontal="center"/>
    </xf>
    <xf numFmtId="1" fontId="12" fillId="0" borderId="0" xfId="0" applyNumberFormat="1" applyFont="1"/>
    <xf numFmtId="3" fontId="4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2" fontId="4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17" xfId="0" applyFont="1" applyBorder="1" applyAlignment="1">
      <alignment horizontal="center"/>
    </xf>
    <xf numFmtId="1" fontId="3" fillId="0" borderId="0" xfId="0" applyNumberFormat="1" applyFont="1"/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10" fontId="4" fillId="0" borderId="2" xfId="0" applyNumberFormat="1" applyFont="1" applyBorder="1" applyAlignment="1">
      <alignment horizontal="center"/>
    </xf>
    <xf numFmtId="10" fontId="2" fillId="0" borderId="4" xfId="3" applyNumberFormat="1" applyFont="1" applyBorder="1" applyAlignment="1">
      <alignment horizontal="center"/>
    </xf>
    <xf numFmtId="10" fontId="2" fillId="0" borderId="19" xfId="3" applyNumberFormat="1" applyFont="1" applyBorder="1" applyAlignment="1">
      <alignment horizontal="center"/>
    </xf>
    <xf numFmtId="0" fontId="10" fillId="0" borderId="0" xfId="0" applyFont="1"/>
    <xf numFmtId="4" fontId="0" fillId="0" borderId="8" xfId="0" applyNumberFormat="1" applyBorder="1" applyAlignment="1">
      <alignment horizontal="center"/>
    </xf>
    <xf numFmtId="10" fontId="1" fillId="0" borderId="8" xfId="3" applyNumberFormat="1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2" fontId="4" fillId="2" borderId="17" xfId="0" applyNumberFormat="1" applyFont="1" applyFill="1" applyBorder="1" applyAlignment="1">
      <alignment horizontal="center"/>
    </xf>
    <xf numFmtId="10" fontId="2" fillId="2" borderId="19" xfId="3" applyNumberFormat="1" applyFont="1" applyFill="1" applyBorder="1" applyAlignment="1">
      <alignment horizontal="center"/>
    </xf>
    <xf numFmtId="10" fontId="4" fillId="2" borderId="17" xfId="3" applyNumberFormat="1" applyFont="1" applyFill="1" applyBorder="1" applyAlignment="1">
      <alignment horizontal="center"/>
    </xf>
    <xf numFmtId="9" fontId="2" fillId="2" borderId="6" xfId="3" applyFont="1" applyFill="1" applyBorder="1" applyAlignment="1">
      <alignment horizontal="center"/>
    </xf>
    <xf numFmtId="9" fontId="4" fillId="2" borderId="6" xfId="3" applyFont="1" applyFill="1" applyBorder="1" applyAlignment="1">
      <alignment horizontal="center"/>
    </xf>
    <xf numFmtId="9" fontId="2" fillId="2" borderId="19" xfId="3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10" fontId="4" fillId="0" borderId="8" xfId="0" applyNumberFormat="1" applyFont="1" applyBorder="1" applyAlignment="1">
      <alignment horizontal="center" vertical="center"/>
    </xf>
    <xf numFmtId="10" fontId="4" fillId="0" borderId="8" xfId="3" applyNumberFormat="1" applyFont="1" applyBorder="1" applyAlignment="1">
      <alignment horizontal="center" vertical="center"/>
    </xf>
    <xf numFmtId="2" fontId="4" fillId="0" borderId="3" xfId="3" applyNumberFormat="1" applyFont="1" applyBorder="1" applyAlignment="1">
      <alignment horizontal="center" vertical="center"/>
    </xf>
    <xf numFmtId="2" fontId="4" fillId="0" borderId="14" xfId="3" applyNumberFormat="1" applyFont="1" applyBorder="1" applyAlignment="1">
      <alignment horizontal="center" vertical="center"/>
    </xf>
    <xf numFmtId="2" fontId="4" fillId="0" borderId="13" xfId="3" applyNumberFormat="1" applyFont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 vertical="center"/>
    </xf>
    <xf numFmtId="10" fontId="2" fillId="0" borderId="4" xfId="3" applyNumberFormat="1" applyFont="1" applyBorder="1" applyAlignment="1">
      <alignment horizontal="center" vertical="center"/>
    </xf>
    <xf numFmtId="10" fontId="2" fillId="0" borderId="7" xfId="3" applyNumberFormat="1" applyFont="1" applyBorder="1" applyAlignment="1">
      <alignment horizontal="center" vertical="center"/>
    </xf>
    <xf numFmtId="10" fontId="2" fillId="0" borderId="6" xfId="3" applyNumberFormat="1" applyFont="1" applyBorder="1" applyAlignment="1">
      <alignment horizontal="center" vertical="center"/>
    </xf>
    <xf numFmtId="10" fontId="4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5" fontId="0" fillId="0" borderId="17" xfId="3" applyNumberFormat="1" applyFont="1" applyBorder="1" applyAlignment="1">
      <alignment horizontal="center" vertical="center"/>
    </xf>
    <xf numFmtId="165" fontId="0" fillId="0" borderId="19" xfId="3" applyNumberFormat="1" applyFont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/>
    </xf>
    <xf numFmtId="0" fontId="5" fillId="2" borderId="29" xfId="0" applyFont="1" applyFill="1" applyBorder="1" applyAlignment="1">
      <alignment horizontal="center"/>
    </xf>
    <xf numFmtId="0" fontId="5" fillId="2" borderId="32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1" fontId="3" fillId="2" borderId="10" xfId="0" applyNumberFormat="1" applyFont="1" applyFill="1" applyBorder="1" applyAlignment="1">
      <alignment horizontal="center"/>
    </xf>
    <xf numFmtId="1" fontId="3" fillId="2" borderId="34" xfId="0" applyNumberFormat="1" applyFont="1" applyFill="1" applyBorder="1" applyAlignment="1">
      <alignment horizontal="center"/>
    </xf>
    <xf numFmtId="0" fontId="10" fillId="0" borderId="35" xfId="0" applyFont="1" applyBorder="1"/>
    <xf numFmtId="1" fontId="13" fillId="0" borderId="1" xfId="0" applyNumberFormat="1" applyFont="1" applyBorder="1" applyAlignment="1">
      <alignment horizontal="center"/>
    </xf>
    <xf numFmtId="1" fontId="13" fillId="0" borderId="10" xfId="0" applyNumberFormat="1" applyFont="1" applyBorder="1" applyAlignment="1">
      <alignment horizontal="center"/>
    </xf>
    <xf numFmtId="1" fontId="13" fillId="0" borderId="28" xfId="0" applyNumberFormat="1" applyFont="1" applyBorder="1" applyAlignment="1">
      <alignment horizontal="center"/>
    </xf>
    <xf numFmtId="0" fontId="5" fillId="0" borderId="29" xfId="0" applyFont="1" applyBorder="1" applyAlignment="1">
      <alignment horizontal="center"/>
    </xf>
    <xf numFmtId="1" fontId="13" fillId="0" borderId="36" xfId="0" applyNumberFormat="1" applyFont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1" fontId="3" fillId="2" borderId="38" xfId="0" applyNumberFormat="1" applyFont="1" applyFill="1" applyBorder="1" applyAlignment="1">
      <alignment horizontal="center"/>
    </xf>
    <xf numFmtId="1" fontId="3" fillId="2" borderId="39" xfId="0" applyNumberFormat="1" applyFont="1" applyFill="1" applyBorder="1" applyAlignment="1">
      <alignment horizontal="center"/>
    </xf>
    <xf numFmtId="1" fontId="3" fillId="2" borderId="36" xfId="0" applyNumberFormat="1" applyFont="1" applyFill="1" applyBorder="1" applyAlignment="1">
      <alignment horizontal="center"/>
    </xf>
    <xf numFmtId="1" fontId="3" fillId="2" borderId="24" xfId="0" applyNumberFormat="1" applyFont="1" applyFill="1" applyBorder="1" applyAlignment="1">
      <alignment horizontal="center"/>
    </xf>
    <xf numFmtId="1" fontId="3" fillId="2" borderId="35" xfId="0" applyNumberFormat="1" applyFont="1" applyFill="1" applyBorder="1" applyAlignment="1">
      <alignment horizontal="center"/>
    </xf>
    <xf numFmtId="2" fontId="4" fillId="0" borderId="5" xfId="3" applyNumberFormat="1" applyFont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2" fontId="4" fillId="0" borderId="2" xfId="3" applyNumberFormat="1" applyFont="1" applyBorder="1" applyAlignment="1">
      <alignment horizontal="center"/>
    </xf>
    <xf numFmtId="0" fontId="5" fillId="2" borderId="41" xfId="0" applyFont="1" applyFill="1" applyBorder="1" applyAlignment="1">
      <alignment horizontal="center"/>
    </xf>
    <xf numFmtId="1" fontId="3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1" fillId="0" borderId="17" xfId="3" applyNumberFormat="1" applyFont="1" applyBorder="1" applyAlignment="1">
      <alignment horizontal="center"/>
    </xf>
    <xf numFmtId="10" fontId="4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5" fontId="0" fillId="0" borderId="20" xfId="3" applyNumberFormat="1" applyFont="1" applyBorder="1" applyAlignment="1">
      <alignment horizontal="center" vertical="center"/>
    </xf>
    <xf numFmtId="0" fontId="3" fillId="0" borderId="40" xfId="0" applyFont="1" applyBorder="1" applyAlignment="1">
      <alignment horizontal="center"/>
    </xf>
    <xf numFmtId="2" fontId="2" fillId="0" borderId="17" xfId="0" applyNumberFormat="1" applyFont="1" applyBorder="1" applyAlignment="1">
      <alignment horizontal="center"/>
    </xf>
    <xf numFmtId="2" fontId="2" fillId="2" borderId="17" xfId="0" applyNumberFormat="1" applyFont="1" applyFill="1" applyBorder="1" applyAlignment="1">
      <alignment horizontal="center"/>
    </xf>
    <xf numFmtId="10" fontId="4" fillId="2" borderId="17" xfId="0" applyNumberFormat="1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2" fontId="4" fillId="0" borderId="20" xfId="0" applyNumberFormat="1" applyFont="1" applyBorder="1" applyAlignment="1">
      <alignment horizontal="center"/>
    </xf>
    <xf numFmtId="10" fontId="4" fillId="0" borderId="20" xfId="0" applyNumberFormat="1" applyFont="1" applyBorder="1" applyAlignment="1">
      <alignment horizontal="center"/>
    </xf>
    <xf numFmtId="10" fontId="2" fillId="0" borderId="43" xfId="3" applyNumberFormat="1" applyFont="1" applyBorder="1" applyAlignment="1">
      <alignment horizontal="center"/>
    </xf>
    <xf numFmtId="1" fontId="3" fillId="2" borderId="26" xfId="0" applyNumberFormat="1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10" fontId="4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2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5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5" fillId="2" borderId="45" xfId="0" applyFont="1" applyFill="1" applyBorder="1" applyAlignment="1">
      <alignment horizontal="center"/>
    </xf>
    <xf numFmtId="0" fontId="4" fillId="0" borderId="46" xfId="0" applyFont="1" applyBorder="1" applyAlignment="1">
      <alignment horizontal="center"/>
    </xf>
    <xf numFmtId="2" fontId="4" fillId="0" borderId="46" xfId="0" applyNumberFormat="1" applyFont="1" applyBorder="1" applyAlignment="1">
      <alignment horizontal="center"/>
    </xf>
    <xf numFmtId="164" fontId="4" fillId="2" borderId="46" xfId="0" applyNumberFormat="1" applyFont="1" applyFill="1" applyBorder="1" applyAlignment="1">
      <alignment horizontal="center"/>
    </xf>
    <xf numFmtId="10" fontId="4" fillId="2" borderId="46" xfId="0" applyNumberFormat="1" applyFont="1" applyFill="1" applyBorder="1" applyAlignment="1">
      <alignment horizontal="center"/>
    </xf>
    <xf numFmtId="2" fontId="4" fillId="2" borderId="46" xfId="0" applyNumberFormat="1" applyFont="1" applyFill="1" applyBorder="1" applyAlignment="1">
      <alignment horizontal="center"/>
    </xf>
    <xf numFmtId="2" fontId="4" fillId="2" borderId="47" xfId="0" applyNumberFormat="1" applyFont="1" applyFill="1" applyBorder="1" applyAlignment="1">
      <alignment horizontal="center"/>
    </xf>
    <xf numFmtId="10" fontId="4" fillId="2" borderId="48" xfId="3" applyNumberFormat="1" applyFont="1" applyFill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1" fontId="13" fillId="0" borderId="49" xfId="0" applyNumberFormat="1" applyFont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1" fillId="0" borderId="0" xfId="0" applyFont="1"/>
    <xf numFmtId="1" fontId="0" fillId="0" borderId="0" xfId="0" applyNumberFormat="1"/>
    <xf numFmtId="2" fontId="0" fillId="3" borderId="0" xfId="0" applyNumberFormat="1" applyFill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1" fillId="0" borderId="0" xfId="0" applyNumberFormat="1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1" fillId="0" borderId="0" xfId="0" applyFont="1" applyAlignment="1">
      <alignment vertical="center"/>
    </xf>
    <xf numFmtId="1" fontId="0" fillId="0" borderId="0" xfId="3" applyNumberFormat="1" applyFont="1" applyAlignment="1"/>
    <xf numFmtId="2" fontId="0" fillId="0" borderId="0" xfId="3" applyNumberFormat="1" applyFont="1" applyAlignment="1"/>
    <xf numFmtId="0" fontId="16" fillId="0" borderId="0" xfId="0" applyFont="1" applyAlignment="1">
      <alignment horizontal="center" vertical="center"/>
    </xf>
    <xf numFmtId="0" fontId="14" fillId="0" borderId="50" xfId="0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4" fillId="0" borderId="53" xfId="0" applyFont="1" applyBorder="1" applyAlignment="1">
      <alignment horizontal="center" vertical="center"/>
    </xf>
    <xf numFmtId="0" fontId="14" fillId="0" borderId="22" xfId="0" applyFont="1" applyBorder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9" borderId="5" xfId="0" applyFont="1" applyFill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2" fontId="12" fillId="0" borderId="2" xfId="10" applyNumberFormat="1" applyFont="1" applyBorder="1" applyAlignment="1">
      <alignment horizontal="center" vertical="center"/>
    </xf>
    <xf numFmtId="2" fontId="12" fillId="0" borderId="5" xfId="10" applyNumberFormat="1" applyFont="1" applyBorder="1" applyAlignment="1">
      <alignment horizontal="center" vertical="center"/>
    </xf>
    <xf numFmtId="2" fontId="12" fillId="0" borderId="17" xfId="10" applyNumberFormat="1" applyFont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2" fontId="1" fillId="3" borderId="2" xfId="10" applyNumberFormat="1" applyFill="1" applyBorder="1" applyAlignment="1">
      <alignment horizontal="center" vertical="center"/>
    </xf>
    <xf numFmtId="2" fontId="1" fillId="3" borderId="5" xfId="10" applyNumberFormat="1" applyFill="1" applyBorder="1" applyAlignment="1">
      <alignment horizontal="center" vertical="center"/>
    </xf>
    <xf numFmtId="2" fontId="1" fillId="3" borderId="17" xfId="10" applyNumberFormat="1" applyFill="1" applyBorder="1" applyAlignment="1">
      <alignment horizontal="center" vertical="center"/>
    </xf>
    <xf numFmtId="2" fontId="1" fillId="0" borderId="2" xfId="10" applyNumberFormat="1" applyBorder="1" applyAlignment="1">
      <alignment horizontal="center" vertical="center"/>
    </xf>
    <xf numFmtId="2" fontId="1" fillId="0" borderId="5" xfId="10" applyNumberFormat="1" applyBorder="1" applyAlignment="1">
      <alignment horizontal="center" vertical="center"/>
    </xf>
    <xf numFmtId="2" fontId="1" fillId="0" borderId="17" xfId="10" applyNumberFormat="1" applyBorder="1" applyAlignment="1">
      <alignment horizontal="center" vertical="center"/>
    </xf>
    <xf numFmtId="2" fontId="1" fillId="0" borderId="50" xfId="0" applyNumberFormat="1" applyFont="1" applyBorder="1" applyAlignment="1">
      <alignment horizontal="center" vertical="center"/>
    </xf>
    <xf numFmtId="10" fontId="1" fillId="0" borderId="2" xfId="3" applyNumberFormat="1" applyFont="1" applyFill="1" applyBorder="1" applyAlignment="1">
      <alignment horizontal="center" vertical="center"/>
    </xf>
    <xf numFmtId="10" fontId="1" fillId="0" borderId="5" xfId="3" applyNumberFormat="1" applyFont="1" applyFill="1" applyBorder="1" applyAlignment="1">
      <alignment horizontal="center" vertical="center"/>
    </xf>
    <xf numFmtId="10" fontId="1" fillId="0" borderId="17" xfId="3" applyNumberFormat="1" applyFont="1" applyFill="1" applyBorder="1" applyAlignment="1">
      <alignment horizontal="center" vertical="center"/>
    </xf>
    <xf numFmtId="10" fontId="1" fillId="0" borderId="50" xfId="0" applyNumberFormat="1" applyFont="1" applyBorder="1" applyAlignment="1">
      <alignment horizontal="center" vertical="center"/>
    </xf>
    <xf numFmtId="2" fontId="1" fillId="3" borderId="2" xfId="3" applyNumberFormat="1" applyFont="1" applyFill="1" applyBorder="1" applyAlignment="1">
      <alignment horizontal="center" vertical="center"/>
    </xf>
    <xf numFmtId="2" fontId="1" fillId="3" borderId="5" xfId="3" applyNumberFormat="1" applyFont="1" applyFill="1" applyBorder="1" applyAlignment="1">
      <alignment horizontal="center" vertical="center"/>
    </xf>
    <xf numFmtId="2" fontId="1" fillId="3" borderId="17" xfId="3" applyNumberFormat="1" applyFont="1" applyFill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2" fontId="1" fillId="0" borderId="3" xfId="0" applyNumberFormat="1" applyFont="1" applyBorder="1" applyAlignment="1">
      <alignment horizontal="center" vertical="center"/>
    </xf>
    <xf numFmtId="2" fontId="1" fillId="0" borderId="13" xfId="0" applyNumberFormat="1" applyFont="1" applyBorder="1" applyAlignment="1">
      <alignment horizontal="center" vertical="center"/>
    </xf>
    <xf numFmtId="2" fontId="1" fillId="0" borderId="54" xfId="0" applyNumberFormat="1" applyFont="1" applyBorder="1" applyAlignment="1">
      <alignment horizontal="center" vertical="center"/>
    </xf>
    <xf numFmtId="2" fontId="1" fillId="0" borderId="51" xfId="0" applyNumberFormat="1" applyFont="1" applyBorder="1" applyAlignment="1">
      <alignment horizontal="center" vertical="center"/>
    </xf>
    <xf numFmtId="0" fontId="14" fillId="0" borderId="23" xfId="0" applyFont="1" applyBorder="1" applyAlignment="1">
      <alignment horizontal="center" vertical="center"/>
    </xf>
    <xf numFmtId="1" fontId="1" fillId="0" borderId="21" xfId="0" applyNumberFormat="1" applyFont="1" applyBorder="1" applyAlignment="1">
      <alignment horizontal="center" vertical="center"/>
    </xf>
    <xf numFmtId="1" fontId="1" fillId="0" borderId="22" xfId="0" applyNumberFormat="1" applyFont="1" applyBorder="1" applyAlignment="1">
      <alignment horizontal="center" vertical="center"/>
    </xf>
    <xf numFmtId="1" fontId="1" fillId="0" borderId="40" xfId="0" applyNumberFormat="1" applyFont="1" applyBorder="1" applyAlignment="1">
      <alignment horizontal="center" vertical="center"/>
    </xf>
    <xf numFmtId="1" fontId="1" fillId="0" borderId="53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0" fontId="1" fillId="0" borderId="0" xfId="3" applyNumberFormat="1" applyFont="1" applyBorder="1" applyAlignment="1">
      <alignment horizontal="center" vertical="center"/>
    </xf>
    <xf numFmtId="0" fontId="14" fillId="0" borderId="56" xfId="0" applyFont="1" applyBorder="1" applyAlignment="1">
      <alignment horizontal="center" vertical="center"/>
    </xf>
    <xf numFmtId="0" fontId="14" fillId="0" borderId="4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27" fillId="0" borderId="50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6" fillId="0" borderId="53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0" fillId="0" borderId="50" xfId="0" applyFont="1" applyBorder="1" applyAlignment="1">
      <alignment horizontal="center" vertical="center"/>
    </xf>
    <xf numFmtId="2" fontId="12" fillId="0" borderId="50" xfId="10" applyNumberFormat="1" applyFont="1" applyBorder="1" applyAlignment="1">
      <alignment horizontal="center" vertical="center"/>
    </xf>
    <xf numFmtId="2" fontId="12" fillId="0" borderId="0" xfId="10" applyNumberFormat="1" applyFont="1" applyAlignment="1">
      <alignment horizontal="center" vertical="center"/>
    </xf>
    <xf numFmtId="0" fontId="14" fillId="3" borderId="50" xfId="0" applyFont="1" applyFill="1" applyBorder="1" applyAlignment="1">
      <alignment horizontal="center" vertical="center"/>
    </xf>
    <xf numFmtId="2" fontId="1" fillId="3" borderId="8" xfId="10" applyNumberFormat="1" applyFill="1" applyBorder="1" applyAlignment="1">
      <alignment horizontal="center" vertical="center"/>
    </xf>
    <xf numFmtId="2" fontId="1" fillId="0" borderId="8" xfId="10" applyNumberFormat="1" applyBorder="1" applyAlignment="1">
      <alignment horizontal="center" vertical="center"/>
    </xf>
    <xf numFmtId="2" fontId="19" fillId="0" borderId="50" xfId="10" applyNumberFormat="1" applyFont="1" applyBorder="1" applyAlignment="1">
      <alignment horizontal="center" vertical="center"/>
    </xf>
    <xf numFmtId="10" fontId="1" fillId="0" borderId="8" xfId="3" applyNumberFormat="1" applyFont="1" applyFill="1" applyBorder="1" applyAlignment="1">
      <alignment horizontal="center" vertical="center"/>
    </xf>
    <xf numFmtId="10" fontId="1" fillId="0" borderId="50" xfId="3" applyNumberFormat="1" applyFont="1" applyFill="1" applyBorder="1" applyAlignment="1">
      <alignment horizontal="center" vertical="center"/>
    </xf>
    <xf numFmtId="10" fontId="1" fillId="0" borderId="0" xfId="3" applyNumberFormat="1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2" fontId="1" fillId="0" borderId="52" xfId="0" applyNumberFormat="1" applyFont="1" applyBorder="1" applyAlignment="1">
      <alignment horizontal="center" vertical="center"/>
    </xf>
    <xf numFmtId="0" fontId="14" fillId="0" borderId="55" xfId="0" applyFont="1" applyBorder="1" applyAlignment="1">
      <alignment horizontal="center" vertical="center"/>
    </xf>
    <xf numFmtId="1" fontId="1" fillId="6" borderId="0" xfId="0" applyNumberFormat="1" applyFont="1" applyFill="1" applyAlignment="1">
      <alignment horizontal="center" vertical="center"/>
    </xf>
    <xf numFmtId="0" fontId="14" fillId="0" borderId="32" xfId="0" applyFont="1" applyBorder="1" applyAlignment="1">
      <alignment horizontal="center" vertical="center"/>
    </xf>
    <xf numFmtId="0" fontId="1" fillId="7" borderId="35" xfId="0" applyFont="1" applyFill="1" applyBorder="1" applyAlignment="1">
      <alignment horizontal="center" vertical="center"/>
    </xf>
    <xf numFmtId="0" fontId="1" fillId="7" borderId="34" xfId="0" applyFont="1" applyFill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4" fillId="0" borderId="21" xfId="0" applyFont="1" applyBorder="1" applyAlignment="1">
      <alignment horizontal="center" vertical="center"/>
    </xf>
    <xf numFmtId="2" fontId="12" fillId="0" borderId="2" xfId="0" applyNumberFormat="1" applyFont="1" applyBorder="1" applyAlignment="1">
      <alignment horizontal="center" vertical="center"/>
    </xf>
    <xf numFmtId="2" fontId="12" fillId="0" borderId="5" xfId="0" applyNumberFormat="1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50" xfId="0" applyFont="1" applyBorder="1" applyAlignment="1">
      <alignment horizontal="center" vertical="center"/>
    </xf>
    <xf numFmtId="2" fontId="1" fillId="3" borderId="2" xfId="0" applyNumberFormat="1" applyFont="1" applyFill="1" applyBorder="1" applyAlignment="1">
      <alignment horizontal="center" vertical="center"/>
    </xf>
    <xf numFmtId="2" fontId="1" fillId="3" borderId="5" xfId="0" applyNumberFormat="1" applyFont="1" applyFill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0" fontId="1" fillId="0" borderId="0" xfId="3" applyNumberFormat="1" applyFont="1" applyAlignment="1">
      <alignment horizontal="center" vertical="center"/>
    </xf>
    <xf numFmtId="0" fontId="14" fillId="10" borderId="5" xfId="0" applyFont="1" applyFill="1" applyBorder="1" applyAlignment="1">
      <alignment horizontal="center" vertical="center"/>
    </xf>
    <xf numFmtId="2" fontId="1" fillId="3" borderId="8" xfId="3" applyNumberFormat="1" applyFont="1" applyFill="1" applyBorder="1" applyAlignment="1">
      <alignment horizontal="center" vertical="center"/>
    </xf>
    <xf numFmtId="1" fontId="1" fillId="0" borderId="57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6" borderId="0" xfId="0" applyFont="1" applyFill="1" applyAlignment="1">
      <alignment vertical="center"/>
    </xf>
    <xf numFmtId="0" fontId="14" fillId="11" borderId="5" xfId="0" applyFont="1" applyFill="1" applyBorder="1" applyAlignment="1">
      <alignment horizontal="center" vertical="center"/>
    </xf>
    <xf numFmtId="0" fontId="14" fillId="12" borderId="5" xfId="0" applyFont="1" applyFill="1" applyBorder="1" applyAlignment="1">
      <alignment horizontal="center" vertical="center"/>
    </xf>
    <xf numFmtId="2" fontId="1" fillId="12" borderId="50" xfId="3" applyNumberFormat="1" applyFont="1" applyFill="1" applyBorder="1" applyAlignment="1">
      <alignment horizontal="center" vertical="center"/>
    </xf>
    <xf numFmtId="2" fontId="1" fillId="12" borderId="50" xfId="0" applyNumberFormat="1" applyFont="1" applyFill="1" applyBorder="1" applyAlignment="1">
      <alignment horizontal="center" vertical="center"/>
    </xf>
    <xf numFmtId="2" fontId="1" fillId="12" borderId="50" xfId="10" applyNumberForma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2" fontId="19" fillId="0" borderId="0" xfId="10" applyNumberFormat="1" applyFont="1" applyFill="1" applyAlignment="1">
      <alignment horizontal="center" vertical="center"/>
    </xf>
    <xf numFmtId="1" fontId="1" fillId="0" borderId="27" xfId="0" applyNumberFormat="1" applyFont="1" applyFill="1" applyBorder="1" applyAlignment="1">
      <alignment horizontal="center" vertical="center"/>
    </xf>
    <xf numFmtId="1" fontId="1" fillId="0" borderId="57" xfId="0" applyNumberFormat="1" applyFont="1" applyFill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7" borderId="59" xfId="0" applyFont="1" applyFill="1" applyBorder="1" applyAlignment="1">
      <alignment horizontal="center" vertical="center"/>
    </xf>
    <xf numFmtId="0" fontId="1" fillId="0" borderId="60" xfId="0" applyFont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58" xfId="0" applyFont="1" applyBorder="1" applyAlignment="1">
      <alignment horizontal="center" vertical="center"/>
    </xf>
    <xf numFmtId="0" fontId="1" fillId="6" borderId="0" xfId="0" applyFont="1" applyFill="1" applyBorder="1" applyAlignment="1">
      <alignment vertical="center"/>
    </xf>
    <xf numFmtId="0" fontId="14" fillId="3" borderId="3" xfId="0" applyFont="1" applyFill="1" applyBorder="1" applyAlignment="1">
      <alignment horizontal="center" vertical="center"/>
    </xf>
    <xf numFmtId="0" fontId="14" fillId="10" borderId="13" xfId="0" applyFont="1" applyFill="1" applyBorder="1" applyAlignment="1">
      <alignment horizontal="center" vertical="center"/>
    </xf>
    <xf numFmtId="0" fontId="14" fillId="9" borderId="13" xfId="0" applyFont="1" applyFill="1" applyBorder="1" applyAlignment="1">
      <alignment horizontal="center" vertical="center"/>
    </xf>
    <xf numFmtId="0" fontId="14" fillId="8" borderId="13" xfId="0" applyFont="1" applyFill="1" applyBorder="1" applyAlignment="1">
      <alignment horizontal="center" vertical="center"/>
    </xf>
    <xf numFmtId="0" fontId="14" fillId="11" borderId="13" xfId="0" applyFont="1" applyFill="1" applyBorder="1" applyAlignment="1">
      <alignment horizontal="center" vertical="center"/>
    </xf>
    <xf numFmtId="0" fontId="14" fillId="12" borderId="13" xfId="0" applyFont="1" applyFill="1" applyBorder="1" applyAlignment="1">
      <alignment horizontal="center" vertical="center"/>
    </xf>
    <xf numFmtId="0" fontId="14" fillId="5" borderId="13" xfId="0" applyFont="1" applyFill="1" applyBorder="1" applyAlignment="1">
      <alignment horizontal="center" vertical="center"/>
    </xf>
    <xf numFmtId="0" fontId="14" fillId="0" borderId="62" xfId="0" applyFont="1" applyBorder="1" applyAlignment="1">
      <alignment horizontal="center" vertical="center"/>
    </xf>
    <xf numFmtId="1" fontId="1" fillId="0" borderId="27" xfId="0" applyNumberFormat="1" applyFont="1" applyBorder="1" applyAlignment="1">
      <alignment horizontal="center" vertical="center"/>
    </xf>
    <xf numFmtId="1" fontId="1" fillId="0" borderId="61" xfId="0" applyNumberFormat="1" applyFont="1" applyFill="1" applyBorder="1" applyAlignment="1">
      <alignment horizontal="center" vertical="center"/>
    </xf>
    <xf numFmtId="1" fontId="1" fillId="0" borderId="30" xfId="0" applyNumberFormat="1" applyFont="1" applyBorder="1" applyAlignment="1">
      <alignment horizontal="center" vertical="center"/>
    </xf>
    <xf numFmtId="1" fontId="1" fillId="0" borderId="63" xfId="0" applyNumberFormat="1" applyFont="1" applyBorder="1" applyAlignment="1">
      <alignment horizontal="center" vertical="center"/>
    </xf>
    <xf numFmtId="2" fontId="12" fillId="0" borderId="21" xfId="10" applyNumberFormat="1" applyFont="1" applyBorder="1" applyAlignment="1">
      <alignment horizontal="center" vertical="center"/>
    </xf>
    <xf numFmtId="2" fontId="12" fillId="0" borderId="22" xfId="10" applyNumberFormat="1" applyFont="1" applyBorder="1" applyAlignment="1">
      <alignment horizontal="center" vertical="center"/>
    </xf>
    <xf numFmtId="2" fontId="12" fillId="0" borderId="58" xfId="10" applyNumberFormat="1" applyFont="1" applyBorder="1" applyAlignment="1">
      <alignment horizontal="center" vertical="center"/>
    </xf>
    <xf numFmtId="2" fontId="1" fillId="0" borderId="7" xfId="0" applyNumberFormat="1" applyFont="1" applyBorder="1" applyAlignment="1">
      <alignment horizontal="center" vertical="center"/>
    </xf>
    <xf numFmtId="2" fontId="12" fillId="0" borderId="53" xfId="0" applyNumberFormat="1" applyFont="1" applyBorder="1" applyAlignment="1">
      <alignment horizontal="center" vertical="center"/>
    </xf>
    <xf numFmtId="2" fontId="12" fillId="0" borderId="40" xfId="1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7" borderId="14" xfId="0" applyFont="1" applyFill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164" fontId="1" fillId="0" borderId="19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1" fontId="12" fillId="0" borderId="2" xfId="0" applyNumberFormat="1" applyFont="1" applyBorder="1" applyAlignment="1">
      <alignment horizontal="center" vertical="center"/>
    </xf>
    <xf numFmtId="1" fontId="12" fillId="0" borderId="5" xfId="0" applyNumberFormat="1" applyFont="1" applyBorder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1" fillId="6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2" fontId="1" fillId="0" borderId="50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0" borderId="2" xfId="10" applyNumberFormat="1" applyFill="1" applyBorder="1" applyAlignment="1">
      <alignment horizontal="center" vertical="center"/>
    </xf>
    <xf numFmtId="2" fontId="1" fillId="0" borderId="5" xfId="10" applyNumberFormat="1" applyFill="1" applyBorder="1" applyAlignment="1">
      <alignment horizontal="center" vertical="center"/>
    </xf>
    <xf numFmtId="2" fontId="1" fillId="0" borderId="8" xfId="10" applyNumberFormat="1" applyFill="1" applyBorder="1" applyAlignment="1">
      <alignment horizontal="center" vertical="center"/>
    </xf>
    <xf numFmtId="2" fontId="1" fillId="0" borderId="17" xfId="10" applyNumberForma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54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13" borderId="2" xfId="0" applyFont="1" applyFill="1" applyBorder="1" applyAlignment="1">
      <alignment horizontal="center" vertical="center"/>
    </xf>
    <xf numFmtId="0" fontId="1" fillId="14" borderId="2" xfId="0" applyFont="1" applyFill="1" applyBorder="1" applyAlignment="1">
      <alignment horizontal="center" vertical="center"/>
    </xf>
    <xf numFmtId="0" fontId="1" fillId="15" borderId="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/>
    </xf>
    <xf numFmtId="0" fontId="10" fillId="0" borderId="4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1" fillId="4" borderId="49" xfId="0" applyFont="1" applyFill="1" applyBorder="1" applyAlignment="1">
      <alignment horizontal="center" vertical="center"/>
    </xf>
    <xf numFmtId="0" fontId="1" fillId="4" borderId="28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64" xfId="0" applyFont="1" applyBorder="1" applyAlignment="1">
      <alignment horizontal="center" vertical="center"/>
    </xf>
    <xf numFmtId="0" fontId="1" fillId="0" borderId="65" xfId="0" applyFont="1" applyBorder="1" applyAlignment="1">
      <alignment horizontal="center" vertical="center"/>
    </xf>
    <xf numFmtId="0" fontId="1" fillId="0" borderId="59" xfId="0" applyFont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4" borderId="3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4" xfId="0" applyFont="1" applyFill="1" applyBorder="1" applyAlignment="1">
      <alignment horizontal="center" vertical="center"/>
    </xf>
    <xf numFmtId="0" fontId="1" fillId="0" borderId="65" xfId="0" applyFont="1" applyFill="1" applyBorder="1" applyAlignment="1">
      <alignment horizontal="center" vertical="center"/>
    </xf>
    <xf numFmtId="0" fontId="1" fillId="0" borderId="59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</cellXfs>
  <cellStyles count="491">
    <cellStyle name="Euro" xfId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 2" xfId="15"/>
    <cellStyle name="Normal" xfId="0" builtinId="0"/>
    <cellStyle name="Normal 2" xfId="2"/>
    <cellStyle name="Normal 2 2" xfId="10"/>
    <cellStyle name="Normal 3" xfId="9"/>
    <cellStyle name="Porcentaje" xfId="3" builtinId="5"/>
    <cellStyle name="Porcentaje 2" xfId="7"/>
    <cellStyle name="Porcentaje 3" xfId="8"/>
    <cellStyle name="Porcentaje 3 2" xfId="14"/>
    <cellStyle name="Porcentaje 4" xfId="484"/>
    <cellStyle name="Porcentaje 4 2" xfId="486"/>
    <cellStyle name="Porcentaje 5" xfId="485"/>
    <cellStyle name="Porcentaje 6" xfId="487"/>
    <cellStyle name="Porcentaje 7" xfId="488"/>
    <cellStyle name="Porcentaje 8" xfId="489"/>
    <cellStyle name="Porcentaje 9" xfId="490"/>
    <cellStyle name="Porcentual 2" xfId="4"/>
    <cellStyle name="Porcentual 2 2" xfId="11"/>
    <cellStyle name="Porcentual 3" xfId="5"/>
    <cellStyle name="Porcentual 3 2" xfId="12"/>
    <cellStyle name="Porcentual 4" xfId="6"/>
    <cellStyle name="Porcentual 4 2" xfId="13"/>
  </cellStyles>
  <dxfs count="0"/>
  <tableStyles count="0" defaultTableStyle="TableStyleMedium9" defaultPivotStyle="PivotStyleLight16"/>
  <colors>
    <mruColors>
      <color rgb="FFFF99FF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250944"/>
        <c:axId val="141252480"/>
      </c:barChart>
      <c:catAx>
        <c:axId val="141250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1252480"/>
        <c:crosses val="autoZero"/>
        <c:auto val="1"/>
        <c:lblAlgn val="ctr"/>
        <c:lblOffset val="100"/>
        <c:noMultiLvlLbl val="0"/>
      </c:catAx>
      <c:valAx>
        <c:axId val="14125248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2509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560256"/>
        <c:axId val="142582528"/>
      </c:barChart>
      <c:catAx>
        <c:axId val="142560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82528"/>
        <c:crosses val="autoZero"/>
        <c:auto val="1"/>
        <c:lblAlgn val="ctr"/>
        <c:lblOffset val="100"/>
        <c:noMultiLvlLbl val="0"/>
      </c:catAx>
      <c:valAx>
        <c:axId val="14258252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602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91872"/>
        <c:axId val="142593408"/>
      </c:lineChart>
      <c:catAx>
        <c:axId val="142591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93408"/>
        <c:crosses val="autoZero"/>
        <c:auto val="1"/>
        <c:lblAlgn val="ctr"/>
        <c:lblOffset val="100"/>
        <c:noMultiLvlLbl val="0"/>
      </c:catAx>
      <c:valAx>
        <c:axId val="142593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91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652544"/>
        <c:axId val="142654080"/>
      </c:lineChart>
      <c:catAx>
        <c:axId val="142652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2654080"/>
        <c:crosses val="autoZero"/>
        <c:auto val="1"/>
        <c:lblAlgn val="ctr"/>
        <c:lblOffset val="100"/>
        <c:noMultiLvlLbl val="0"/>
      </c:catAx>
      <c:valAx>
        <c:axId val="14265408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6525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631360"/>
        <c:axId val="151632896"/>
      </c:lineChart>
      <c:catAx>
        <c:axId val="151631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51632896"/>
        <c:crosses val="autoZero"/>
        <c:auto val="1"/>
        <c:lblAlgn val="ctr"/>
        <c:lblOffset val="100"/>
        <c:noMultiLvlLbl val="0"/>
      </c:catAx>
      <c:valAx>
        <c:axId val="15163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6313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49792"/>
        <c:axId val="209453440"/>
      </c:lineChart>
      <c:catAx>
        <c:axId val="187249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53440"/>
        <c:crosses val="autoZero"/>
        <c:auto val="1"/>
        <c:lblAlgn val="ctr"/>
        <c:lblOffset val="100"/>
        <c:noMultiLvlLbl val="0"/>
      </c:catAx>
      <c:valAx>
        <c:axId val="20945344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2497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904512"/>
        <c:axId val="141906304"/>
      </c:barChart>
      <c:catAx>
        <c:axId val="141904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06304"/>
        <c:crosses val="autoZero"/>
        <c:auto val="1"/>
        <c:lblAlgn val="ctr"/>
        <c:lblOffset val="100"/>
        <c:noMultiLvlLbl val="0"/>
      </c:catAx>
      <c:valAx>
        <c:axId val="14190630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045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923840"/>
        <c:axId val="141925376"/>
      </c:lineChart>
      <c:catAx>
        <c:axId val="141923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25376"/>
        <c:crosses val="autoZero"/>
        <c:auto val="1"/>
        <c:lblAlgn val="ctr"/>
        <c:lblOffset val="100"/>
        <c:noMultiLvlLbl val="0"/>
      </c:catAx>
      <c:valAx>
        <c:axId val="141925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238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091008"/>
        <c:axId val="142092544"/>
      </c:lineChart>
      <c:catAx>
        <c:axId val="142091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092544"/>
        <c:crosses val="autoZero"/>
        <c:auto val="1"/>
        <c:lblAlgn val="ctr"/>
        <c:lblOffset val="100"/>
        <c:noMultiLvlLbl val="0"/>
      </c:catAx>
      <c:valAx>
        <c:axId val="14209254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0910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353536"/>
        <c:axId val="142355072"/>
      </c:barChart>
      <c:catAx>
        <c:axId val="142353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55072"/>
        <c:crosses val="autoZero"/>
        <c:auto val="1"/>
        <c:lblAlgn val="ctr"/>
        <c:lblOffset val="100"/>
        <c:noMultiLvlLbl val="0"/>
      </c:catAx>
      <c:valAx>
        <c:axId val="142355072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5353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89248"/>
        <c:axId val="142390784"/>
      </c:lineChart>
      <c:catAx>
        <c:axId val="142389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90784"/>
        <c:crosses val="autoZero"/>
        <c:auto val="1"/>
        <c:lblAlgn val="ctr"/>
        <c:lblOffset val="100"/>
        <c:noMultiLvlLbl val="0"/>
      </c:catAx>
      <c:valAx>
        <c:axId val="142390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892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43872"/>
        <c:axId val="142549760"/>
      </c:lineChart>
      <c:catAx>
        <c:axId val="142543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49760"/>
        <c:crosses val="autoZero"/>
        <c:auto val="1"/>
        <c:lblAlgn val="ctr"/>
        <c:lblOffset val="100"/>
        <c:noMultiLvlLbl val="0"/>
      </c:catAx>
      <c:valAx>
        <c:axId val="14254976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43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A1:Z52"/>
  <sheetViews>
    <sheetView topLeftCell="A28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6" ht="4.3499999999999996" customHeight="1" x14ac:dyDescent="0.2"/>
    <row r="2" spans="1:26" x14ac:dyDescent="0.2">
      <c r="A2" s="1" t="s">
        <v>22</v>
      </c>
      <c r="D2" s="1"/>
    </row>
    <row r="3" spans="1:26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6" ht="16.5" customHeight="1" thickBot="1" x14ac:dyDescent="0.3">
      <c r="A4" s="4" t="s">
        <v>16</v>
      </c>
      <c r="B4" s="384" t="s">
        <v>18</v>
      </c>
      <c r="C4" s="385"/>
      <c r="D4" s="385"/>
      <c r="E4" s="385"/>
      <c r="F4" s="385"/>
      <c r="G4" s="385"/>
      <c r="H4" s="385"/>
      <c r="I4" s="385"/>
      <c r="J4" s="386"/>
      <c r="K4" s="384" t="s">
        <v>21</v>
      </c>
      <c r="L4" s="385"/>
      <c r="M4" s="385"/>
      <c r="N4" s="385"/>
      <c r="O4" s="385"/>
      <c r="P4" s="385"/>
      <c r="Q4" s="385"/>
      <c r="R4" s="385"/>
      <c r="S4" s="385"/>
      <c r="T4" s="386"/>
      <c r="U4" s="78" t="s">
        <v>19</v>
      </c>
      <c r="V4" s="78" t="s">
        <v>20</v>
      </c>
      <c r="W4" s="116"/>
      <c r="X4" s="74"/>
      <c r="Y4" s="74"/>
      <c r="Z4" s="74"/>
    </row>
    <row r="5" spans="1:26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7">
        <f>+B5+C5+D5+E5</f>
        <v>0</v>
      </c>
      <c r="V5" s="128">
        <f>+F5+G5+H5+I5+J5+T5+K5+L5+M5+N5+O5+P5+Q5+R5</f>
        <v>0</v>
      </c>
      <c r="W5" s="129">
        <f>+U5+V5</f>
        <v>0</v>
      </c>
    </row>
    <row r="6" spans="1:26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 t="s">
        <v>15</v>
      </c>
      <c r="V6" s="131" t="s">
        <v>15</v>
      </c>
      <c r="W6" s="132" t="s">
        <v>0</v>
      </c>
    </row>
    <row r="7" spans="1:26" x14ac:dyDescent="0.2">
      <c r="A7" s="65" t="s">
        <v>3</v>
      </c>
      <c r="B7" s="69">
        <v>110</v>
      </c>
      <c r="C7" s="23">
        <v>110</v>
      </c>
      <c r="D7" s="23">
        <v>110</v>
      </c>
      <c r="E7" s="23">
        <v>110</v>
      </c>
      <c r="F7" s="23">
        <v>110</v>
      </c>
      <c r="G7" s="23">
        <v>110</v>
      </c>
      <c r="H7" s="23">
        <v>110</v>
      </c>
      <c r="I7" s="23">
        <v>110</v>
      </c>
      <c r="J7" s="133">
        <v>110</v>
      </c>
      <c r="K7" s="69">
        <v>110</v>
      </c>
      <c r="L7" s="23">
        <v>110</v>
      </c>
      <c r="M7" s="23">
        <v>110</v>
      </c>
      <c r="N7" s="23">
        <v>110</v>
      </c>
      <c r="O7" s="23">
        <v>110</v>
      </c>
      <c r="P7" s="23">
        <v>110</v>
      </c>
      <c r="Q7" s="23">
        <v>110</v>
      </c>
      <c r="R7" s="23">
        <v>110</v>
      </c>
      <c r="S7" s="133">
        <v>110</v>
      </c>
      <c r="T7" s="133">
        <v>110</v>
      </c>
      <c r="U7" s="148">
        <v>110</v>
      </c>
      <c r="V7" s="23">
        <v>110</v>
      </c>
      <c r="W7" s="162">
        <v>110</v>
      </c>
    </row>
    <row r="8" spans="1:26" x14ac:dyDescent="0.2">
      <c r="A8" s="66" t="s">
        <v>4</v>
      </c>
      <c r="B8" s="70">
        <v>5925</v>
      </c>
      <c r="C8" s="13">
        <v>6550</v>
      </c>
      <c r="D8" s="13">
        <v>6147</v>
      </c>
      <c r="E8" s="13">
        <v>6551</v>
      </c>
      <c r="F8" s="13">
        <v>6112</v>
      </c>
      <c r="G8" s="13">
        <v>6418</v>
      </c>
      <c r="H8" s="13">
        <v>6042</v>
      </c>
      <c r="I8" s="13">
        <v>6118</v>
      </c>
      <c r="J8" s="63">
        <v>6540</v>
      </c>
      <c r="K8" s="149">
        <v>8958</v>
      </c>
      <c r="L8" s="13">
        <v>9159</v>
      </c>
      <c r="M8" s="13">
        <v>8351</v>
      </c>
      <c r="N8" s="13">
        <v>7751</v>
      </c>
      <c r="O8" s="26">
        <v>9112</v>
      </c>
      <c r="P8" s="37">
        <v>8702</v>
      </c>
      <c r="Q8" s="31">
        <v>8678</v>
      </c>
      <c r="R8" s="31">
        <v>9250</v>
      </c>
      <c r="S8" s="158">
        <v>10254</v>
      </c>
      <c r="T8" s="137">
        <v>11349</v>
      </c>
      <c r="U8" s="141">
        <v>56403</v>
      </c>
      <c r="V8" s="20">
        <v>91564</v>
      </c>
      <c r="W8" s="103">
        <v>147967</v>
      </c>
    </row>
    <row r="9" spans="1:26" x14ac:dyDescent="0.2">
      <c r="A9" s="66" t="s">
        <v>5</v>
      </c>
      <c r="B9" s="70">
        <v>40</v>
      </c>
      <c r="C9" s="13">
        <v>45</v>
      </c>
      <c r="D9" s="13">
        <v>41</v>
      </c>
      <c r="E9" s="13">
        <v>43</v>
      </c>
      <c r="F9" s="13">
        <v>41</v>
      </c>
      <c r="G9" s="13">
        <v>43</v>
      </c>
      <c r="H9" s="13">
        <v>41</v>
      </c>
      <c r="I9" s="13">
        <v>42</v>
      </c>
      <c r="J9" s="63">
        <v>44</v>
      </c>
      <c r="K9" s="149">
        <v>60</v>
      </c>
      <c r="L9" s="13">
        <v>60</v>
      </c>
      <c r="M9" s="13">
        <v>55</v>
      </c>
      <c r="N9" s="13">
        <v>51</v>
      </c>
      <c r="O9" s="26">
        <v>60</v>
      </c>
      <c r="P9" s="58">
        <v>58</v>
      </c>
      <c r="Q9" s="59">
        <v>60</v>
      </c>
      <c r="R9" s="59">
        <v>62</v>
      </c>
      <c r="S9" s="159">
        <v>68</v>
      </c>
      <c r="T9" s="137">
        <v>77</v>
      </c>
      <c r="U9" s="141">
        <v>380</v>
      </c>
      <c r="V9" s="20">
        <v>611</v>
      </c>
      <c r="W9" s="103">
        <v>991</v>
      </c>
    </row>
    <row r="10" spans="1:26" x14ac:dyDescent="0.2">
      <c r="A10" s="66" t="s">
        <v>6</v>
      </c>
      <c r="B10" s="60">
        <v>148.125</v>
      </c>
      <c r="C10" s="12">
        <v>145.55555555555554</v>
      </c>
      <c r="D10" s="12">
        <v>149.92682926829269</v>
      </c>
      <c r="E10" s="12">
        <v>152.34883720930233</v>
      </c>
      <c r="F10" s="12">
        <v>149.07317073170731</v>
      </c>
      <c r="G10" s="12">
        <v>149.25581395348837</v>
      </c>
      <c r="H10" s="12">
        <v>147.36585365853659</v>
      </c>
      <c r="I10" s="12">
        <v>145.66666666666666</v>
      </c>
      <c r="J10" s="61">
        <v>148.63636363636363</v>
      </c>
      <c r="K10" s="150">
        <v>134.30000000000001</v>
      </c>
      <c r="L10" s="12">
        <v>137.65</v>
      </c>
      <c r="M10" s="12">
        <v>136.84</v>
      </c>
      <c r="N10" s="12">
        <v>136.97999999999999</v>
      </c>
      <c r="O10" s="24">
        <v>136.86000000000001</v>
      </c>
      <c r="P10" s="32">
        <v>135.03</v>
      </c>
      <c r="Q10" s="33">
        <v>129.63</v>
      </c>
      <c r="R10" s="33">
        <v>134.19</v>
      </c>
      <c r="S10" s="75">
        <v>135.79</v>
      </c>
      <c r="T10" s="138">
        <v>132.38</v>
      </c>
      <c r="U10" s="142">
        <v>148.42894736842106</v>
      </c>
      <c r="V10" s="163">
        <v>134.85</v>
      </c>
      <c r="W10" s="104">
        <v>149.31079717457115</v>
      </c>
    </row>
    <row r="11" spans="1:26" x14ac:dyDescent="0.2">
      <c r="A11" s="66" t="s">
        <v>7</v>
      </c>
      <c r="B11" s="60">
        <v>75</v>
      </c>
      <c r="C11" s="12">
        <v>68.888888888888886</v>
      </c>
      <c r="D11" s="12">
        <v>56.097560975609753</v>
      </c>
      <c r="E11" s="12">
        <v>83.720930232558146</v>
      </c>
      <c r="F11" s="12">
        <v>65.853658536585371</v>
      </c>
      <c r="G11" s="12">
        <v>90.697674418604649</v>
      </c>
      <c r="H11" s="12">
        <v>92.682926829268297</v>
      </c>
      <c r="I11" s="12">
        <v>88.095238095238102</v>
      </c>
      <c r="J11" s="61">
        <v>93.181818181818187</v>
      </c>
      <c r="K11" s="150">
        <v>70</v>
      </c>
      <c r="L11" s="12">
        <v>70</v>
      </c>
      <c r="M11" s="12">
        <v>63.636363636363633</v>
      </c>
      <c r="N11" s="12">
        <v>74.509803921568633</v>
      </c>
      <c r="O11" s="24">
        <v>70</v>
      </c>
      <c r="P11" s="32">
        <v>68.965517241379317</v>
      </c>
      <c r="Q11" s="33">
        <v>68.333333333333329</v>
      </c>
      <c r="R11" s="33">
        <v>74.193548387096769</v>
      </c>
      <c r="S11" s="75">
        <v>72.058823529411768</v>
      </c>
      <c r="T11" s="138">
        <v>80.519480519480524</v>
      </c>
      <c r="U11" s="142">
        <v>80.526315789473685</v>
      </c>
      <c r="V11" s="163">
        <v>70.86743044189852</v>
      </c>
      <c r="W11" s="104">
        <v>74.571140262361254</v>
      </c>
    </row>
    <row r="12" spans="1:26" x14ac:dyDescent="0.2">
      <c r="A12" s="66" t="s">
        <v>8</v>
      </c>
      <c r="B12" s="71">
        <v>8.7727191362359305E-2</v>
      </c>
      <c r="C12" s="16">
        <v>0.10044594929742309</v>
      </c>
      <c r="D12" s="11">
        <v>0.10493869154299762</v>
      </c>
      <c r="E12" s="11">
        <v>6.3337519377633794E-2</v>
      </c>
      <c r="F12" s="11">
        <v>9.2517082936007605E-2</v>
      </c>
      <c r="G12" s="16">
        <v>5.7853398360724929E-2</v>
      </c>
      <c r="H12" s="11">
        <v>5.7006432834980039E-2</v>
      </c>
      <c r="I12" s="16">
        <v>6.2411314804969566E-2</v>
      </c>
      <c r="J12" s="157">
        <v>5.990294125744617E-2</v>
      </c>
      <c r="K12" s="151">
        <v>9.5824014184351394E-2</v>
      </c>
      <c r="L12" s="11">
        <v>9.7230986032580416E-2</v>
      </c>
      <c r="M12" s="16">
        <v>0.10695710047666468</v>
      </c>
      <c r="N12" s="16">
        <v>9.0625913641511513E-2</v>
      </c>
      <c r="O12" s="25">
        <v>9.8165150902272166E-2</v>
      </c>
      <c r="P12" s="11">
        <v>9.6966593267426682E-2</v>
      </c>
      <c r="Q12" s="34">
        <v>0.10165408867655897</v>
      </c>
      <c r="R12" s="34">
        <v>8.4353425331933879E-2</v>
      </c>
      <c r="S12" s="76">
        <v>9.1321660069635491E-2</v>
      </c>
      <c r="T12" s="139">
        <v>9.0123604576965721E-2</v>
      </c>
      <c r="U12" s="143">
        <v>7.9511247589149792E-2</v>
      </c>
      <c r="V12" s="164">
        <v>9.6556579058853717E-2</v>
      </c>
      <c r="W12" s="105">
        <v>9.0597101431533822E-2</v>
      </c>
    </row>
    <row r="13" spans="1:26" x14ac:dyDescent="0.2">
      <c r="A13" s="66" t="s">
        <v>9</v>
      </c>
      <c r="B13" s="60">
        <v>12.994590220549473</v>
      </c>
      <c r="C13" s="12">
        <v>14.620465953291582</v>
      </c>
      <c r="D13" s="12">
        <v>15.733125290605035</v>
      </c>
      <c r="E13" s="12">
        <v>9.6493974289041624</v>
      </c>
      <c r="F13" s="12">
        <v>13.791814900118986</v>
      </c>
      <c r="G13" s="12">
        <v>8.6349560623054096</v>
      </c>
      <c r="H13" s="12">
        <v>8.4008016387548636</v>
      </c>
      <c r="I13" s="12">
        <v>9.091248189923899</v>
      </c>
      <c r="J13" s="61">
        <v>8.903755359629498</v>
      </c>
      <c r="K13" s="150">
        <v>14.306525317723665</v>
      </c>
      <c r="L13" s="12">
        <v>14.842310017873402</v>
      </c>
      <c r="M13" s="12">
        <v>16.23997720146594</v>
      </c>
      <c r="N13" s="12">
        <v>13.773361894810895</v>
      </c>
      <c r="O13" s="24">
        <v>14.9080142503584</v>
      </c>
      <c r="P13" s="32">
        <v>14.548332665743914</v>
      </c>
      <c r="Q13" s="33">
        <v>14.702569692252977</v>
      </c>
      <c r="R13" s="33">
        <v>12.584986843877232</v>
      </c>
      <c r="S13" s="75">
        <v>13.770769152265327</v>
      </c>
      <c r="T13" s="138">
        <v>13.283282965506286</v>
      </c>
      <c r="U13" s="142">
        <v>11.801770783607411</v>
      </c>
      <c r="V13" s="163">
        <v>14.469896243772309</v>
      </c>
      <c r="W13" s="104">
        <v>13.527125436447795</v>
      </c>
    </row>
    <row r="14" spans="1:26" x14ac:dyDescent="0.2">
      <c r="A14" s="67" t="s">
        <v>10</v>
      </c>
      <c r="B14" s="134">
        <v>38.125</v>
      </c>
      <c r="C14" s="130">
        <v>35.555555555555543</v>
      </c>
      <c r="D14" s="130">
        <v>39.926829268292693</v>
      </c>
      <c r="E14" s="12">
        <v>42.348837209302332</v>
      </c>
      <c r="F14" s="12">
        <v>39.073170731707307</v>
      </c>
      <c r="G14" s="12">
        <v>39.255813953488371</v>
      </c>
      <c r="H14" s="12">
        <v>37.365853658536594</v>
      </c>
      <c r="I14" s="12">
        <v>35.666666666666657</v>
      </c>
      <c r="J14" s="61">
        <v>38.636363636363626</v>
      </c>
      <c r="K14" s="150">
        <v>24.300000000000011</v>
      </c>
      <c r="L14" s="12">
        <v>27.650000000000006</v>
      </c>
      <c r="M14" s="12">
        <v>26.840000000000003</v>
      </c>
      <c r="N14" s="12">
        <v>26.97999999999999</v>
      </c>
      <c r="O14" s="35">
        <v>26.860000000000014</v>
      </c>
      <c r="P14" s="36">
        <v>25.03</v>
      </c>
      <c r="Q14" s="33">
        <v>19.629999999999995</v>
      </c>
      <c r="R14" s="33">
        <v>24.189999999999998</v>
      </c>
      <c r="S14" s="75">
        <v>25.789999999999992</v>
      </c>
      <c r="T14" s="138">
        <v>22.379999999999995</v>
      </c>
      <c r="U14" s="142">
        <v>38.428947368421063</v>
      </c>
      <c r="V14" s="163">
        <v>24.849999999999994</v>
      </c>
      <c r="W14" s="104">
        <v>39.31079717457115</v>
      </c>
    </row>
    <row r="15" spans="1:26" ht="13.5" thickBot="1" x14ac:dyDescent="0.25">
      <c r="A15" s="68" t="s">
        <v>1</v>
      </c>
      <c r="B15" s="72">
        <v>0.34659090909090912</v>
      </c>
      <c r="C15" s="28">
        <v>0.32323232323232309</v>
      </c>
      <c r="D15" s="28">
        <v>0.36297117516629723</v>
      </c>
      <c r="E15" s="28">
        <v>0.38498942917547574</v>
      </c>
      <c r="F15" s="10">
        <v>0.35521064301552097</v>
      </c>
      <c r="G15" s="10">
        <v>0.35687103594080338</v>
      </c>
      <c r="H15" s="28">
        <v>0.33968957871396904</v>
      </c>
      <c r="I15" s="28">
        <v>0.32424242424242417</v>
      </c>
      <c r="J15" s="73">
        <v>0.35123966942148749</v>
      </c>
      <c r="K15" s="152">
        <v>0.220909090909091</v>
      </c>
      <c r="L15" s="10">
        <v>0.2513636363636364</v>
      </c>
      <c r="M15" s="10">
        <v>0.24400000000000002</v>
      </c>
      <c r="N15" s="28">
        <v>0.24527272727272717</v>
      </c>
      <c r="O15" s="28">
        <v>0.24418181818181831</v>
      </c>
      <c r="P15" s="28">
        <v>0.22754545454545455</v>
      </c>
      <c r="Q15" s="28">
        <v>0.17845454545454542</v>
      </c>
      <c r="R15" s="28">
        <v>0.21990909090909089</v>
      </c>
      <c r="S15" s="160">
        <v>0.23445454545454539</v>
      </c>
      <c r="T15" s="140">
        <v>0.20345454545454542</v>
      </c>
      <c r="U15" s="161">
        <v>0.34935406698564603</v>
      </c>
      <c r="V15" s="165">
        <v>0.22590909090909086</v>
      </c>
      <c r="W15" s="166">
        <v>0.35737088340519224</v>
      </c>
    </row>
    <row r="16" spans="1:26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2" ht="16.5" customHeight="1" thickBot="1" x14ac:dyDescent="0.3">
      <c r="A17" s="4" t="s">
        <v>17</v>
      </c>
      <c r="B17" s="384" t="s">
        <v>23</v>
      </c>
      <c r="C17" s="385"/>
      <c r="D17" s="385"/>
      <c r="E17" s="385"/>
      <c r="F17" s="386"/>
      <c r="G17" s="74"/>
      <c r="H17" s="74"/>
    </row>
    <row r="18" spans="1:22" ht="16.5" customHeight="1" thickBot="1" x14ac:dyDescent="0.25">
      <c r="A18" s="77"/>
      <c r="B18" s="113"/>
      <c r="C18" s="114"/>
      <c r="D18" s="114"/>
      <c r="E18" s="114"/>
      <c r="F18" s="114"/>
      <c r="G18" s="115">
        <f>SUM(B18:F18)</f>
        <v>0</v>
      </c>
    </row>
    <row r="19" spans="1:22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11">
        <v>4</v>
      </c>
      <c r="F19" s="110">
        <v>5</v>
      </c>
      <c r="G19" s="112" t="s">
        <v>0</v>
      </c>
    </row>
    <row r="20" spans="1:22" x14ac:dyDescent="0.2">
      <c r="A20" s="65" t="s">
        <v>3</v>
      </c>
      <c r="B20" s="107">
        <v>140</v>
      </c>
      <c r="C20" s="107">
        <v>140</v>
      </c>
      <c r="D20" s="107">
        <v>140</v>
      </c>
      <c r="E20" s="107">
        <v>140</v>
      </c>
      <c r="F20" s="107">
        <v>140</v>
      </c>
      <c r="G20" s="108">
        <v>140</v>
      </c>
    </row>
    <row r="21" spans="1:22" x14ac:dyDescent="0.2">
      <c r="A21" s="66" t="s">
        <v>4</v>
      </c>
      <c r="B21" s="88">
        <v>11797</v>
      </c>
      <c r="C21" s="89">
        <v>10634</v>
      </c>
      <c r="D21" s="89">
        <v>11399</v>
      </c>
      <c r="E21" s="89">
        <v>11086</v>
      </c>
      <c r="F21" s="89">
        <v>10276</v>
      </c>
      <c r="G21" s="103">
        <v>55192</v>
      </c>
    </row>
    <row r="22" spans="1:22" x14ac:dyDescent="0.2">
      <c r="A22" s="66" t="s">
        <v>5</v>
      </c>
      <c r="B22" s="88">
        <v>69</v>
      </c>
      <c r="C22" s="89">
        <v>64</v>
      </c>
      <c r="D22" s="89">
        <v>67</v>
      </c>
      <c r="E22" s="89">
        <v>68</v>
      </c>
      <c r="F22" s="89">
        <v>65</v>
      </c>
      <c r="G22" s="103">
        <v>333</v>
      </c>
    </row>
    <row r="23" spans="1:22" x14ac:dyDescent="0.2">
      <c r="A23" s="66" t="s">
        <v>6</v>
      </c>
      <c r="B23" s="90">
        <v>170.97101449275362</v>
      </c>
      <c r="C23" s="91">
        <v>166.15625</v>
      </c>
      <c r="D23" s="91">
        <v>170.13432835820896</v>
      </c>
      <c r="E23" s="91">
        <v>163.02941176470588</v>
      </c>
      <c r="F23" s="91">
        <v>158.09230769230768</v>
      </c>
      <c r="G23" s="104">
        <v>165.74174174174175</v>
      </c>
    </row>
    <row r="24" spans="1:22" x14ac:dyDescent="0.2">
      <c r="A24" s="66" t="s">
        <v>7</v>
      </c>
      <c r="B24" s="90">
        <v>81.159420289855078</v>
      </c>
      <c r="C24" s="91">
        <v>75</v>
      </c>
      <c r="D24" s="91">
        <v>82.089552238805965</v>
      </c>
      <c r="E24" s="91">
        <v>77.941176470588232</v>
      </c>
      <c r="F24" s="91">
        <v>69.230769230769226</v>
      </c>
      <c r="G24" s="104">
        <v>74.77477477477477</v>
      </c>
    </row>
    <row r="25" spans="1:22" x14ac:dyDescent="0.2">
      <c r="A25" s="66" t="s">
        <v>8</v>
      </c>
      <c r="B25" s="92">
        <v>8.3800196355494849E-2</v>
      </c>
      <c r="C25" s="93">
        <v>8.304166978670309E-2</v>
      </c>
      <c r="D25" s="94">
        <v>7.2960911430361625E-2</v>
      </c>
      <c r="E25" s="94">
        <v>7.5886058556545219E-2</v>
      </c>
      <c r="F25" s="94">
        <v>8.9549306343611898E-2</v>
      </c>
      <c r="G25" s="105">
        <v>8.596567585992114E-2</v>
      </c>
    </row>
    <row r="26" spans="1:22" x14ac:dyDescent="0.2">
      <c r="A26" s="66" t="s">
        <v>9</v>
      </c>
      <c r="B26" s="90">
        <v>14.32740458559091</v>
      </c>
      <c r="C26" s="91">
        <v>13.797892445496885</v>
      </c>
      <c r="D26" s="91">
        <v>12.413155662607346</v>
      </c>
      <c r="E26" s="91">
        <v>12.371659487615592</v>
      </c>
      <c r="F26" s="91">
        <v>14.157056492107012</v>
      </c>
      <c r="G26" s="104">
        <v>14.248100847029333</v>
      </c>
    </row>
    <row r="27" spans="1:22" x14ac:dyDescent="0.2">
      <c r="A27" s="67" t="s">
        <v>10</v>
      </c>
      <c r="B27" s="95">
        <v>30.971014492753625</v>
      </c>
      <c r="C27" s="96">
        <v>26.15625</v>
      </c>
      <c r="D27" s="97">
        <v>30.134328358208961</v>
      </c>
      <c r="E27" s="98">
        <v>23.029411764705884</v>
      </c>
      <c r="F27" s="91">
        <v>18.092307692307685</v>
      </c>
      <c r="G27" s="104">
        <v>25.741741741741748</v>
      </c>
    </row>
    <row r="28" spans="1:22" ht="13.5" thickBot="1" x14ac:dyDescent="0.25">
      <c r="A28" s="68" t="s">
        <v>1</v>
      </c>
      <c r="B28" s="99">
        <v>0.22122153209109732</v>
      </c>
      <c r="C28" s="100">
        <v>0.18683035714285715</v>
      </c>
      <c r="D28" s="101">
        <v>0.21524520255863544</v>
      </c>
      <c r="E28" s="101">
        <v>0.16449579831932773</v>
      </c>
      <c r="F28" s="102">
        <v>0.12923076923076918</v>
      </c>
      <c r="G28" s="106">
        <v>0.18386958386958391</v>
      </c>
    </row>
    <row r="29" spans="1:22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2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21"/>
      <c r="H30" s="64">
        <f>+F30+E30+D30+C30+B30</f>
        <v>0</v>
      </c>
      <c r="I30" s="57"/>
      <c r="J30" s="6"/>
      <c r="K30" s="6"/>
      <c r="L30" s="6"/>
      <c r="M30" s="6"/>
      <c r="N30" s="6"/>
      <c r="O30" s="6"/>
      <c r="P30" s="6"/>
    </row>
    <row r="31" spans="1:22" ht="13.5" thickBot="1" x14ac:dyDescent="0.25">
      <c r="A31" s="5" t="s">
        <v>2</v>
      </c>
      <c r="B31" s="29">
        <v>1</v>
      </c>
      <c r="C31" s="29">
        <v>2</v>
      </c>
      <c r="D31" s="29">
        <v>3</v>
      </c>
      <c r="E31" s="29">
        <v>4</v>
      </c>
      <c r="F31" s="120">
        <v>5</v>
      </c>
      <c r="G31" s="5">
        <v>6</v>
      </c>
      <c r="H31" s="122" t="s">
        <v>0</v>
      </c>
      <c r="I31" s="6"/>
      <c r="J31" s="6"/>
      <c r="K31" s="6"/>
      <c r="L31" s="6"/>
    </row>
    <row r="32" spans="1:22" x14ac:dyDescent="0.2">
      <c r="A32" s="80" t="s">
        <v>3</v>
      </c>
      <c r="B32" s="81">
        <v>115</v>
      </c>
      <c r="C32" s="81">
        <v>115</v>
      </c>
      <c r="D32" s="81">
        <v>115</v>
      </c>
      <c r="E32" s="81">
        <v>115</v>
      </c>
      <c r="F32" s="81">
        <v>115</v>
      </c>
      <c r="G32" s="81">
        <v>115</v>
      </c>
      <c r="H32" s="144">
        <v>115</v>
      </c>
      <c r="I32" s="6"/>
      <c r="J32" s="6"/>
      <c r="K32" s="6"/>
      <c r="L32" s="6"/>
    </row>
    <row r="33" spans="1:16" x14ac:dyDescent="0.2">
      <c r="A33" s="7" t="s">
        <v>4</v>
      </c>
      <c r="B33" s="13">
        <v>9104</v>
      </c>
      <c r="C33" s="14">
        <v>9723</v>
      </c>
      <c r="D33" s="13">
        <v>10753</v>
      </c>
      <c r="E33" s="13">
        <v>11069</v>
      </c>
      <c r="F33" s="14">
        <v>9436</v>
      </c>
      <c r="G33" s="18">
        <v>9502</v>
      </c>
      <c r="H33" s="63">
        <v>59587</v>
      </c>
      <c r="I33" s="6"/>
      <c r="J33" s="6"/>
      <c r="K33" s="6"/>
      <c r="L33" s="6"/>
    </row>
    <row r="34" spans="1:16" x14ac:dyDescent="0.2">
      <c r="A34" s="7" t="s">
        <v>5</v>
      </c>
      <c r="B34" s="13">
        <v>55</v>
      </c>
      <c r="C34" s="14">
        <v>59</v>
      </c>
      <c r="D34" s="13">
        <v>66</v>
      </c>
      <c r="E34" s="13">
        <v>68</v>
      </c>
      <c r="F34" s="14">
        <v>58</v>
      </c>
      <c r="G34" s="18">
        <v>55</v>
      </c>
      <c r="H34" s="63">
        <v>361</v>
      </c>
      <c r="I34" s="6"/>
      <c r="J34" s="6"/>
      <c r="K34" s="6"/>
      <c r="L34" s="6"/>
    </row>
    <row r="35" spans="1:16" x14ac:dyDescent="0.2">
      <c r="A35" s="7" t="s">
        <v>6</v>
      </c>
      <c r="B35" s="17">
        <v>148.53</v>
      </c>
      <c r="C35" s="15">
        <v>147.80000000000001</v>
      </c>
      <c r="D35" s="12">
        <v>145.91999999999999</v>
      </c>
      <c r="E35" s="12">
        <v>145.78</v>
      </c>
      <c r="F35" s="15">
        <v>145.69</v>
      </c>
      <c r="G35" s="19">
        <v>155.76</v>
      </c>
      <c r="H35" s="145">
        <v>148.06</v>
      </c>
      <c r="I35" s="6"/>
      <c r="J35" s="6"/>
      <c r="K35" s="6"/>
      <c r="L35" s="6"/>
    </row>
    <row r="36" spans="1:16" x14ac:dyDescent="0.2">
      <c r="A36" s="7" t="s">
        <v>7</v>
      </c>
      <c r="B36" s="55">
        <v>72.727272727272734</v>
      </c>
      <c r="C36" s="41">
        <v>71.186440677966104</v>
      </c>
      <c r="D36" s="55">
        <v>78.787878787878782</v>
      </c>
      <c r="E36" s="55">
        <v>60.294117647058826</v>
      </c>
      <c r="F36" s="41">
        <v>72.41379310344827</v>
      </c>
      <c r="G36" s="42">
        <v>72.727272727272734</v>
      </c>
      <c r="H36" s="146">
        <v>69.80609418282549</v>
      </c>
      <c r="I36" s="6"/>
      <c r="J36" s="52"/>
      <c r="K36" s="6"/>
      <c r="L36" s="6"/>
    </row>
    <row r="37" spans="1:16" x14ac:dyDescent="0.2">
      <c r="A37" s="7" t="s">
        <v>8</v>
      </c>
      <c r="B37" s="44">
        <v>9.7745279509022759E-2</v>
      </c>
      <c r="C37" s="45">
        <v>9.1957743415756757E-2</v>
      </c>
      <c r="D37" s="44">
        <v>9.051867546276765E-2</v>
      </c>
      <c r="E37" s="44">
        <v>0.10107546051374057</v>
      </c>
      <c r="F37" s="45">
        <v>0.10906398749896151</v>
      </c>
      <c r="G37" s="46">
        <v>9.9351965052663874E-2</v>
      </c>
      <c r="H37" s="147">
        <v>0.10054743016200073</v>
      </c>
      <c r="I37" s="6"/>
      <c r="J37" s="6"/>
      <c r="K37" s="6"/>
      <c r="L37" s="6"/>
    </row>
    <row r="38" spans="1:16" x14ac:dyDescent="0.2">
      <c r="A38" s="7" t="s">
        <v>9</v>
      </c>
      <c r="B38" s="43">
        <v>16.179509539093512</v>
      </c>
      <c r="C38" s="47">
        <v>15.154324393752592</v>
      </c>
      <c r="D38" s="43">
        <v>14.747686625017282</v>
      </c>
      <c r="E38" s="43">
        <v>16.453004006273446</v>
      </c>
      <c r="F38" s="47">
        <v>17.743582517934495</v>
      </c>
      <c r="G38" s="42">
        <v>17.164406762371129</v>
      </c>
      <c r="H38" s="82">
        <v>16.596453520950519</v>
      </c>
      <c r="I38" s="6"/>
      <c r="J38" s="6"/>
      <c r="K38" s="6"/>
      <c r="L38" s="6"/>
    </row>
    <row r="39" spans="1:16" x14ac:dyDescent="0.2">
      <c r="A39" s="8" t="s">
        <v>10</v>
      </c>
      <c r="B39" s="38">
        <v>33.53</v>
      </c>
      <c r="C39" s="39">
        <v>32.800000000000011</v>
      </c>
      <c r="D39" s="38">
        <v>30.919999999999987</v>
      </c>
      <c r="E39" s="38">
        <v>30.78</v>
      </c>
      <c r="F39" s="39">
        <v>30.689999999999998</v>
      </c>
      <c r="G39" s="42">
        <v>40.759999999999991</v>
      </c>
      <c r="H39" s="82">
        <v>33.06</v>
      </c>
      <c r="I39" s="6"/>
      <c r="J39" s="6"/>
      <c r="K39" s="6"/>
      <c r="L39" s="6"/>
    </row>
    <row r="40" spans="1:16" ht="13.5" thickBot="1" x14ac:dyDescent="0.25">
      <c r="A40" s="9" t="s">
        <v>1</v>
      </c>
      <c r="B40" s="48">
        <v>0.29156521739130437</v>
      </c>
      <c r="C40" s="49">
        <v>0.28521739130434792</v>
      </c>
      <c r="D40" s="48">
        <v>0.26886956521739119</v>
      </c>
      <c r="E40" s="50">
        <v>0.26765217391304347</v>
      </c>
      <c r="F40" s="51">
        <v>0.2668695652173913</v>
      </c>
      <c r="G40" s="56">
        <v>0.3544347826086956</v>
      </c>
      <c r="H40" s="83">
        <v>0.28747826086956524</v>
      </c>
      <c r="I40" s="6"/>
      <c r="J40" s="6"/>
      <c r="K40" s="6"/>
      <c r="L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140</v>
      </c>
      <c r="C44" s="81">
        <v>140</v>
      </c>
      <c r="D44" s="81">
        <v>140</v>
      </c>
      <c r="E44" s="81">
        <v>140</v>
      </c>
      <c r="F44" s="81">
        <v>140</v>
      </c>
      <c r="G44" s="81"/>
      <c r="H44" s="81">
        <v>140</v>
      </c>
      <c r="I44" s="6"/>
      <c r="J44" s="6"/>
      <c r="K44" s="6"/>
      <c r="L44" s="6"/>
    </row>
    <row r="45" spans="1:16" x14ac:dyDescent="0.2">
      <c r="A45" s="7" t="s">
        <v>4</v>
      </c>
      <c r="B45" s="13">
        <v>6516</v>
      </c>
      <c r="C45" s="13">
        <v>8294</v>
      </c>
      <c r="D45" s="13">
        <v>9801</v>
      </c>
      <c r="E45" s="13">
        <v>10403</v>
      </c>
      <c r="F45" s="13">
        <v>8388</v>
      </c>
      <c r="G45" s="13"/>
      <c r="H45" s="63">
        <v>43402</v>
      </c>
      <c r="I45" s="6"/>
      <c r="J45" s="6"/>
      <c r="K45" s="6"/>
      <c r="L45" s="6"/>
    </row>
    <row r="46" spans="1:16" x14ac:dyDescent="0.2">
      <c r="A46" s="7" t="s">
        <v>5</v>
      </c>
      <c r="B46" s="13">
        <v>31</v>
      </c>
      <c r="C46" s="13">
        <v>40</v>
      </c>
      <c r="D46" s="13">
        <v>44</v>
      </c>
      <c r="E46" s="13">
        <v>48</v>
      </c>
      <c r="F46" s="13">
        <v>39</v>
      </c>
      <c r="G46" s="13"/>
      <c r="H46" s="63">
        <v>202</v>
      </c>
      <c r="I46" s="6"/>
      <c r="J46" s="6"/>
      <c r="K46" s="6"/>
      <c r="L46" s="6"/>
    </row>
    <row r="47" spans="1:16" x14ac:dyDescent="0.2">
      <c r="A47" s="7" t="s">
        <v>6</v>
      </c>
      <c r="B47" s="17">
        <v>186.69</v>
      </c>
      <c r="C47" s="12">
        <v>183.85</v>
      </c>
      <c r="D47" s="12">
        <v>199.25</v>
      </c>
      <c r="E47" s="12">
        <v>193.23</v>
      </c>
      <c r="F47" s="12">
        <v>191.58</v>
      </c>
      <c r="G47" s="12"/>
      <c r="H47" s="61">
        <v>191.36</v>
      </c>
      <c r="I47" s="6"/>
      <c r="J47" s="6"/>
      <c r="K47" s="6"/>
      <c r="L47" s="6"/>
    </row>
    <row r="48" spans="1:16" x14ac:dyDescent="0.2">
      <c r="A48" s="7" t="s">
        <v>7</v>
      </c>
      <c r="B48" s="55">
        <v>93.548387096774192</v>
      </c>
      <c r="C48" s="40">
        <v>75</v>
      </c>
      <c r="D48" s="55">
        <v>77.272727272727266</v>
      </c>
      <c r="E48" s="55">
        <v>75</v>
      </c>
      <c r="F48" s="40">
        <v>71.794871794871796</v>
      </c>
      <c r="G48" s="43"/>
      <c r="H48" s="82">
        <v>75.742574257425744</v>
      </c>
      <c r="I48" s="6"/>
      <c r="J48" s="52"/>
      <c r="K48" s="6"/>
      <c r="L48" s="6"/>
    </row>
    <row r="49" spans="1:12" x14ac:dyDescent="0.2">
      <c r="A49" s="7" t="s">
        <v>8</v>
      </c>
      <c r="B49" s="44">
        <v>6.9074413767874501E-2</v>
      </c>
      <c r="C49" s="44">
        <v>8.8241745702054675E-2</v>
      </c>
      <c r="D49" s="44">
        <v>7.9454044772703264E-2</v>
      </c>
      <c r="E49" s="44">
        <v>8.5742287574848183E-2</v>
      </c>
      <c r="F49" s="44">
        <v>8.7399834814107347E-2</v>
      </c>
      <c r="G49" s="53"/>
      <c r="H49" s="84">
        <v>8.6579948840718804E-2</v>
      </c>
      <c r="I49" s="6"/>
      <c r="J49" s="6"/>
      <c r="K49" s="6"/>
      <c r="L49" s="6"/>
    </row>
    <row r="50" spans="1:12" x14ac:dyDescent="0.2">
      <c r="A50" s="7" t="s">
        <v>9</v>
      </c>
      <c r="B50" s="43">
        <v>14.518996132628073</v>
      </c>
      <c r="C50" s="43">
        <v>18.296925971321038</v>
      </c>
      <c r="D50" s="43">
        <v>17.698388473119653</v>
      </c>
      <c r="E50" s="43">
        <v>18.582854534190535</v>
      </c>
      <c r="F50" s="43">
        <v>18.797687549249549</v>
      </c>
      <c r="G50" s="43"/>
      <c r="H50" s="82">
        <v>18.602687819727116</v>
      </c>
      <c r="I50" s="6"/>
      <c r="J50" s="6"/>
      <c r="K50" s="6"/>
      <c r="L50" s="6"/>
    </row>
    <row r="51" spans="1:12" x14ac:dyDescent="0.2">
      <c r="A51" s="8" t="s">
        <v>10</v>
      </c>
      <c r="B51" s="43">
        <v>46.69</v>
      </c>
      <c r="C51" s="43">
        <v>43.849999999999994</v>
      </c>
      <c r="D51" s="43">
        <v>59.25</v>
      </c>
      <c r="E51" s="43">
        <v>53.22999999999999</v>
      </c>
      <c r="F51" s="43">
        <v>51.580000000000013</v>
      </c>
      <c r="G51" s="43"/>
      <c r="H51" s="82">
        <v>51.360000000000014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0.33349999999999996</v>
      </c>
      <c r="C52" s="85">
        <v>0.31321428571428567</v>
      </c>
      <c r="D52" s="85">
        <v>0.42321428571428571</v>
      </c>
      <c r="E52" s="86">
        <v>0.38021428571428562</v>
      </c>
      <c r="F52" s="86">
        <v>0.36842857142857149</v>
      </c>
      <c r="G52" s="85"/>
      <c r="H52" s="87">
        <v>0.36685714285714294</v>
      </c>
      <c r="I52" s="6"/>
      <c r="J52" s="6"/>
      <c r="K52" s="6"/>
      <c r="L52" s="6"/>
    </row>
  </sheetData>
  <mergeCells count="3">
    <mergeCell ref="B4:J4"/>
    <mergeCell ref="K4:T4"/>
    <mergeCell ref="B17:F17"/>
  </mergeCells>
  <phoneticPr fontId="0" type="noConversion"/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A1:J45"/>
  <sheetViews>
    <sheetView showGridLines="0" topLeftCell="A25" zoomScale="75" zoomScaleNormal="75" workbookViewId="0">
      <selection activeCell="I55" sqref="I55"/>
    </sheetView>
  </sheetViews>
  <sheetFormatPr baseColWidth="10" defaultColWidth="19.85546875" defaultRowHeight="12.75" x14ac:dyDescent="0.2"/>
  <cols>
    <col min="1" max="1" width="16.85546875" style="200" customWidth="1"/>
    <col min="2" max="5" width="8.85546875" style="200" customWidth="1"/>
    <col min="6" max="6" width="8.85546875" style="319" customWidth="1"/>
    <col min="7" max="7" width="8.85546875" style="200" customWidth="1"/>
    <col min="8" max="8" width="12.7109375" style="200" bestFit="1" customWidth="1"/>
    <col min="9" max="10" width="9.28515625" style="200" customWidth="1"/>
    <col min="11" max="11" width="9.85546875" style="200" customWidth="1"/>
    <col min="12" max="12" width="9.7109375" style="200" bestFit="1" customWidth="1"/>
    <col min="13" max="13" width="10.42578125" style="200" customWidth="1"/>
    <col min="14" max="16" width="11" style="200" customWidth="1"/>
    <col min="17" max="16384" width="19.85546875" style="200"/>
  </cols>
  <sheetData>
    <row r="1" spans="1:10" x14ac:dyDescent="0.2">
      <c r="A1" s="200" t="s">
        <v>58</v>
      </c>
    </row>
    <row r="2" spans="1:10" x14ac:dyDescent="0.2">
      <c r="A2" s="200" t="s">
        <v>59</v>
      </c>
      <c r="B2" s="227">
        <v>39.08</v>
      </c>
    </row>
    <row r="3" spans="1:10" x14ac:dyDescent="0.2">
      <c r="A3" s="200" t="s">
        <v>7</v>
      </c>
      <c r="B3" s="227">
        <v>68.66</v>
      </c>
    </row>
    <row r="4" spans="1:10" x14ac:dyDescent="0.2">
      <c r="A4" s="200" t="s">
        <v>60</v>
      </c>
      <c r="B4" s="200">
        <v>3315</v>
      </c>
    </row>
    <row r="6" spans="1:10" x14ac:dyDescent="0.2">
      <c r="A6" s="229" t="s">
        <v>61</v>
      </c>
      <c r="B6" s="227">
        <v>39</v>
      </c>
      <c r="C6" s="227">
        <v>39.1</v>
      </c>
      <c r="D6" s="227">
        <v>39.1</v>
      </c>
      <c r="E6" s="227">
        <v>39.1</v>
      </c>
      <c r="F6" s="227">
        <v>39.1</v>
      </c>
      <c r="G6" s="227">
        <v>39.1</v>
      </c>
    </row>
    <row r="7" spans="1:10" ht="13.5" thickBot="1" x14ac:dyDescent="0.25">
      <c r="A7" s="229" t="s">
        <v>62</v>
      </c>
      <c r="B7" s="227">
        <v>30.49</v>
      </c>
      <c r="C7" s="227">
        <v>30.49</v>
      </c>
      <c r="D7" s="227">
        <v>30.49</v>
      </c>
      <c r="E7" s="227">
        <v>30.49</v>
      </c>
      <c r="F7" s="227">
        <v>30.49</v>
      </c>
    </row>
    <row r="8" spans="1:10" ht="13.5" thickBot="1" x14ac:dyDescent="0.25">
      <c r="A8" s="270" t="s">
        <v>49</v>
      </c>
      <c r="B8" s="400" t="s">
        <v>50</v>
      </c>
      <c r="C8" s="401"/>
      <c r="D8" s="401"/>
      <c r="E8" s="401"/>
      <c r="F8" s="401"/>
      <c r="G8" s="292" t="s">
        <v>0</v>
      </c>
    </row>
    <row r="9" spans="1:10" x14ac:dyDescent="0.2">
      <c r="A9" s="214" t="s">
        <v>2</v>
      </c>
      <c r="B9" s="294">
        <v>1</v>
      </c>
      <c r="C9" s="225">
        <v>2</v>
      </c>
      <c r="D9" s="225">
        <v>3</v>
      </c>
      <c r="E9" s="225">
        <v>4</v>
      </c>
      <c r="F9" s="225">
        <v>5</v>
      </c>
      <c r="G9" s="224">
        <v>331</v>
      </c>
    </row>
    <row r="10" spans="1:10" x14ac:dyDescent="0.2">
      <c r="A10" s="276" t="s">
        <v>3</v>
      </c>
      <c r="B10" s="295">
        <v>140</v>
      </c>
      <c r="C10" s="296">
        <v>140</v>
      </c>
      <c r="D10" s="297">
        <v>140</v>
      </c>
      <c r="E10" s="297">
        <v>140</v>
      </c>
      <c r="F10" s="297">
        <v>140</v>
      </c>
      <c r="G10" s="298">
        <v>140</v>
      </c>
    </row>
    <row r="11" spans="1:10" x14ac:dyDescent="0.2">
      <c r="A11" s="279" t="s">
        <v>6</v>
      </c>
      <c r="B11" s="299">
        <v>140.13636363636363</v>
      </c>
      <c r="C11" s="300">
        <v>148.24242424242425</v>
      </c>
      <c r="D11" s="300">
        <v>158.69696969696969</v>
      </c>
      <c r="E11" s="300">
        <v>161.36363636363637</v>
      </c>
      <c r="F11" s="300">
        <v>162.59701492537314</v>
      </c>
      <c r="G11" s="317">
        <v>154.23262839879155</v>
      </c>
      <c r="H11" s="321"/>
    </row>
    <row r="12" spans="1:10" x14ac:dyDescent="0.2">
      <c r="A12" s="214" t="s">
        <v>7</v>
      </c>
      <c r="B12" s="301">
        <v>42.424242424242422</v>
      </c>
      <c r="C12" s="302">
        <v>45.454545454545453</v>
      </c>
      <c r="D12" s="303">
        <v>57.575757575757578</v>
      </c>
      <c r="E12" s="303">
        <v>39.393939393939391</v>
      </c>
      <c r="F12" s="303">
        <v>50.746268656716417</v>
      </c>
      <c r="G12" s="245">
        <v>49.244712990936556</v>
      </c>
      <c r="H12" s="321"/>
    </row>
    <row r="13" spans="1:10" x14ac:dyDescent="0.2">
      <c r="A13" s="214" t="s">
        <v>8</v>
      </c>
      <c r="B13" s="246">
        <v>0.12961760003502373</v>
      </c>
      <c r="C13" s="247">
        <v>0.14047739076791116</v>
      </c>
      <c r="D13" s="304">
        <v>0.13011308586936152</v>
      </c>
      <c r="E13" s="304">
        <v>0.15779744314222297</v>
      </c>
      <c r="F13" s="304">
        <v>0.138218435794704</v>
      </c>
      <c r="G13" s="249">
        <v>0.15120263903746084</v>
      </c>
      <c r="H13" s="321"/>
    </row>
    <row r="14" spans="1:10" x14ac:dyDescent="0.2">
      <c r="A14" s="279" t="s">
        <v>1</v>
      </c>
      <c r="B14" s="250">
        <f t="shared" ref="B14:G14" si="0">B11/B10*100-100</f>
        <v>9.740259740257784E-2</v>
      </c>
      <c r="C14" s="251">
        <f t="shared" si="0"/>
        <v>5.8874458874458924</v>
      </c>
      <c r="D14" s="251">
        <f t="shared" si="0"/>
        <v>13.354978354978343</v>
      </c>
      <c r="E14" s="251">
        <f t="shared" si="0"/>
        <v>15.259740259740255</v>
      </c>
      <c r="F14" s="251">
        <f t="shared" ref="F14" si="1">F11/F10*100-100</f>
        <v>16.140724946695101</v>
      </c>
      <c r="G14" s="316">
        <f t="shared" si="0"/>
        <v>10.166163141993962</v>
      </c>
      <c r="H14" s="321"/>
    </row>
    <row r="15" spans="1:10" ht="13.5" thickBot="1" x14ac:dyDescent="0.25">
      <c r="A15" s="214" t="s">
        <v>27</v>
      </c>
      <c r="B15" s="254">
        <f t="shared" ref="B15:G15" si="2">B11-B6</f>
        <v>101.13636363636363</v>
      </c>
      <c r="C15" s="255">
        <f t="shared" si="2"/>
        <v>109.14242424242425</v>
      </c>
      <c r="D15" s="255">
        <f t="shared" si="2"/>
        <v>119.59696969696969</v>
      </c>
      <c r="E15" s="255">
        <f t="shared" si="2"/>
        <v>122.26363636363638</v>
      </c>
      <c r="F15" s="255">
        <f t="shared" si="2"/>
        <v>123.49701492537315</v>
      </c>
      <c r="G15" s="257">
        <f t="shared" si="2"/>
        <v>115.13262839879155</v>
      </c>
    </row>
    <row r="16" spans="1:10" x14ac:dyDescent="0.2">
      <c r="A16" s="288" t="s">
        <v>52</v>
      </c>
      <c r="B16" s="259">
        <v>617</v>
      </c>
      <c r="C16" s="260">
        <v>587</v>
      </c>
      <c r="D16" s="260">
        <v>659</v>
      </c>
      <c r="E16" s="260">
        <v>650</v>
      </c>
      <c r="F16" s="260">
        <v>651</v>
      </c>
      <c r="G16" s="262">
        <f>SUM(B16:F16)</f>
        <v>3164</v>
      </c>
      <c r="H16" s="200" t="s">
        <v>56</v>
      </c>
      <c r="I16" s="263">
        <f>B4-G16</f>
        <v>151</v>
      </c>
      <c r="J16" s="305">
        <f>I16/B4</f>
        <v>4.5550527903469078E-2</v>
      </c>
    </row>
    <row r="17" spans="1:10" x14ac:dyDescent="0.2">
      <c r="A17" s="288" t="s">
        <v>28</v>
      </c>
      <c r="B17" s="218">
        <v>60</v>
      </c>
      <c r="C17" s="267">
        <v>60</v>
      </c>
      <c r="D17" s="267">
        <v>60</v>
      </c>
      <c r="E17" s="267">
        <v>60</v>
      </c>
      <c r="F17" s="267">
        <v>60</v>
      </c>
      <c r="G17" s="222"/>
      <c r="H17" s="200" t="s">
        <v>57</v>
      </c>
      <c r="I17" s="200">
        <v>31.17</v>
      </c>
    </row>
    <row r="18" spans="1:10" ht="13.5" thickBot="1" x14ac:dyDescent="0.25">
      <c r="A18" s="290" t="s">
        <v>26</v>
      </c>
      <c r="B18" s="352">
        <f>B17-B7</f>
        <v>29.51</v>
      </c>
      <c r="C18" s="353">
        <f>C17-C7</f>
        <v>29.51</v>
      </c>
      <c r="D18" s="353">
        <f>D17-D7</f>
        <v>29.51</v>
      </c>
      <c r="E18" s="353">
        <f>E17-E7</f>
        <v>29.51</v>
      </c>
      <c r="F18" s="353">
        <f>F17-F7</f>
        <v>29.51</v>
      </c>
      <c r="G18" s="223"/>
      <c r="H18" s="200" t="s">
        <v>26</v>
      </c>
    </row>
    <row r="19" spans="1:10" x14ac:dyDescent="0.2">
      <c r="B19" s="200">
        <v>60</v>
      </c>
      <c r="C19" s="355">
        <v>60</v>
      </c>
      <c r="D19" s="355">
        <v>60</v>
      </c>
      <c r="E19" s="355">
        <v>60</v>
      </c>
      <c r="F19" s="355">
        <v>60</v>
      </c>
    </row>
    <row r="20" spans="1:10" ht="13.5" thickBot="1" x14ac:dyDescent="0.25"/>
    <row r="21" spans="1:10" ht="13.5" thickBot="1" x14ac:dyDescent="0.25">
      <c r="A21" s="270" t="s">
        <v>65</v>
      </c>
      <c r="B21" s="400" t="s">
        <v>50</v>
      </c>
      <c r="C21" s="401"/>
      <c r="D21" s="401"/>
      <c r="E21" s="401"/>
      <c r="F21" s="401"/>
      <c r="G21" s="292" t="s">
        <v>0</v>
      </c>
      <c r="H21" s="357"/>
      <c r="I21" s="357"/>
      <c r="J21" s="357"/>
    </row>
    <row r="22" spans="1:10" x14ac:dyDescent="0.2">
      <c r="A22" s="214" t="s">
        <v>2</v>
      </c>
      <c r="B22" s="294">
        <v>1</v>
      </c>
      <c r="C22" s="225">
        <v>2</v>
      </c>
      <c r="D22" s="225">
        <v>3</v>
      </c>
      <c r="E22" s="225">
        <v>4</v>
      </c>
      <c r="F22" s="225">
        <v>5</v>
      </c>
      <c r="G22" s="224">
        <v>313</v>
      </c>
      <c r="H22" s="357"/>
      <c r="I22" s="357"/>
      <c r="J22" s="357"/>
    </row>
    <row r="23" spans="1:10" x14ac:dyDescent="0.2">
      <c r="A23" s="276" t="s">
        <v>3</v>
      </c>
      <c r="B23" s="295">
        <v>300</v>
      </c>
      <c r="C23" s="296">
        <v>300</v>
      </c>
      <c r="D23" s="297">
        <v>300</v>
      </c>
      <c r="E23" s="297">
        <v>300</v>
      </c>
      <c r="F23" s="297">
        <v>300</v>
      </c>
      <c r="G23" s="298">
        <v>300</v>
      </c>
      <c r="H23" s="357"/>
      <c r="I23" s="357"/>
      <c r="J23" s="357"/>
    </row>
    <row r="24" spans="1:10" x14ac:dyDescent="0.2">
      <c r="A24" s="279" t="s">
        <v>6</v>
      </c>
      <c r="B24" s="299">
        <v>331</v>
      </c>
      <c r="C24" s="300">
        <v>405</v>
      </c>
      <c r="D24" s="300">
        <v>417</v>
      </c>
      <c r="E24" s="300">
        <v>413</v>
      </c>
      <c r="F24" s="300">
        <v>440</v>
      </c>
      <c r="G24" s="317">
        <v>402</v>
      </c>
      <c r="H24" s="321"/>
      <c r="I24" s="357"/>
      <c r="J24" s="357"/>
    </row>
    <row r="25" spans="1:10" x14ac:dyDescent="0.2">
      <c r="A25" s="214" t="s">
        <v>7</v>
      </c>
      <c r="B25" s="301">
        <v>53</v>
      </c>
      <c r="C25" s="302">
        <v>60.3</v>
      </c>
      <c r="D25" s="303">
        <v>55.4</v>
      </c>
      <c r="E25" s="303">
        <v>69.2</v>
      </c>
      <c r="F25" s="303">
        <v>64.599999999999994</v>
      </c>
      <c r="G25" s="245">
        <v>48.9</v>
      </c>
      <c r="H25" s="321"/>
      <c r="I25" s="357"/>
      <c r="J25" s="357"/>
    </row>
    <row r="26" spans="1:10" x14ac:dyDescent="0.2">
      <c r="A26" s="214" t="s">
        <v>8</v>
      </c>
      <c r="B26" s="246">
        <v>0.13</v>
      </c>
      <c r="C26" s="247">
        <v>0.108</v>
      </c>
      <c r="D26" s="304">
        <v>0.129</v>
      </c>
      <c r="E26" s="304">
        <v>0.1</v>
      </c>
      <c r="F26" s="304">
        <v>0.104</v>
      </c>
      <c r="G26" s="249">
        <v>0.14599999999999999</v>
      </c>
      <c r="H26" s="321"/>
      <c r="I26" s="357"/>
      <c r="J26" s="357"/>
    </row>
    <row r="27" spans="1:10" x14ac:dyDescent="0.2">
      <c r="A27" s="279" t="s">
        <v>1</v>
      </c>
      <c r="B27" s="250">
        <f t="shared" ref="B27:G27" si="3">B24/B23*100-100</f>
        <v>10.333333333333329</v>
      </c>
      <c r="C27" s="251">
        <f t="shared" si="3"/>
        <v>35</v>
      </c>
      <c r="D27" s="251">
        <f t="shared" si="3"/>
        <v>39</v>
      </c>
      <c r="E27" s="251">
        <f t="shared" si="3"/>
        <v>37.666666666666657</v>
      </c>
      <c r="F27" s="251">
        <f t="shared" si="3"/>
        <v>46.666666666666657</v>
      </c>
      <c r="G27" s="316">
        <f t="shared" si="3"/>
        <v>34</v>
      </c>
      <c r="H27" s="321"/>
      <c r="I27" s="357"/>
      <c r="J27" s="357"/>
    </row>
    <row r="28" spans="1:10" ht="13.5" thickBot="1" x14ac:dyDescent="0.25">
      <c r="A28" s="214" t="s">
        <v>27</v>
      </c>
      <c r="B28" s="254">
        <f>B24-B11</f>
        <v>190.86363636363637</v>
      </c>
      <c r="C28" s="255">
        <f t="shared" ref="C28:F28" si="4">C24-C11</f>
        <v>256.75757575757575</v>
      </c>
      <c r="D28" s="255">
        <f t="shared" si="4"/>
        <v>258.30303030303031</v>
      </c>
      <c r="E28" s="255">
        <f t="shared" si="4"/>
        <v>251.63636363636363</v>
      </c>
      <c r="F28" s="255">
        <f t="shared" si="4"/>
        <v>277.40298507462683</v>
      </c>
      <c r="G28" s="257">
        <f>G24-G11</f>
        <v>247.76737160120845</v>
      </c>
      <c r="H28" s="357"/>
      <c r="I28" s="357"/>
      <c r="J28" s="357"/>
    </row>
    <row r="29" spans="1:10" x14ac:dyDescent="0.2">
      <c r="A29" s="288" t="s">
        <v>52</v>
      </c>
      <c r="B29" s="259">
        <v>580</v>
      </c>
      <c r="C29" s="260">
        <v>584</v>
      </c>
      <c r="D29" s="260">
        <v>658</v>
      </c>
      <c r="E29" s="260">
        <v>645</v>
      </c>
      <c r="F29" s="260">
        <v>651</v>
      </c>
      <c r="G29" s="262">
        <f>SUM(B29:F29)</f>
        <v>3118</v>
      </c>
      <c r="H29" s="357" t="s">
        <v>56</v>
      </c>
      <c r="I29" s="263">
        <f>G16-G29</f>
        <v>46</v>
      </c>
      <c r="J29" s="305">
        <f>I29/G16</f>
        <v>1.4538558786346398E-2</v>
      </c>
    </row>
    <row r="30" spans="1:10" x14ac:dyDescent="0.2">
      <c r="A30" s="288" t="s">
        <v>28</v>
      </c>
      <c r="B30" s="218">
        <v>90</v>
      </c>
      <c r="C30" s="267">
        <v>90</v>
      </c>
      <c r="D30" s="267">
        <v>90</v>
      </c>
      <c r="E30" s="267">
        <v>90</v>
      </c>
      <c r="F30" s="267">
        <v>90</v>
      </c>
      <c r="G30" s="222"/>
      <c r="H30" s="357" t="s">
        <v>57</v>
      </c>
      <c r="I30" s="357">
        <v>60.68</v>
      </c>
      <c r="J30" s="357"/>
    </row>
    <row r="31" spans="1:10" ht="13.5" thickBot="1" x14ac:dyDescent="0.25">
      <c r="A31" s="290" t="s">
        <v>26</v>
      </c>
      <c r="B31" s="352">
        <f>B30-B17</f>
        <v>30</v>
      </c>
      <c r="C31" s="353">
        <f t="shared" ref="C31:F31" si="5">C30-C17</f>
        <v>30</v>
      </c>
      <c r="D31" s="353">
        <f t="shared" si="5"/>
        <v>30</v>
      </c>
      <c r="E31" s="353">
        <f t="shared" si="5"/>
        <v>30</v>
      </c>
      <c r="F31" s="353">
        <f t="shared" si="5"/>
        <v>30</v>
      </c>
      <c r="G31" s="223"/>
      <c r="H31" s="357" t="s">
        <v>26</v>
      </c>
      <c r="I31" s="357">
        <f>I30-I17</f>
        <v>29.509999999999998</v>
      </c>
      <c r="J31" s="357"/>
    </row>
    <row r="33" spans="1:10" ht="13.5" thickBot="1" x14ac:dyDescent="0.25"/>
    <row r="34" spans="1:10" ht="13.5" thickBot="1" x14ac:dyDescent="0.25">
      <c r="A34" s="270" t="s">
        <v>66</v>
      </c>
      <c r="B34" s="400" t="s">
        <v>50</v>
      </c>
      <c r="C34" s="401"/>
      <c r="D34" s="401"/>
      <c r="E34" s="401"/>
      <c r="F34" s="401"/>
      <c r="G34" s="292" t="s">
        <v>0</v>
      </c>
      <c r="H34" s="363"/>
      <c r="I34" s="363"/>
      <c r="J34" s="363"/>
    </row>
    <row r="35" spans="1:10" x14ac:dyDescent="0.2">
      <c r="A35" s="214" t="s">
        <v>2</v>
      </c>
      <c r="B35" s="294">
        <v>1</v>
      </c>
      <c r="C35" s="225"/>
      <c r="D35" s="225"/>
      <c r="E35" s="225"/>
      <c r="F35" s="225"/>
      <c r="G35" s="224">
        <v>300</v>
      </c>
      <c r="H35" s="363"/>
      <c r="I35" s="363"/>
      <c r="J35" s="363"/>
    </row>
    <row r="36" spans="1:10" x14ac:dyDescent="0.2">
      <c r="A36" s="276" t="s">
        <v>3</v>
      </c>
      <c r="B36" s="295">
        <v>490</v>
      </c>
      <c r="C36" s="296"/>
      <c r="D36" s="297"/>
      <c r="E36" s="297"/>
      <c r="F36" s="297"/>
      <c r="G36" s="298">
        <v>490</v>
      </c>
      <c r="H36" s="363"/>
      <c r="I36" s="363"/>
      <c r="J36" s="363"/>
    </row>
    <row r="37" spans="1:10" x14ac:dyDescent="0.2">
      <c r="A37" s="279" t="s">
        <v>6</v>
      </c>
      <c r="B37" s="299">
        <v>644</v>
      </c>
      <c r="C37" s="300"/>
      <c r="D37" s="300"/>
      <c r="E37" s="300"/>
      <c r="F37" s="300"/>
      <c r="G37" s="317">
        <v>644</v>
      </c>
      <c r="H37" s="321"/>
      <c r="I37" s="363"/>
      <c r="J37" s="363"/>
    </row>
    <row r="38" spans="1:10" x14ac:dyDescent="0.2">
      <c r="A38" s="214" t="s">
        <v>7</v>
      </c>
      <c r="B38" s="301">
        <v>50.3</v>
      </c>
      <c r="C38" s="302"/>
      <c r="D38" s="303"/>
      <c r="E38" s="303"/>
      <c r="F38" s="303"/>
      <c r="G38" s="245">
        <v>50.3</v>
      </c>
      <c r="H38" s="321"/>
      <c r="I38" s="363"/>
      <c r="J38" s="363"/>
    </row>
    <row r="39" spans="1:10" x14ac:dyDescent="0.2">
      <c r="A39" s="214" t="s">
        <v>8</v>
      </c>
      <c r="B39" s="246">
        <v>0.151</v>
      </c>
      <c r="C39" s="247"/>
      <c r="D39" s="304"/>
      <c r="E39" s="304"/>
      <c r="F39" s="304"/>
      <c r="G39" s="249">
        <v>0.151</v>
      </c>
      <c r="H39" s="321"/>
      <c r="I39" s="363"/>
      <c r="J39" s="363"/>
    </row>
    <row r="40" spans="1:10" x14ac:dyDescent="0.2">
      <c r="A40" s="279" t="s">
        <v>1</v>
      </c>
      <c r="B40" s="250">
        <f t="shared" ref="B40:G40" si="6">B37/B36*100-100</f>
        <v>31.428571428571416</v>
      </c>
      <c r="C40" s="251"/>
      <c r="D40" s="251"/>
      <c r="E40" s="251"/>
      <c r="F40" s="251"/>
      <c r="G40" s="316">
        <f t="shared" si="6"/>
        <v>31.428571428571416</v>
      </c>
      <c r="H40" s="321"/>
      <c r="I40" s="363"/>
      <c r="J40" s="363"/>
    </row>
    <row r="41" spans="1:10" ht="13.5" thickBot="1" x14ac:dyDescent="0.25">
      <c r="A41" s="214" t="s">
        <v>27</v>
      </c>
      <c r="B41" s="254">
        <f>B37-B24</f>
        <v>313</v>
      </c>
      <c r="C41" s="255"/>
      <c r="D41" s="255"/>
      <c r="E41" s="255"/>
      <c r="F41" s="255"/>
      <c r="G41" s="257">
        <f>G37-G24</f>
        <v>242</v>
      </c>
      <c r="H41" s="363"/>
      <c r="I41" s="363"/>
      <c r="J41" s="363"/>
    </row>
    <row r="42" spans="1:10" x14ac:dyDescent="0.2">
      <c r="A42" s="288" t="s">
        <v>52</v>
      </c>
      <c r="B42" s="259">
        <v>3102</v>
      </c>
      <c r="C42" s="260"/>
      <c r="D42" s="260"/>
      <c r="E42" s="260"/>
      <c r="F42" s="260"/>
      <c r="G42" s="262">
        <f>SUM(B42:F42)</f>
        <v>3102</v>
      </c>
      <c r="H42" s="363" t="s">
        <v>56</v>
      </c>
      <c r="I42" s="263">
        <f>G29-G42</f>
        <v>16</v>
      </c>
      <c r="J42" s="305">
        <f>I42/G29</f>
        <v>5.1314945477870426E-3</v>
      </c>
    </row>
    <row r="43" spans="1:10" x14ac:dyDescent="0.2">
      <c r="A43" s="288" t="s">
        <v>28</v>
      </c>
      <c r="B43" s="218">
        <v>125</v>
      </c>
      <c r="C43" s="267"/>
      <c r="D43" s="267"/>
      <c r="E43" s="267"/>
      <c r="F43" s="267"/>
      <c r="G43" s="222"/>
      <c r="H43" s="363" t="s">
        <v>57</v>
      </c>
      <c r="I43" s="363">
        <v>90.57</v>
      </c>
      <c r="J43" s="363"/>
    </row>
    <row r="44" spans="1:10" ht="13.5" thickBot="1" x14ac:dyDescent="0.25">
      <c r="A44" s="290" t="s">
        <v>26</v>
      </c>
      <c r="B44" s="352">
        <f>B43-B30</f>
        <v>35</v>
      </c>
      <c r="C44" s="353"/>
      <c r="D44" s="353"/>
      <c r="E44" s="353"/>
      <c r="F44" s="353"/>
      <c r="G44" s="223"/>
      <c r="H44" s="363" t="s">
        <v>26</v>
      </c>
      <c r="I44" s="363">
        <f>I43-I30</f>
        <v>29.889999999999993</v>
      </c>
      <c r="J44" s="363"/>
    </row>
    <row r="45" spans="1:10" x14ac:dyDescent="0.2">
      <c r="B45" s="200">
        <v>125</v>
      </c>
    </row>
  </sheetData>
  <mergeCells count="3">
    <mergeCell ref="B8:F8"/>
    <mergeCell ref="B21:F21"/>
    <mergeCell ref="B34:F34"/>
  </mergeCells>
  <conditionalFormatting sqref="B25:F25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6:F2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8:F28">
    <cfRule type="colorScale" priority="6">
      <colorScale>
        <cfvo type="min"/>
        <cfvo type="max"/>
        <color rgb="FFFFEF9C"/>
        <color rgb="FF63BE7B"/>
      </colorScale>
    </cfRule>
  </conditionalFormatting>
  <conditionalFormatting sqref="B24:F24">
    <cfRule type="colorScale" priority="5">
      <colorScale>
        <cfvo type="min"/>
        <cfvo type="max"/>
        <color rgb="FFFFEF9C"/>
        <color rgb="FF63BE7B"/>
      </colorScale>
    </cfRule>
  </conditionalFormatting>
  <conditionalFormatting sqref="B38:F3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9:F3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1:F41">
    <cfRule type="colorScale" priority="2">
      <colorScale>
        <cfvo type="min"/>
        <cfvo type="max"/>
        <color rgb="FFFFEF9C"/>
        <color rgb="FF63BE7B"/>
      </colorScale>
    </cfRule>
  </conditionalFormatting>
  <conditionalFormatting sqref="B37:F37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R49"/>
  <sheetViews>
    <sheetView showGridLines="0" topLeftCell="A24" zoomScale="68" zoomScaleNormal="68" workbookViewId="0">
      <selection activeCell="Q38" sqref="Q38:Q44"/>
    </sheetView>
  </sheetViews>
  <sheetFormatPr baseColWidth="10" defaultColWidth="11.42578125" defaultRowHeight="12.75" x14ac:dyDescent="0.2"/>
  <cols>
    <col min="1" max="1" width="16.28515625" style="200" bestFit="1" customWidth="1"/>
    <col min="2" max="8" width="8.85546875" style="200" customWidth="1"/>
    <col min="9" max="9" width="13" style="200" bestFit="1" customWidth="1"/>
    <col min="10" max="10" width="9.5703125" style="200" bestFit="1" customWidth="1"/>
    <col min="11" max="16384" width="11.42578125" style="200"/>
  </cols>
  <sheetData>
    <row r="1" spans="1:15" x14ac:dyDescent="0.2">
      <c r="A1" s="200" t="s">
        <v>58</v>
      </c>
    </row>
    <row r="2" spans="1:15" x14ac:dyDescent="0.2">
      <c r="A2" s="200" t="s">
        <v>59</v>
      </c>
      <c r="B2" s="227">
        <v>42.28</v>
      </c>
    </row>
    <row r="3" spans="1:15" x14ac:dyDescent="0.2">
      <c r="A3" s="200" t="s">
        <v>7</v>
      </c>
      <c r="B3" s="200">
        <v>44.11</v>
      </c>
    </row>
    <row r="4" spans="1:15" x14ac:dyDescent="0.2">
      <c r="A4" s="200" t="s">
        <v>60</v>
      </c>
      <c r="B4" s="200">
        <v>3703</v>
      </c>
    </row>
    <row r="6" spans="1:15" x14ac:dyDescent="0.2">
      <c r="A6" s="229" t="s">
        <v>61</v>
      </c>
      <c r="B6" s="227">
        <v>42.28</v>
      </c>
      <c r="C6" s="227">
        <v>42.28</v>
      </c>
      <c r="D6" s="227">
        <v>42.28</v>
      </c>
      <c r="E6" s="227">
        <v>42.28</v>
      </c>
      <c r="F6" s="227">
        <v>42.28</v>
      </c>
      <c r="G6" s="227">
        <v>42.28</v>
      </c>
      <c r="H6" s="227">
        <v>42.28</v>
      </c>
    </row>
    <row r="7" spans="1:15" ht="13.5" thickBot="1" x14ac:dyDescent="0.25">
      <c r="A7" s="229" t="s">
        <v>62</v>
      </c>
      <c r="B7" s="227">
        <v>21.7</v>
      </c>
      <c r="C7" s="227">
        <v>21.7</v>
      </c>
      <c r="D7" s="227">
        <v>21.7</v>
      </c>
      <c r="E7" s="227">
        <v>21.7</v>
      </c>
      <c r="F7" s="227">
        <v>21.7</v>
      </c>
      <c r="G7" s="227">
        <v>21.7</v>
      </c>
      <c r="H7" s="215"/>
    </row>
    <row r="8" spans="1:15" ht="13.5" thickBot="1" x14ac:dyDescent="0.25">
      <c r="A8" s="270" t="s">
        <v>49</v>
      </c>
      <c r="B8" s="400" t="s">
        <v>50</v>
      </c>
      <c r="C8" s="401"/>
      <c r="D8" s="401"/>
      <c r="E8" s="401"/>
      <c r="F8" s="401"/>
      <c r="G8" s="402"/>
      <c r="H8" s="291" t="s">
        <v>0</v>
      </c>
    </row>
    <row r="9" spans="1:15" x14ac:dyDescent="0.2">
      <c r="A9" s="214" t="s">
        <v>54</v>
      </c>
      <c r="B9" s="271">
        <v>1</v>
      </c>
      <c r="C9" s="272">
        <v>2</v>
      </c>
      <c r="D9" s="273">
        <v>3</v>
      </c>
      <c r="E9" s="272">
        <v>4</v>
      </c>
      <c r="F9" s="273">
        <v>5</v>
      </c>
      <c r="G9" s="268">
        <v>6</v>
      </c>
      <c r="H9" s="274">
        <v>392</v>
      </c>
      <c r="I9" s="213"/>
    </row>
    <row r="10" spans="1:15" ht="12.95" customHeight="1" x14ac:dyDescent="0.2">
      <c r="A10" s="214" t="s">
        <v>2</v>
      </c>
      <c r="B10" s="232">
        <v>1</v>
      </c>
      <c r="C10" s="306">
        <v>2</v>
      </c>
      <c r="D10" s="233">
        <v>3</v>
      </c>
      <c r="E10" s="293">
        <v>4</v>
      </c>
      <c r="F10" s="314">
        <v>5</v>
      </c>
      <c r="G10" s="315">
        <v>6</v>
      </c>
      <c r="H10" s="269" t="s">
        <v>0</v>
      </c>
      <c r="I10" s="229"/>
      <c r="J10" s="275"/>
      <c r="K10" s="210" t="s">
        <v>64</v>
      </c>
      <c r="L10" s="210"/>
      <c r="M10" s="210"/>
      <c r="N10" s="361"/>
      <c r="O10" s="361"/>
    </row>
    <row r="11" spans="1:15" x14ac:dyDescent="0.2">
      <c r="A11" s="276" t="s">
        <v>3</v>
      </c>
      <c r="B11" s="235">
        <v>150</v>
      </c>
      <c r="C11" s="236">
        <v>150</v>
      </c>
      <c r="D11" s="236">
        <v>150</v>
      </c>
      <c r="E11" s="236">
        <v>150</v>
      </c>
      <c r="F11" s="236">
        <v>150</v>
      </c>
      <c r="G11" s="237">
        <v>150</v>
      </c>
      <c r="H11" s="277">
        <v>150</v>
      </c>
      <c r="I11" s="278"/>
      <c r="J11" s="275"/>
      <c r="K11" s="361"/>
      <c r="L11" s="361"/>
      <c r="M11" s="361"/>
      <c r="N11" s="361"/>
      <c r="O11" s="361"/>
    </row>
    <row r="12" spans="1:15" x14ac:dyDescent="0.2">
      <c r="A12" s="279" t="s">
        <v>6</v>
      </c>
      <c r="B12" s="239">
        <v>149.33333333333334</v>
      </c>
      <c r="C12" s="240">
        <v>161.92753623188406</v>
      </c>
      <c r="D12" s="240">
        <v>163.63917525773195</v>
      </c>
      <c r="E12" s="240">
        <v>170.046875</v>
      </c>
      <c r="F12" s="280">
        <v>167.48333333333332</v>
      </c>
      <c r="G12" s="241">
        <v>172.06666666666666</v>
      </c>
      <c r="H12" s="318">
        <v>163.85969387755102</v>
      </c>
      <c r="I12" s="321"/>
      <c r="J12" s="275"/>
      <c r="K12" s="361"/>
      <c r="L12" s="361"/>
      <c r="M12" s="361"/>
      <c r="N12" s="361"/>
      <c r="O12" s="361"/>
    </row>
    <row r="13" spans="1:15" x14ac:dyDescent="0.2">
      <c r="A13" s="214" t="s">
        <v>7</v>
      </c>
      <c r="B13" s="242">
        <v>78.94736842105263</v>
      </c>
      <c r="C13" s="243">
        <v>78.260869565217391</v>
      </c>
      <c r="D13" s="243">
        <v>88.659793814432987</v>
      </c>
      <c r="E13" s="243">
        <v>93.75</v>
      </c>
      <c r="F13" s="281">
        <v>93.333333333333329</v>
      </c>
      <c r="G13" s="244">
        <v>88.888888888888886</v>
      </c>
      <c r="H13" s="282">
        <v>82.397959183673464</v>
      </c>
      <c r="I13" s="322"/>
      <c r="J13" s="275"/>
    </row>
    <row r="14" spans="1:15" x14ac:dyDescent="0.2">
      <c r="A14" s="214" t="s">
        <v>8</v>
      </c>
      <c r="B14" s="246">
        <v>8.5207003538051176E-2</v>
      </c>
      <c r="C14" s="247">
        <v>7.8759367119487597E-2</v>
      </c>
      <c r="D14" s="247">
        <v>7.242974523033098E-2</v>
      </c>
      <c r="E14" s="247">
        <v>5.6122000942457999E-2</v>
      </c>
      <c r="F14" s="283">
        <v>6.7247038697213532E-2</v>
      </c>
      <c r="G14" s="248">
        <v>5.8070496691810282E-2</v>
      </c>
      <c r="H14" s="284">
        <v>8.1882799102791351E-2</v>
      </c>
      <c r="I14" s="285"/>
      <c r="J14" s="286"/>
    </row>
    <row r="15" spans="1:15" x14ac:dyDescent="0.2">
      <c r="A15" s="279" t="s">
        <v>1</v>
      </c>
      <c r="B15" s="250">
        <f t="shared" ref="B15:H15" si="0">B12/B11*100-100</f>
        <v>-0.44444444444444287</v>
      </c>
      <c r="C15" s="251">
        <f t="shared" si="0"/>
        <v>7.9516908212560367</v>
      </c>
      <c r="D15" s="251">
        <f t="shared" si="0"/>
        <v>9.0927835051546282</v>
      </c>
      <c r="E15" s="251">
        <f t="shared" si="0"/>
        <v>13.364583333333329</v>
      </c>
      <c r="F15" s="251">
        <f t="shared" ref="F15" si="1">F12/F11*100-100</f>
        <v>11.655555555555551</v>
      </c>
      <c r="G15" s="252">
        <f t="shared" si="0"/>
        <v>14.711111111111123</v>
      </c>
      <c r="H15" s="316">
        <f t="shared" si="0"/>
        <v>9.2397959183673493</v>
      </c>
      <c r="I15" s="321"/>
      <c r="J15" s="286"/>
    </row>
    <row r="16" spans="1:15" ht="13.5" thickBot="1" x14ac:dyDescent="0.25">
      <c r="A16" s="214" t="s">
        <v>27</v>
      </c>
      <c r="B16" s="254">
        <f t="shared" ref="B16:H16" si="2">B12-B6</f>
        <v>107.05333333333334</v>
      </c>
      <c r="C16" s="255">
        <f t="shared" si="2"/>
        <v>119.64753623188406</v>
      </c>
      <c r="D16" s="255">
        <f t="shared" si="2"/>
        <v>121.35917525773195</v>
      </c>
      <c r="E16" s="255">
        <f t="shared" si="2"/>
        <v>127.766875</v>
      </c>
      <c r="F16" s="255">
        <f t="shared" si="2"/>
        <v>125.20333333333332</v>
      </c>
      <c r="G16" s="256">
        <f t="shared" si="2"/>
        <v>129.78666666666666</v>
      </c>
      <c r="H16" s="287">
        <f t="shared" si="2"/>
        <v>121.57969387755102</v>
      </c>
      <c r="I16" s="215"/>
      <c r="J16" s="286"/>
    </row>
    <row r="17" spans="1:15" x14ac:dyDescent="0.2">
      <c r="A17" s="288" t="s">
        <v>51</v>
      </c>
      <c r="B17" s="259">
        <v>549</v>
      </c>
      <c r="C17" s="260">
        <v>668</v>
      </c>
      <c r="D17" s="260">
        <v>798</v>
      </c>
      <c r="E17" s="260">
        <v>585</v>
      </c>
      <c r="F17" s="260">
        <v>625</v>
      </c>
      <c r="G17" s="261">
        <v>410</v>
      </c>
      <c r="H17" s="262">
        <f>SUM(B17:G17)</f>
        <v>3635</v>
      </c>
      <c r="I17" s="263" t="s">
        <v>56</v>
      </c>
      <c r="J17" s="289">
        <f>B4-H17</f>
        <v>68</v>
      </c>
      <c r="K17" s="264">
        <f>J17/B4</f>
        <v>1.8363489062921956E-2</v>
      </c>
    </row>
    <row r="18" spans="1:15" x14ac:dyDescent="0.2">
      <c r="A18" s="288" t="s">
        <v>28</v>
      </c>
      <c r="B18" s="218">
        <v>30</v>
      </c>
      <c r="C18" s="267">
        <v>29.5</v>
      </c>
      <c r="D18" s="267">
        <v>29.5</v>
      </c>
      <c r="E18" s="267">
        <v>29</v>
      </c>
      <c r="F18" s="267">
        <v>29</v>
      </c>
      <c r="G18" s="219">
        <v>28.5</v>
      </c>
      <c r="H18" s="222"/>
      <c r="I18" s="200" t="s">
        <v>57</v>
      </c>
      <c r="J18" s="200">
        <v>21.74</v>
      </c>
    </row>
    <row r="19" spans="1:15" ht="13.5" thickBot="1" x14ac:dyDescent="0.25">
      <c r="A19" s="290" t="s">
        <v>26</v>
      </c>
      <c r="B19" s="352">
        <f>(B18-B7)</f>
        <v>8.3000000000000007</v>
      </c>
      <c r="C19" s="353">
        <f>C18-C7</f>
        <v>7.8000000000000007</v>
      </c>
      <c r="D19" s="353">
        <f>D18-D7</f>
        <v>7.8000000000000007</v>
      </c>
      <c r="E19" s="353">
        <f>E18-E7</f>
        <v>7.3000000000000007</v>
      </c>
      <c r="F19" s="353">
        <f>F18-F7</f>
        <v>7.3000000000000007</v>
      </c>
      <c r="G19" s="354">
        <f>G18-G7</f>
        <v>6.8000000000000007</v>
      </c>
      <c r="H19" s="223"/>
      <c r="I19" s="200" t="s">
        <v>26</v>
      </c>
    </row>
    <row r="20" spans="1:15" x14ac:dyDescent="0.2">
      <c r="B20" s="200">
        <v>30</v>
      </c>
      <c r="C20" s="200">
        <v>29.5</v>
      </c>
      <c r="D20" s="200">
        <v>29.5</v>
      </c>
    </row>
    <row r="21" spans="1:15" ht="13.5" thickBot="1" x14ac:dyDescent="0.25">
      <c r="C21" s="350"/>
      <c r="D21" s="350"/>
      <c r="E21" s="350"/>
      <c r="F21" s="350"/>
      <c r="G21" s="350"/>
    </row>
    <row r="22" spans="1:15" ht="13.5" thickBot="1" x14ac:dyDescent="0.25">
      <c r="A22" s="270" t="s">
        <v>65</v>
      </c>
      <c r="B22" s="400" t="s">
        <v>50</v>
      </c>
      <c r="C22" s="401"/>
      <c r="D22" s="401"/>
      <c r="E22" s="401"/>
      <c r="F22" s="401"/>
      <c r="G22" s="402"/>
      <c r="H22" s="291" t="s">
        <v>0</v>
      </c>
      <c r="I22" s="357"/>
      <c r="J22" s="357"/>
      <c r="K22" s="357"/>
      <c r="L22" s="357"/>
      <c r="M22" s="357"/>
      <c r="N22" s="357"/>
      <c r="O22" s="357"/>
    </row>
    <row r="23" spans="1:15" x14ac:dyDescent="0.2">
      <c r="A23" s="214" t="s">
        <v>54</v>
      </c>
      <c r="B23" s="271">
        <v>1</v>
      </c>
      <c r="C23" s="272">
        <v>2</v>
      </c>
      <c r="D23" s="273">
        <v>3</v>
      </c>
      <c r="E23" s="272">
        <v>4</v>
      </c>
      <c r="F23" s="273">
        <v>5</v>
      </c>
      <c r="G23" s="268">
        <v>6</v>
      </c>
      <c r="H23" s="274">
        <v>362</v>
      </c>
      <c r="I23" s="213"/>
      <c r="J23" s="357"/>
      <c r="K23" s="357"/>
      <c r="L23" s="357"/>
      <c r="M23" s="357"/>
      <c r="N23" s="357"/>
      <c r="O23" s="357"/>
    </row>
    <row r="24" spans="1:15" x14ac:dyDescent="0.2">
      <c r="A24" s="214" t="s">
        <v>2</v>
      </c>
      <c r="B24" s="232">
        <v>1</v>
      </c>
      <c r="C24" s="306">
        <v>2</v>
      </c>
      <c r="D24" s="233">
        <v>3</v>
      </c>
      <c r="E24" s="293">
        <v>4</v>
      </c>
      <c r="F24" s="314">
        <v>5</v>
      </c>
      <c r="G24" s="315">
        <v>6</v>
      </c>
      <c r="H24" s="269" t="s">
        <v>0</v>
      </c>
      <c r="I24" s="229"/>
      <c r="J24" s="275"/>
      <c r="K24" s="361"/>
      <c r="L24" s="361"/>
      <c r="M24" s="361"/>
      <c r="N24" s="361"/>
      <c r="O24" s="361"/>
    </row>
    <row r="25" spans="1:15" x14ac:dyDescent="0.2">
      <c r="A25" s="276" t="s">
        <v>3</v>
      </c>
      <c r="B25" s="235">
        <v>260</v>
      </c>
      <c r="C25" s="236">
        <v>260</v>
      </c>
      <c r="D25" s="236">
        <v>260</v>
      </c>
      <c r="E25" s="236">
        <v>260</v>
      </c>
      <c r="F25" s="236">
        <v>260</v>
      </c>
      <c r="G25" s="237">
        <v>260</v>
      </c>
      <c r="H25" s="277">
        <v>260</v>
      </c>
      <c r="I25" s="278"/>
      <c r="J25" s="275"/>
      <c r="K25" s="361"/>
      <c r="L25" s="361"/>
      <c r="M25" s="361"/>
      <c r="N25" s="361"/>
      <c r="O25" s="361"/>
    </row>
    <row r="26" spans="1:15" x14ac:dyDescent="0.2">
      <c r="A26" s="279" t="s">
        <v>6</v>
      </c>
      <c r="B26" s="239">
        <v>305</v>
      </c>
      <c r="C26" s="240">
        <v>288</v>
      </c>
      <c r="D26" s="240">
        <v>284</v>
      </c>
      <c r="E26" s="240">
        <v>290</v>
      </c>
      <c r="F26" s="280">
        <v>297</v>
      </c>
      <c r="G26" s="241">
        <v>303</v>
      </c>
      <c r="H26" s="318">
        <v>293</v>
      </c>
      <c r="I26" s="321"/>
      <c r="J26" s="275"/>
      <c r="K26" s="361"/>
      <c r="L26" s="361"/>
      <c r="M26" s="361"/>
      <c r="N26" s="361"/>
      <c r="O26" s="361"/>
    </row>
    <row r="27" spans="1:15" x14ac:dyDescent="0.2">
      <c r="A27" s="214" t="s">
        <v>7</v>
      </c>
      <c r="B27" s="242">
        <v>70.400000000000006</v>
      </c>
      <c r="C27" s="243">
        <v>78.8</v>
      </c>
      <c r="D27" s="243">
        <v>70.900000000000006</v>
      </c>
      <c r="E27" s="243">
        <v>79.7</v>
      </c>
      <c r="F27" s="281">
        <v>82.5</v>
      </c>
      <c r="G27" s="244">
        <v>78</v>
      </c>
      <c r="H27" s="282">
        <v>76.5</v>
      </c>
      <c r="I27" s="322"/>
      <c r="J27" s="275"/>
      <c r="K27" s="357"/>
      <c r="L27" s="357"/>
      <c r="M27" s="357"/>
      <c r="N27" s="357"/>
      <c r="O27" s="357"/>
    </row>
    <row r="28" spans="1:15" x14ac:dyDescent="0.2">
      <c r="A28" s="214" t="s">
        <v>8</v>
      </c>
      <c r="B28" s="246">
        <v>9.8000000000000004E-2</v>
      </c>
      <c r="C28" s="247">
        <v>8.8999999999999996E-2</v>
      </c>
      <c r="D28" s="247">
        <v>0.09</v>
      </c>
      <c r="E28" s="247">
        <v>7.3999999999999996E-2</v>
      </c>
      <c r="F28" s="283">
        <v>7.0000000000000007E-2</v>
      </c>
      <c r="G28" s="248">
        <v>7.6999999999999999E-2</v>
      </c>
      <c r="H28" s="284">
        <v>8.6999999999999994E-2</v>
      </c>
      <c r="I28" s="285"/>
      <c r="J28" s="356"/>
      <c r="K28" s="357"/>
      <c r="L28" s="357"/>
      <c r="M28" s="357"/>
      <c r="N28" s="357"/>
      <c r="O28" s="357"/>
    </row>
    <row r="29" spans="1:15" x14ac:dyDescent="0.2">
      <c r="A29" s="279" t="s">
        <v>1</v>
      </c>
      <c r="B29" s="250">
        <f t="shared" ref="B29:H29" si="3">B26/B25*100-100</f>
        <v>17.307692307692307</v>
      </c>
      <c r="C29" s="251">
        <f t="shared" si="3"/>
        <v>10.769230769230774</v>
      </c>
      <c r="D29" s="251">
        <f t="shared" si="3"/>
        <v>9.2307692307692264</v>
      </c>
      <c r="E29" s="251">
        <f t="shared" si="3"/>
        <v>11.538461538461547</v>
      </c>
      <c r="F29" s="251">
        <f t="shared" si="3"/>
        <v>14.230769230769226</v>
      </c>
      <c r="G29" s="252">
        <f t="shared" si="3"/>
        <v>16.538461538461547</v>
      </c>
      <c r="H29" s="316">
        <f t="shared" si="3"/>
        <v>12.692307692307693</v>
      </c>
      <c r="I29" s="321"/>
      <c r="J29" s="356"/>
      <c r="K29" s="357"/>
      <c r="L29" s="357"/>
      <c r="M29" s="357"/>
      <c r="N29" s="357"/>
      <c r="O29" s="357"/>
    </row>
    <row r="30" spans="1:15" ht="13.5" thickBot="1" x14ac:dyDescent="0.25">
      <c r="A30" s="214" t="s">
        <v>27</v>
      </c>
      <c r="B30" s="254">
        <f>B26-B12</f>
        <v>155.66666666666666</v>
      </c>
      <c r="C30" s="255">
        <f t="shared" ref="C30:G30" si="4">C26-C12</f>
        <v>126.07246376811594</v>
      </c>
      <c r="D30" s="255">
        <f t="shared" si="4"/>
        <v>120.36082474226805</v>
      </c>
      <c r="E30" s="255">
        <f t="shared" si="4"/>
        <v>119.953125</v>
      </c>
      <c r="F30" s="255">
        <f t="shared" si="4"/>
        <v>129.51666666666668</v>
      </c>
      <c r="G30" s="256">
        <f t="shared" si="4"/>
        <v>130.93333333333334</v>
      </c>
      <c r="H30" s="287">
        <f>H26-H12</f>
        <v>129.14030612244898</v>
      </c>
      <c r="I30" s="215"/>
      <c r="J30" s="356"/>
      <c r="K30" s="357"/>
      <c r="L30" s="357"/>
      <c r="M30" s="357"/>
      <c r="N30" s="357"/>
      <c r="O30" s="357"/>
    </row>
    <row r="31" spans="1:15" x14ac:dyDescent="0.2">
      <c r="A31" s="288" t="s">
        <v>51</v>
      </c>
      <c r="B31" s="259">
        <v>540</v>
      </c>
      <c r="C31" s="260">
        <v>657</v>
      </c>
      <c r="D31" s="260">
        <v>789</v>
      </c>
      <c r="E31" s="260">
        <v>585</v>
      </c>
      <c r="F31" s="260">
        <v>623</v>
      </c>
      <c r="G31" s="261">
        <v>410</v>
      </c>
      <c r="H31" s="262">
        <f>SUM(B31:G31)</f>
        <v>3604</v>
      </c>
      <c r="I31" s="263" t="s">
        <v>56</v>
      </c>
      <c r="J31" s="289">
        <f>H17-H31</f>
        <v>31</v>
      </c>
      <c r="K31" s="264">
        <f>J31/H17</f>
        <v>8.5281980742778537E-3</v>
      </c>
      <c r="L31" s="357"/>
      <c r="M31" s="357"/>
      <c r="N31" s="357"/>
      <c r="O31" s="357"/>
    </row>
    <row r="32" spans="1:15" x14ac:dyDescent="0.2">
      <c r="A32" s="288" t="s">
        <v>28</v>
      </c>
      <c r="B32" s="218">
        <v>35</v>
      </c>
      <c r="C32" s="267">
        <v>34.5</v>
      </c>
      <c r="D32" s="267">
        <v>34.5</v>
      </c>
      <c r="E32" s="267">
        <v>34</v>
      </c>
      <c r="F32" s="267">
        <v>34</v>
      </c>
      <c r="G32" s="219">
        <v>33.5</v>
      </c>
      <c r="H32" s="222"/>
      <c r="I32" s="357" t="s">
        <v>57</v>
      </c>
      <c r="J32" s="357">
        <v>29.48</v>
      </c>
      <c r="K32" s="357"/>
      <c r="L32" s="357"/>
      <c r="M32" s="357"/>
      <c r="N32" s="357"/>
      <c r="O32" s="357"/>
    </row>
    <row r="33" spans="1:18" ht="13.5" thickBot="1" x14ac:dyDescent="0.25">
      <c r="A33" s="290" t="s">
        <v>26</v>
      </c>
      <c r="B33" s="352">
        <f>B32-B18</f>
        <v>5</v>
      </c>
      <c r="C33" s="353">
        <f>C32-C18</f>
        <v>5</v>
      </c>
      <c r="D33" s="353">
        <f t="shared" ref="D33:G33" si="5">D32-D18</f>
        <v>5</v>
      </c>
      <c r="E33" s="353">
        <f t="shared" si="5"/>
        <v>5</v>
      </c>
      <c r="F33" s="353">
        <f t="shared" si="5"/>
        <v>5</v>
      </c>
      <c r="G33" s="353">
        <f t="shared" si="5"/>
        <v>5</v>
      </c>
      <c r="H33" s="223"/>
      <c r="I33" s="357" t="s">
        <v>26</v>
      </c>
      <c r="J33" s="357">
        <f>J32-J18</f>
        <v>7.740000000000002</v>
      </c>
      <c r="K33" s="357"/>
      <c r="L33" s="357"/>
      <c r="M33" s="357"/>
      <c r="N33" s="357"/>
      <c r="O33" s="357"/>
    </row>
    <row r="35" spans="1:18" ht="13.5" thickBot="1" x14ac:dyDescent="0.25"/>
    <row r="36" spans="1:18" ht="13.5" thickBot="1" x14ac:dyDescent="0.25">
      <c r="A36" s="270" t="s">
        <v>66</v>
      </c>
      <c r="B36" s="400" t="s">
        <v>50</v>
      </c>
      <c r="C36" s="401"/>
      <c r="D36" s="401"/>
      <c r="E36" s="401"/>
      <c r="F36" s="401"/>
      <c r="G36" s="402"/>
      <c r="H36" s="291" t="s">
        <v>0</v>
      </c>
      <c r="I36" s="363"/>
      <c r="J36" s="363"/>
      <c r="K36" s="363"/>
      <c r="N36" s="403" t="s">
        <v>68</v>
      </c>
      <c r="O36" s="403"/>
      <c r="P36" s="403"/>
      <c r="Q36" s="403"/>
    </row>
    <row r="37" spans="1:18" x14ac:dyDescent="0.2">
      <c r="A37" s="214" t="s">
        <v>54</v>
      </c>
      <c r="B37" s="271">
        <v>1</v>
      </c>
      <c r="C37" s="272">
        <v>2</v>
      </c>
      <c r="D37" s="273">
        <v>3</v>
      </c>
      <c r="E37" s="272">
        <v>4</v>
      </c>
      <c r="F37" s="273">
        <v>5</v>
      </c>
      <c r="G37" s="268">
        <v>6</v>
      </c>
      <c r="H37" s="274">
        <v>541</v>
      </c>
      <c r="I37" s="213"/>
      <c r="J37" s="363"/>
      <c r="K37" s="363"/>
      <c r="N37" s="267" t="s">
        <v>69</v>
      </c>
      <c r="O37" s="267" t="s">
        <v>59</v>
      </c>
      <c r="P37" s="267" t="s">
        <v>51</v>
      </c>
      <c r="Q37" s="267" t="s">
        <v>70</v>
      </c>
    </row>
    <row r="38" spans="1:18" x14ac:dyDescent="0.2">
      <c r="A38" s="214" t="s">
        <v>2</v>
      </c>
      <c r="B38" s="232">
        <v>1</v>
      </c>
      <c r="C38" s="306">
        <v>2</v>
      </c>
      <c r="D38" s="233">
        <v>3</v>
      </c>
      <c r="E38" s="293">
        <v>4</v>
      </c>
      <c r="F38" s="314">
        <v>5</v>
      </c>
      <c r="G38" s="315">
        <v>6</v>
      </c>
      <c r="H38" s="269" t="s">
        <v>0</v>
      </c>
      <c r="I38" s="229"/>
      <c r="J38" s="275"/>
      <c r="K38" s="361"/>
      <c r="N38" s="267">
        <v>1</v>
      </c>
      <c r="O38" s="267">
        <v>350</v>
      </c>
      <c r="P38" s="267">
        <v>341</v>
      </c>
      <c r="Q38" s="267">
        <v>40</v>
      </c>
    </row>
    <row r="39" spans="1:18" x14ac:dyDescent="0.2">
      <c r="A39" s="276" t="s">
        <v>3</v>
      </c>
      <c r="B39" s="235">
        <v>390</v>
      </c>
      <c r="C39" s="236">
        <v>390</v>
      </c>
      <c r="D39" s="236">
        <v>390</v>
      </c>
      <c r="E39" s="236">
        <v>390</v>
      </c>
      <c r="F39" s="236">
        <v>390</v>
      </c>
      <c r="G39" s="237">
        <v>390</v>
      </c>
      <c r="H39" s="277">
        <v>390</v>
      </c>
      <c r="I39" s="278"/>
      <c r="J39" s="275"/>
      <c r="K39" s="361"/>
      <c r="N39" s="267">
        <v>2</v>
      </c>
      <c r="O39" s="267" t="s">
        <v>71</v>
      </c>
      <c r="P39" s="267">
        <v>549</v>
      </c>
      <c r="Q39" s="267">
        <v>39.5</v>
      </c>
      <c r="R39" s="200">
        <v>39.5</v>
      </c>
    </row>
    <row r="40" spans="1:18" x14ac:dyDescent="0.2">
      <c r="A40" s="279" t="s">
        <v>6</v>
      </c>
      <c r="B40" s="239">
        <v>421</v>
      </c>
      <c r="C40" s="240">
        <v>445</v>
      </c>
      <c r="D40" s="240">
        <v>442</v>
      </c>
      <c r="E40" s="240">
        <v>440</v>
      </c>
      <c r="F40" s="280">
        <v>450</v>
      </c>
      <c r="G40" s="241">
        <v>459</v>
      </c>
      <c r="H40" s="318">
        <v>442</v>
      </c>
      <c r="I40" s="321"/>
      <c r="J40" s="275"/>
      <c r="K40" s="361"/>
      <c r="N40" s="267">
        <v>3</v>
      </c>
      <c r="O40" s="267" t="s">
        <v>72</v>
      </c>
      <c r="P40" s="267">
        <v>755</v>
      </c>
      <c r="Q40" s="267">
        <v>39</v>
      </c>
      <c r="R40" s="200">
        <v>39</v>
      </c>
    </row>
    <row r="41" spans="1:18" x14ac:dyDescent="0.2">
      <c r="A41" s="214" t="s">
        <v>7</v>
      </c>
      <c r="B41" s="242">
        <v>59.3</v>
      </c>
      <c r="C41" s="243">
        <v>57.8</v>
      </c>
      <c r="D41" s="243">
        <v>57.7</v>
      </c>
      <c r="E41" s="243">
        <v>71.2</v>
      </c>
      <c r="F41" s="281">
        <v>69.400000000000006</v>
      </c>
      <c r="G41" s="244">
        <v>70.7</v>
      </c>
      <c r="H41" s="282">
        <v>63.4</v>
      </c>
      <c r="I41" s="322"/>
      <c r="J41" s="275"/>
      <c r="K41" s="363"/>
      <c r="N41" s="267">
        <v>4</v>
      </c>
      <c r="O41" s="267" t="s">
        <v>73</v>
      </c>
      <c r="P41" s="267">
        <v>420</v>
      </c>
      <c r="Q41" s="267">
        <v>38</v>
      </c>
    </row>
    <row r="42" spans="1:18" x14ac:dyDescent="0.2">
      <c r="A42" s="214" t="s">
        <v>8</v>
      </c>
      <c r="B42" s="246">
        <v>0.11</v>
      </c>
      <c r="C42" s="247">
        <v>0.115</v>
      </c>
      <c r="D42" s="247">
        <v>0.115</v>
      </c>
      <c r="E42" s="247">
        <v>8.5000000000000006E-2</v>
      </c>
      <c r="F42" s="283">
        <v>8.8999999999999996E-2</v>
      </c>
      <c r="G42" s="248">
        <v>0.104</v>
      </c>
      <c r="H42" s="284">
        <v>0.106</v>
      </c>
      <c r="I42" s="285"/>
      <c r="J42" s="362"/>
      <c r="K42" s="363"/>
      <c r="N42" s="267">
        <v>4</v>
      </c>
      <c r="O42" s="267" t="s">
        <v>73</v>
      </c>
      <c r="P42" s="267">
        <v>421</v>
      </c>
      <c r="Q42" s="267">
        <v>38</v>
      </c>
    </row>
    <row r="43" spans="1:18" x14ac:dyDescent="0.2">
      <c r="A43" s="279" t="s">
        <v>1</v>
      </c>
      <c r="B43" s="250">
        <f t="shared" ref="B43:H43" si="6">B40/B39*100-100</f>
        <v>7.9487179487179418</v>
      </c>
      <c r="C43" s="251">
        <f t="shared" si="6"/>
        <v>14.102564102564102</v>
      </c>
      <c r="D43" s="251">
        <f t="shared" si="6"/>
        <v>13.333333333333329</v>
      </c>
      <c r="E43" s="251">
        <f t="shared" si="6"/>
        <v>12.820512820512818</v>
      </c>
      <c r="F43" s="251">
        <f t="shared" si="6"/>
        <v>15.384615384615373</v>
      </c>
      <c r="G43" s="252">
        <f t="shared" si="6"/>
        <v>17.692307692307693</v>
      </c>
      <c r="H43" s="316">
        <f t="shared" si="6"/>
        <v>13.333333333333329</v>
      </c>
      <c r="I43" s="321"/>
      <c r="J43" s="362"/>
      <c r="K43" s="363"/>
      <c r="N43" s="267">
        <v>5</v>
      </c>
      <c r="O43" s="267" t="s">
        <v>74</v>
      </c>
      <c r="P43" s="267">
        <v>667</v>
      </c>
      <c r="Q43" s="267">
        <v>37.5</v>
      </c>
    </row>
    <row r="44" spans="1:18" ht="13.5" thickBot="1" x14ac:dyDescent="0.25">
      <c r="A44" s="214" t="s">
        <v>27</v>
      </c>
      <c r="B44" s="254">
        <f>B40-B26</f>
        <v>116</v>
      </c>
      <c r="C44" s="255">
        <f t="shared" ref="C44:G44" si="7">C40-C26</f>
        <v>157</v>
      </c>
      <c r="D44" s="255">
        <f t="shared" si="7"/>
        <v>158</v>
      </c>
      <c r="E44" s="255">
        <f t="shared" si="7"/>
        <v>150</v>
      </c>
      <c r="F44" s="255">
        <f t="shared" si="7"/>
        <v>153</v>
      </c>
      <c r="G44" s="256">
        <f t="shared" si="7"/>
        <v>156</v>
      </c>
      <c r="H44" s="287">
        <f>H40-H26</f>
        <v>149</v>
      </c>
      <c r="I44" s="215"/>
      <c r="J44" s="362"/>
      <c r="K44" s="363"/>
      <c r="N44" s="267">
        <v>6</v>
      </c>
      <c r="O44" s="267">
        <v>490</v>
      </c>
      <c r="P44" s="267">
        <v>438</v>
      </c>
      <c r="Q44" s="267">
        <v>37</v>
      </c>
    </row>
    <row r="45" spans="1:18" x14ac:dyDescent="0.2">
      <c r="A45" s="288" t="s">
        <v>51</v>
      </c>
      <c r="B45" s="259">
        <v>536</v>
      </c>
      <c r="C45" s="260">
        <v>656</v>
      </c>
      <c r="D45" s="260">
        <v>788</v>
      </c>
      <c r="E45" s="260">
        <v>584</v>
      </c>
      <c r="F45" s="260">
        <v>620</v>
      </c>
      <c r="G45" s="261">
        <v>410</v>
      </c>
      <c r="H45" s="262">
        <f>SUM(B45:G45)</f>
        <v>3594</v>
      </c>
      <c r="I45" s="263" t="s">
        <v>56</v>
      </c>
      <c r="J45" s="289">
        <f>H31-H45</f>
        <v>10</v>
      </c>
      <c r="K45" s="264">
        <f>J45/H31</f>
        <v>2.7746947835738068E-3</v>
      </c>
    </row>
    <row r="46" spans="1:18" x14ac:dyDescent="0.2">
      <c r="A46" s="288" t="s">
        <v>28</v>
      </c>
      <c r="B46" s="218">
        <v>39</v>
      </c>
      <c r="C46" s="267">
        <v>38</v>
      </c>
      <c r="D46" s="267">
        <v>38</v>
      </c>
      <c r="E46" s="267">
        <v>37.5</v>
      </c>
      <c r="F46" s="267">
        <v>37.5</v>
      </c>
      <c r="G46" s="219">
        <v>37</v>
      </c>
      <c r="H46" s="222"/>
      <c r="I46" s="363" t="s">
        <v>57</v>
      </c>
      <c r="J46" s="363">
        <v>34.409999999999997</v>
      </c>
      <c r="K46" s="363"/>
    </row>
    <row r="47" spans="1:18" ht="13.5" thickBot="1" x14ac:dyDescent="0.25">
      <c r="A47" s="290" t="s">
        <v>26</v>
      </c>
      <c r="B47" s="352">
        <f>B46-B32</f>
        <v>4</v>
      </c>
      <c r="C47" s="353">
        <f>C46-C32</f>
        <v>3.5</v>
      </c>
      <c r="D47" s="353">
        <f t="shared" ref="D47:G47" si="8">D46-D32</f>
        <v>3.5</v>
      </c>
      <c r="E47" s="353">
        <f t="shared" si="8"/>
        <v>3.5</v>
      </c>
      <c r="F47" s="353">
        <f t="shared" si="8"/>
        <v>3.5</v>
      </c>
      <c r="G47" s="353">
        <f t="shared" si="8"/>
        <v>3.5</v>
      </c>
      <c r="H47" s="223"/>
      <c r="I47" s="363" t="s">
        <v>26</v>
      </c>
      <c r="J47" s="363">
        <f>J46-J32</f>
        <v>4.9299999999999962</v>
      </c>
      <c r="K47" s="363"/>
    </row>
    <row r="48" spans="1:18" x14ac:dyDescent="0.2">
      <c r="B48" s="200">
        <v>39</v>
      </c>
      <c r="C48" s="200">
        <v>38</v>
      </c>
      <c r="D48" s="200">
        <v>38</v>
      </c>
      <c r="E48" s="200">
        <v>37.5</v>
      </c>
    </row>
    <row r="49" spans="3:7" x14ac:dyDescent="0.2">
      <c r="C49" s="367"/>
      <c r="D49" s="367"/>
      <c r="E49" s="367"/>
      <c r="F49" s="367"/>
      <c r="G49" s="367"/>
    </row>
  </sheetData>
  <mergeCells count="4">
    <mergeCell ref="B8:G8"/>
    <mergeCell ref="B22:G22"/>
    <mergeCell ref="B36:G36"/>
    <mergeCell ref="N36:Q36"/>
  </mergeCells>
  <conditionalFormatting sqref="B30:G30">
    <cfRule type="colorScale" priority="5">
      <colorScale>
        <cfvo type="min"/>
        <cfvo type="max"/>
        <color rgb="FFFFEF9C"/>
        <color rgb="FF63BE7B"/>
      </colorScale>
    </cfRule>
  </conditionalFormatting>
  <conditionalFormatting sqref="B44:G44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J44"/>
  <sheetViews>
    <sheetView showGridLines="0" topLeftCell="A17" zoomScale="75" zoomScaleNormal="75" workbookViewId="0">
      <selection activeCell="H48" sqref="H48"/>
    </sheetView>
  </sheetViews>
  <sheetFormatPr baseColWidth="10" defaultColWidth="11.42578125" defaultRowHeight="12.75" x14ac:dyDescent="0.2"/>
  <cols>
    <col min="1" max="1" width="16.28515625" style="200" bestFit="1" customWidth="1"/>
    <col min="2" max="5" width="9" style="200" customWidth="1"/>
    <col min="6" max="6" width="9" style="319" customWidth="1"/>
    <col min="7" max="7" width="9" style="200" customWidth="1"/>
    <col min="8" max="8" width="13" style="200" customWidth="1"/>
    <col min="9" max="9" width="11.140625" style="200" customWidth="1"/>
    <col min="10" max="10" width="10.5703125" style="200" customWidth="1"/>
    <col min="11" max="16384" width="11.42578125" style="200"/>
  </cols>
  <sheetData>
    <row r="1" spans="1:10" x14ac:dyDescent="0.2">
      <c r="A1" s="200" t="s">
        <v>58</v>
      </c>
    </row>
    <row r="2" spans="1:10" x14ac:dyDescent="0.2">
      <c r="A2" s="200" t="s">
        <v>59</v>
      </c>
      <c r="B2" s="227">
        <v>42.45</v>
      </c>
    </row>
    <row r="3" spans="1:10" x14ac:dyDescent="0.2">
      <c r="A3" s="200" t="s">
        <v>7</v>
      </c>
      <c r="B3" s="227">
        <v>40.98</v>
      </c>
    </row>
    <row r="4" spans="1:10" x14ac:dyDescent="0.2">
      <c r="A4" s="200" t="s">
        <v>60</v>
      </c>
      <c r="B4" s="200">
        <v>3307</v>
      </c>
    </row>
    <row r="6" spans="1:10" x14ac:dyDescent="0.2">
      <c r="A6" s="229" t="s">
        <v>61</v>
      </c>
      <c r="B6" s="227">
        <v>42.45</v>
      </c>
      <c r="C6" s="227">
        <v>42.45</v>
      </c>
      <c r="D6" s="227">
        <v>42.45</v>
      </c>
      <c r="E6" s="227">
        <v>42.45</v>
      </c>
      <c r="F6" s="227">
        <v>42.45</v>
      </c>
      <c r="G6" s="227">
        <v>42.45</v>
      </c>
    </row>
    <row r="7" spans="1:10" ht="13.5" thickBot="1" x14ac:dyDescent="0.25">
      <c r="A7" s="229" t="s">
        <v>62</v>
      </c>
      <c r="B7" s="227">
        <v>30.24</v>
      </c>
      <c r="C7" s="227">
        <v>30.24</v>
      </c>
      <c r="D7" s="227">
        <v>30.24</v>
      </c>
      <c r="E7" s="227">
        <v>30.24</v>
      </c>
      <c r="F7" s="227">
        <v>30.24</v>
      </c>
    </row>
    <row r="8" spans="1:10" ht="13.5" thickBot="1" x14ac:dyDescent="0.25">
      <c r="A8" s="270" t="s">
        <v>49</v>
      </c>
      <c r="B8" s="400" t="s">
        <v>53</v>
      </c>
      <c r="C8" s="401"/>
      <c r="D8" s="401"/>
      <c r="E8" s="401"/>
      <c r="F8" s="320"/>
      <c r="G8" s="292" t="s">
        <v>0</v>
      </c>
    </row>
    <row r="9" spans="1:10" x14ac:dyDescent="0.2">
      <c r="A9" s="214" t="s">
        <v>2</v>
      </c>
      <c r="B9" s="294">
        <v>1</v>
      </c>
      <c r="C9" s="225">
        <v>2</v>
      </c>
      <c r="D9" s="225">
        <v>3</v>
      </c>
      <c r="E9" s="225">
        <v>4</v>
      </c>
      <c r="F9" s="225">
        <v>5</v>
      </c>
      <c r="G9" s="224">
        <v>299</v>
      </c>
    </row>
    <row r="10" spans="1:10" x14ac:dyDescent="0.2">
      <c r="A10" s="276" t="s">
        <v>3</v>
      </c>
      <c r="B10" s="295">
        <v>140</v>
      </c>
      <c r="C10" s="296">
        <v>140</v>
      </c>
      <c r="D10" s="297">
        <v>140</v>
      </c>
      <c r="E10" s="297">
        <v>140</v>
      </c>
      <c r="F10" s="297">
        <v>140</v>
      </c>
      <c r="G10" s="298">
        <v>140</v>
      </c>
    </row>
    <row r="11" spans="1:10" x14ac:dyDescent="0.2">
      <c r="A11" s="279" t="s">
        <v>6</v>
      </c>
      <c r="B11" s="299">
        <v>197.13114754098362</v>
      </c>
      <c r="C11" s="300">
        <v>188.96721311475409</v>
      </c>
      <c r="D11" s="300">
        <v>199.27868852459017</v>
      </c>
      <c r="E11" s="300">
        <v>176.01612903225808</v>
      </c>
      <c r="F11" s="300">
        <v>179.33333333333334</v>
      </c>
      <c r="G11" s="317">
        <v>188.31103678929765</v>
      </c>
      <c r="H11" s="321"/>
    </row>
    <row r="12" spans="1:10" x14ac:dyDescent="0.2">
      <c r="A12" s="214" t="s">
        <v>7</v>
      </c>
      <c r="B12" s="301">
        <v>52.459016393442624</v>
      </c>
      <c r="C12" s="302">
        <v>62.295081967213115</v>
      </c>
      <c r="D12" s="303">
        <v>50.819672131147541</v>
      </c>
      <c r="E12" s="303">
        <v>58.064516129032256</v>
      </c>
      <c r="F12" s="303">
        <v>57.407407407407405</v>
      </c>
      <c r="G12" s="245">
        <v>53.846153846153847</v>
      </c>
      <c r="H12" s="321"/>
    </row>
    <row r="13" spans="1:10" x14ac:dyDescent="0.2">
      <c r="A13" s="214" t="s">
        <v>8</v>
      </c>
      <c r="B13" s="246">
        <v>0.12422112405066002</v>
      </c>
      <c r="C13" s="247">
        <v>0.11197597557892952</v>
      </c>
      <c r="D13" s="304">
        <v>0.11719670230372993</v>
      </c>
      <c r="E13" s="304">
        <v>0.11170600009667911</v>
      </c>
      <c r="F13" s="304">
        <v>0.11371758756834519</v>
      </c>
      <c r="G13" s="249">
        <v>0.12640847474833219</v>
      </c>
      <c r="H13" s="321"/>
    </row>
    <row r="14" spans="1:10" x14ac:dyDescent="0.2">
      <c r="A14" s="279" t="s">
        <v>1</v>
      </c>
      <c r="B14" s="250">
        <f t="shared" ref="B14:G14" si="0">B11/B10*100-100</f>
        <v>40.807962529274022</v>
      </c>
      <c r="C14" s="251">
        <f t="shared" si="0"/>
        <v>34.976580796252932</v>
      </c>
      <c r="D14" s="251">
        <f t="shared" si="0"/>
        <v>42.341920374707257</v>
      </c>
      <c r="E14" s="251">
        <f t="shared" si="0"/>
        <v>25.725806451612911</v>
      </c>
      <c r="F14" s="251">
        <f t="shared" ref="F14" si="1">F11/F10*100-100</f>
        <v>28.095238095238102</v>
      </c>
      <c r="G14" s="316">
        <f t="shared" si="0"/>
        <v>34.507883420926902</v>
      </c>
      <c r="H14" s="321"/>
    </row>
    <row r="15" spans="1:10" ht="13.5" thickBot="1" x14ac:dyDescent="0.25">
      <c r="A15" s="214" t="s">
        <v>27</v>
      </c>
      <c r="B15" s="254">
        <f>B11-B6</f>
        <v>154.6811475409836</v>
      </c>
      <c r="C15" s="255">
        <f>C11-C6</f>
        <v>146.5172131147541</v>
      </c>
      <c r="D15" s="255">
        <f>D11-D6</f>
        <v>156.82868852459018</v>
      </c>
      <c r="E15" s="255">
        <f>E11-E6</f>
        <v>133.56612903225806</v>
      </c>
      <c r="F15" s="255">
        <f>F11-F6</f>
        <v>136.88333333333333</v>
      </c>
      <c r="G15" s="257">
        <f>G11-H6</f>
        <v>188.31103678929765</v>
      </c>
    </row>
    <row r="16" spans="1:10" x14ac:dyDescent="0.2">
      <c r="A16" s="288" t="s">
        <v>52</v>
      </c>
      <c r="B16" s="259">
        <v>731</v>
      </c>
      <c r="C16" s="260">
        <v>592</v>
      </c>
      <c r="D16" s="260">
        <v>724</v>
      </c>
      <c r="E16" s="260">
        <v>596</v>
      </c>
      <c r="F16" s="260">
        <v>599</v>
      </c>
      <c r="G16" s="262">
        <f>SUM(B16:F16)</f>
        <v>3242</v>
      </c>
      <c r="H16" s="200" t="s">
        <v>56</v>
      </c>
      <c r="I16" s="263">
        <f>B4-G16</f>
        <v>65</v>
      </c>
      <c r="J16" s="305">
        <f>I16/B4</f>
        <v>1.9655276685817961E-2</v>
      </c>
    </row>
    <row r="17" spans="1:10" x14ac:dyDescent="0.2">
      <c r="A17" s="288" t="s">
        <v>28</v>
      </c>
      <c r="B17" s="218">
        <v>60</v>
      </c>
      <c r="C17" s="267">
        <v>60</v>
      </c>
      <c r="D17" s="267">
        <v>60</v>
      </c>
      <c r="E17" s="267">
        <v>60</v>
      </c>
      <c r="F17" s="267">
        <v>60</v>
      </c>
      <c r="G17" s="222"/>
      <c r="H17" s="200" t="s">
        <v>57</v>
      </c>
      <c r="I17" s="200">
        <v>30.68</v>
      </c>
    </row>
    <row r="18" spans="1:10" ht="13.5" thickBot="1" x14ac:dyDescent="0.25">
      <c r="A18" s="290" t="s">
        <v>26</v>
      </c>
      <c r="B18" s="352">
        <f>B17-B7</f>
        <v>29.76</v>
      </c>
      <c r="C18" s="353">
        <f>C17-C7</f>
        <v>29.76</v>
      </c>
      <c r="D18" s="353">
        <f>D17-D7</f>
        <v>29.76</v>
      </c>
      <c r="E18" s="353">
        <f>E17-E7</f>
        <v>29.76</v>
      </c>
      <c r="F18" s="353">
        <f>F17-F7</f>
        <v>29.76</v>
      </c>
      <c r="G18" s="223"/>
      <c r="H18" s="200" t="s">
        <v>26</v>
      </c>
    </row>
    <row r="20" spans="1:10" ht="13.5" thickBot="1" x14ac:dyDescent="0.25"/>
    <row r="21" spans="1:10" ht="13.5" thickBot="1" x14ac:dyDescent="0.25">
      <c r="A21" s="270" t="s">
        <v>65</v>
      </c>
      <c r="B21" s="400" t="s">
        <v>53</v>
      </c>
      <c r="C21" s="401"/>
      <c r="D21" s="401"/>
      <c r="E21" s="401"/>
      <c r="F21" s="358"/>
      <c r="G21" s="292" t="s">
        <v>0</v>
      </c>
      <c r="H21" s="357"/>
      <c r="I21" s="357"/>
      <c r="J21" s="357"/>
    </row>
    <row r="22" spans="1:10" x14ac:dyDescent="0.2">
      <c r="A22" s="214" t="s">
        <v>2</v>
      </c>
      <c r="B22" s="294">
        <v>1</v>
      </c>
      <c r="C22" s="225">
        <v>2</v>
      </c>
      <c r="D22" s="225">
        <v>3</v>
      </c>
      <c r="E22" s="225">
        <v>4</v>
      </c>
      <c r="F22" s="225">
        <v>5</v>
      </c>
      <c r="G22" s="224">
        <v>327</v>
      </c>
      <c r="H22" s="357"/>
      <c r="I22" s="357"/>
      <c r="J22" s="357"/>
    </row>
    <row r="23" spans="1:10" x14ac:dyDescent="0.2">
      <c r="A23" s="276" t="s">
        <v>3</v>
      </c>
      <c r="B23" s="359">
        <v>300</v>
      </c>
      <c r="C23" s="360">
        <v>300</v>
      </c>
      <c r="D23" s="297">
        <v>300</v>
      </c>
      <c r="E23" s="297">
        <v>300</v>
      </c>
      <c r="F23" s="297">
        <v>300</v>
      </c>
      <c r="G23" s="298">
        <v>300</v>
      </c>
      <c r="H23" s="357"/>
      <c r="I23" s="357"/>
      <c r="J23" s="357"/>
    </row>
    <row r="24" spans="1:10" x14ac:dyDescent="0.2">
      <c r="A24" s="279" t="s">
        <v>6</v>
      </c>
      <c r="B24" s="299">
        <v>513</v>
      </c>
      <c r="C24" s="300">
        <v>503</v>
      </c>
      <c r="D24" s="300">
        <v>540</v>
      </c>
      <c r="E24" s="300">
        <v>445</v>
      </c>
      <c r="F24" s="300">
        <v>447</v>
      </c>
      <c r="G24" s="317">
        <v>498</v>
      </c>
      <c r="H24" s="321"/>
      <c r="I24" s="357"/>
      <c r="J24" s="357"/>
    </row>
    <row r="25" spans="1:10" x14ac:dyDescent="0.2">
      <c r="A25" s="214" t="s">
        <v>7</v>
      </c>
      <c r="B25" s="301">
        <v>77.599999999999994</v>
      </c>
      <c r="C25" s="302">
        <v>78.3</v>
      </c>
      <c r="D25" s="303">
        <v>78.099999999999994</v>
      </c>
      <c r="E25" s="303">
        <v>78</v>
      </c>
      <c r="F25" s="303">
        <v>74.599999999999994</v>
      </c>
      <c r="G25" s="366">
        <v>62.7</v>
      </c>
      <c r="H25" s="365"/>
      <c r="I25" s="357"/>
      <c r="J25" s="357"/>
    </row>
    <row r="26" spans="1:10" x14ac:dyDescent="0.2">
      <c r="A26" s="214" t="s">
        <v>8</v>
      </c>
      <c r="B26" s="246">
        <v>7.9000000000000001E-2</v>
      </c>
      <c r="C26" s="247">
        <v>8.1000000000000003E-2</v>
      </c>
      <c r="D26" s="304">
        <v>8.8999999999999996E-2</v>
      </c>
      <c r="E26" s="304">
        <v>9.4E-2</v>
      </c>
      <c r="F26" s="304">
        <v>9.0999999999999998E-2</v>
      </c>
      <c r="G26" s="249">
        <v>0.107</v>
      </c>
      <c r="H26" s="321"/>
      <c r="I26" s="357"/>
      <c r="J26" s="357"/>
    </row>
    <row r="27" spans="1:10" x14ac:dyDescent="0.2">
      <c r="A27" s="279" t="s">
        <v>1</v>
      </c>
      <c r="B27" s="250">
        <f t="shared" ref="B27:G27" si="2">B24/B23*100-100</f>
        <v>71</v>
      </c>
      <c r="C27" s="251">
        <f t="shared" si="2"/>
        <v>67.666666666666686</v>
      </c>
      <c r="D27" s="251">
        <f t="shared" si="2"/>
        <v>80</v>
      </c>
      <c r="E27" s="251">
        <f t="shared" si="2"/>
        <v>48.333333333333343</v>
      </c>
      <c r="F27" s="251">
        <f t="shared" si="2"/>
        <v>49</v>
      </c>
      <c r="G27" s="316">
        <f t="shared" si="2"/>
        <v>66</v>
      </c>
      <c r="H27" s="321"/>
      <c r="I27" s="357"/>
      <c r="J27" s="357"/>
    </row>
    <row r="28" spans="1:10" ht="13.5" thickBot="1" x14ac:dyDescent="0.25">
      <c r="A28" s="214" t="s">
        <v>27</v>
      </c>
      <c r="B28" s="254">
        <f>B24-B11</f>
        <v>315.86885245901635</v>
      </c>
      <c r="C28" s="255">
        <f t="shared" ref="C28:G28" si="3">C24-C11</f>
        <v>314.03278688524591</v>
      </c>
      <c r="D28" s="255">
        <f t="shared" si="3"/>
        <v>340.72131147540983</v>
      </c>
      <c r="E28" s="255">
        <f t="shared" si="3"/>
        <v>268.98387096774195</v>
      </c>
      <c r="F28" s="255">
        <f t="shared" si="3"/>
        <v>267.66666666666663</v>
      </c>
      <c r="G28" s="257">
        <f t="shared" si="3"/>
        <v>309.68896321070235</v>
      </c>
      <c r="H28" s="357"/>
      <c r="I28" s="357"/>
      <c r="J28" s="357"/>
    </row>
    <row r="29" spans="1:10" x14ac:dyDescent="0.2">
      <c r="A29" s="288" t="s">
        <v>52</v>
      </c>
      <c r="B29" s="259">
        <v>720</v>
      </c>
      <c r="C29" s="260">
        <v>589</v>
      </c>
      <c r="D29" s="260">
        <v>721</v>
      </c>
      <c r="E29" s="260">
        <v>576</v>
      </c>
      <c r="F29" s="260">
        <v>594</v>
      </c>
      <c r="G29" s="262">
        <f>SUM(B29:F29)</f>
        <v>3200</v>
      </c>
      <c r="H29" s="357" t="s">
        <v>56</v>
      </c>
      <c r="I29" s="263">
        <f>G16-G29</f>
        <v>42</v>
      </c>
      <c r="J29" s="305">
        <f>I29/G16</f>
        <v>1.2954966070326958E-2</v>
      </c>
    </row>
    <row r="30" spans="1:10" x14ac:dyDescent="0.2">
      <c r="A30" s="288" t="s">
        <v>28</v>
      </c>
      <c r="B30" s="218">
        <v>90</v>
      </c>
      <c r="C30" s="267">
        <v>90</v>
      </c>
      <c r="D30" s="267">
        <v>90</v>
      </c>
      <c r="E30" s="267">
        <v>90</v>
      </c>
      <c r="F30" s="267">
        <v>90</v>
      </c>
      <c r="G30" s="222"/>
      <c r="H30" s="357" t="s">
        <v>57</v>
      </c>
      <c r="I30" s="357">
        <v>60.76</v>
      </c>
      <c r="J30" s="357"/>
    </row>
    <row r="31" spans="1:10" ht="13.5" thickBot="1" x14ac:dyDescent="0.25">
      <c r="A31" s="290" t="s">
        <v>26</v>
      </c>
      <c r="B31" s="352">
        <f>B30-B17</f>
        <v>30</v>
      </c>
      <c r="C31" s="353">
        <f t="shared" ref="C31:F31" si="4">C30-C17</f>
        <v>30</v>
      </c>
      <c r="D31" s="353">
        <f t="shared" si="4"/>
        <v>30</v>
      </c>
      <c r="E31" s="353">
        <f t="shared" si="4"/>
        <v>30</v>
      </c>
      <c r="F31" s="353">
        <f t="shared" si="4"/>
        <v>30</v>
      </c>
      <c r="G31" s="223"/>
      <c r="H31" s="357" t="s">
        <v>26</v>
      </c>
      <c r="I31" s="357">
        <f>I30-I17</f>
        <v>30.08</v>
      </c>
      <c r="J31" s="357"/>
    </row>
    <row r="33" spans="1:10" ht="13.5" thickBot="1" x14ac:dyDescent="0.25"/>
    <row r="34" spans="1:10" ht="13.5" thickBot="1" x14ac:dyDescent="0.25">
      <c r="A34" s="270" t="s">
        <v>66</v>
      </c>
      <c r="B34" s="400" t="s">
        <v>53</v>
      </c>
      <c r="C34" s="401"/>
      <c r="D34" s="401"/>
      <c r="E34" s="401"/>
      <c r="F34" s="364"/>
      <c r="G34" s="292" t="s">
        <v>0</v>
      </c>
      <c r="H34" s="363"/>
      <c r="I34" s="363"/>
      <c r="J34" s="363"/>
    </row>
    <row r="35" spans="1:10" x14ac:dyDescent="0.2">
      <c r="A35" s="214" t="s">
        <v>2</v>
      </c>
      <c r="B35" s="294">
        <v>1</v>
      </c>
      <c r="C35" s="225"/>
      <c r="D35" s="225"/>
      <c r="E35" s="225"/>
      <c r="F35" s="225"/>
      <c r="G35" s="224">
        <v>305</v>
      </c>
      <c r="H35" s="363"/>
      <c r="I35" s="363"/>
      <c r="J35" s="363"/>
    </row>
    <row r="36" spans="1:10" x14ac:dyDescent="0.2">
      <c r="A36" s="276" t="s">
        <v>3</v>
      </c>
      <c r="B36" s="359">
        <v>490</v>
      </c>
      <c r="C36" s="360"/>
      <c r="D36" s="297"/>
      <c r="E36" s="297"/>
      <c r="F36" s="297"/>
      <c r="G36" s="298">
        <v>490</v>
      </c>
      <c r="H36" s="363"/>
      <c r="I36" s="363"/>
      <c r="J36" s="363"/>
    </row>
    <row r="37" spans="1:10" x14ac:dyDescent="0.2">
      <c r="A37" s="279" t="s">
        <v>6</v>
      </c>
      <c r="B37" s="299">
        <v>894</v>
      </c>
      <c r="C37" s="300"/>
      <c r="D37" s="300"/>
      <c r="E37" s="300"/>
      <c r="F37" s="300"/>
      <c r="G37" s="317">
        <v>894</v>
      </c>
      <c r="H37" s="321"/>
      <c r="I37" s="363"/>
      <c r="J37" s="363"/>
    </row>
    <row r="38" spans="1:10" x14ac:dyDescent="0.2">
      <c r="A38" s="214" t="s">
        <v>7</v>
      </c>
      <c r="B38" s="301">
        <v>67.5</v>
      </c>
      <c r="C38" s="302"/>
      <c r="D38" s="303"/>
      <c r="E38" s="303"/>
      <c r="F38" s="303"/>
      <c r="G38" s="366">
        <v>67.5</v>
      </c>
      <c r="H38" s="365"/>
      <c r="I38" s="363"/>
      <c r="J38" s="363"/>
    </row>
    <row r="39" spans="1:10" x14ac:dyDescent="0.2">
      <c r="A39" s="214" t="s">
        <v>8</v>
      </c>
      <c r="B39" s="246">
        <v>9.9000000000000005E-2</v>
      </c>
      <c r="C39" s="247"/>
      <c r="D39" s="304"/>
      <c r="E39" s="304"/>
      <c r="F39" s="304"/>
      <c r="G39" s="249">
        <v>9.9000000000000005E-2</v>
      </c>
      <c r="H39" s="321"/>
      <c r="I39" s="363"/>
      <c r="J39" s="363"/>
    </row>
    <row r="40" spans="1:10" x14ac:dyDescent="0.2">
      <c r="A40" s="279" t="s">
        <v>1</v>
      </c>
      <c r="B40" s="250">
        <f t="shared" ref="B40:G40" si="5">B37/B36*100-100</f>
        <v>82.448979591836718</v>
      </c>
      <c r="C40" s="251"/>
      <c r="D40" s="251"/>
      <c r="E40" s="251"/>
      <c r="F40" s="251"/>
      <c r="G40" s="316">
        <f t="shared" si="5"/>
        <v>82.448979591836718</v>
      </c>
      <c r="H40" s="321"/>
      <c r="I40" s="363"/>
      <c r="J40" s="363"/>
    </row>
    <row r="41" spans="1:10" ht="13.5" thickBot="1" x14ac:dyDescent="0.25">
      <c r="A41" s="214" t="s">
        <v>27</v>
      </c>
      <c r="B41" s="254">
        <f>B37-B24</f>
        <v>381</v>
      </c>
      <c r="C41" s="255"/>
      <c r="D41" s="255"/>
      <c r="E41" s="255"/>
      <c r="F41" s="255"/>
      <c r="G41" s="257">
        <f t="shared" ref="G41" si="6">G37-G24</f>
        <v>396</v>
      </c>
      <c r="H41" s="363"/>
      <c r="I41" s="363"/>
      <c r="J41" s="363"/>
    </row>
    <row r="42" spans="1:10" x14ac:dyDescent="0.2">
      <c r="A42" s="288" t="s">
        <v>52</v>
      </c>
      <c r="B42" s="259">
        <v>3173</v>
      </c>
      <c r="C42" s="260"/>
      <c r="D42" s="260"/>
      <c r="E42" s="260"/>
      <c r="F42" s="260"/>
      <c r="G42" s="262">
        <f>SUM(B42:F42)</f>
        <v>3173</v>
      </c>
      <c r="H42" s="363" t="s">
        <v>56</v>
      </c>
      <c r="I42" s="263">
        <f>G29-G42</f>
        <v>27</v>
      </c>
      <c r="J42" s="305">
        <f>I42/G29</f>
        <v>8.4375000000000006E-3</v>
      </c>
    </row>
    <row r="43" spans="1:10" x14ac:dyDescent="0.2">
      <c r="A43" s="288" t="s">
        <v>28</v>
      </c>
      <c r="B43" s="218">
        <v>120</v>
      </c>
      <c r="C43" s="267"/>
      <c r="D43" s="267"/>
      <c r="E43" s="267"/>
      <c r="F43" s="267"/>
      <c r="G43" s="222"/>
      <c r="H43" s="363" t="s">
        <v>57</v>
      </c>
      <c r="I43" s="363">
        <v>90.89</v>
      </c>
      <c r="J43" s="363"/>
    </row>
    <row r="44" spans="1:10" ht="13.5" thickBot="1" x14ac:dyDescent="0.25">
      <c r="A44" s="290" t="s">
        <v>26</v>
      </c>
      <c r="B44" s="352">
        <f>B43-B30</f>
        <v>30</v>
      </c>
      <c r="C44" s="353"/>
      <c r="D44" s="353"/>
      <c r="E44" s="353"/>
      <c r="F44" s="353"/>
      <c r="G44" s="223"/>
      <c r="H44" s="363" t="s">
        <v>26</v>
      </c>
      <c r="I44" s="363">
        <f>I43-I30</f>
        <v>30.130000000000003</v>
      </c>
      <c r="J44" s="363"/>
    </row>
  </sheetData>
  <mergeCells count="3">
    <mergeCell ref="B8:E8"/>
    <mergeCell ref="B21:E21"/>
    <mergeCell ref="B34:E34"/>
  </mergeCells>
  <conditionalFormatting sqref="B24:F24">
    <cfRule type="colorScale" priority="8">
      <colorScale>
        <cfvo type="min"/>
        <cfvo type="max"/>
        <color rgb="FFFFEF9C"/>
        <color rgb="FF63BE7B"/>
      </colorScale>
    </cfRule>
  </conditionalFormatting>
  <conditionalFormatting sqref="B25:F25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6:F2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8:F28">
    <cfRule type="colorScale" priority="5">
      <colorScale>
        <cfvo type="min"/>
        <cfvo type="max"/>
        <color rgb="FFFFEF9C"/>
        <color rgb="FF63BE7B"/>
      </colorScale>
    </cfRule>
  </conditionalFormatting>
  <conditionalFormatting sqref="B37:F37">
    <cfRule type="colorScale" priority="4">
      <colorScale>
        <cfvo type="min"/>
        <cfvo type="max"/>
        <color rgb="FFFFEF9C"/>
        <color rgb="FF63BE7B"/>
      </colorScale>
    </cfRule>
  </conditionalFormatting>
  <conditionalFormatting sqref="B38:F3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9:F3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1:F41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3">
      <c r="A4" s="4" t="s">
        <v>16</v>
      </c>
      <c r="B4" s="384" t="s">
        <v>18</v>
      </c>
      <c r="C4" s="385"/>
      <c r="D4" s="385"/>
      <c r="E4" s="385"/>
      <c r="F4" s="385"/>
      <c r="G4" s="385"/>
      <c r="H4" s="385"/>
      <c r="I4" s="385"/>
      <c r="J4" s="386"/>
      <c r="K4" s="384" t="s">
        <v>21</v>
      </c>
      <c r="L4" s="385"/>
      <c r="M4" s="385"/>
      <c r="N4" s="385"/>
      <c r="O4" s="385"/>
      <c r="P4" s="385"/>
      <c r="Q4" s="385"/>
      <c r="R4" s="385"/>
      <c r="S4" s="385"/>
      <c r="T4" s="385"/>
      <c r="U4" s="385"/>
      <c r="V4" s="385"/>
      <c r="W4" s="386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x14ac:dyDescent="0.2">
      <c r="A7" s="65" t="s">
        <v>3</v>
      </c>
      <c r="B7" s="69">
        <v>215</v>
      </c>
      <c r="C7" s="23">
        <v>215</v>
      </c>
      <c r="D7" s="23">
        <v>215</v>
      </c>
      <c r="E7" s="23">
        <v>215</v>
      </c>
      <c r="F7" s="23">
        <v>215</v>
      </c>
      <c r="G7" s="23">
        <v>215</v>
      </c>
      <c r="H7" s="23">
        <v>215</v>
      </c>
      <c r="I7" s="23">
        <v>215</v>
      </c>
      <c r="J7" s="133">
        <v>215</v>
      </c>
      <c r="K7" s="69">
        <v>215</v>
      </c>
      <c r="L7" s="23">
        <v>215</v>
      </c>
      <c r="M7" s="23">
        <v>215</v>
      </c>
      <c r="N7" s="23">
        <v>215</v>
      </c>
      <c r="O7" s="23">
        <v>215</v>
      </c>
      <c r="P7" s="23">
        <v>215</v>
      </c>
      <c r="Q7" s="23">
        <v>215</v>
      </c>
      <c r="R7" s="23">
        <v>215</v>
      </c>
      <c r="S7" s="133">
        <v>215</v>
      </c>
      <c r="T7" s="133">
        <v>215</v>
      </c>
      <c r="U7" s="133">
        <v>215</v>
      </c>
      <c r="V7" s="133">
        <v>215</v>
      </c>
      <c r="W7" s="133">
        <v>215</v>
      </c>
      <c r="X7" s="148">
        <v>215</v>
      </c>
      <c r="Y7" s="23">
        <v>215</v>
      </c>
      <c r="Z7" s="162">
        <v>215</v>
      </c>
    </row>
    <row r="8" spans="1:29" x14ac:dyDescent="0.2">
      <c r="A8" s="66" t="s">
        <v>4</v>
      </c>
      <c r="B8" s="70">
        <v>5791</v>
      </c>
      <c r="C8" s="13">
        <v>12110</v>
      </c>
      <c r="D8" s="13">
        <v>13053</v>
      </c>
      <c r="E8" s="13">
        <v>15471</v>
      </c>
      <c r="F8" s="13">
        <v>11838</v>
      </c>
      <c r="G8" s="13">
        <v>9818</v>
      </c>
      <c r="H8" s="13">
        <v>9389</v>
      </c>
      <c r="I8" s="13">
        <v>13606</v>
      </c>
      <c r="J8" s="63">
        <v>11265</v>
      </c>
      <c r="K8" s="149">
        <v>5538</v>
      </c>
      <c r="L8" s="13">
        <v>5802</v>
      </c>
      <c r="M8" s="13">
        <v>9734</v>
      </c>
      <c r="N8" s="13">
        <v>11148</v>
      </c>
      <c r="O8" s="26">
        <v>7196</v>
      </c>
      <c r="P8" s="37">
        <v>8372</v>
      </c>
      <c r="Q8" s="31">
        <v>8350</v>
      </c>
      <c r="R8" s="31">
        <v>8535</v>
      </c>
      <c r="S8" s="158">
        <v>8722</v>
      </c>
      <c r="T8" s="158">
        <v>7983</v>
      </c>
      <c r="U8" s="158">
        <v>7737</v>
      </c>
      <c r="V8" s="158">
        <v>8236</v>
      </c>
      <c r="W8" s="137">
        <v>8632</v>
      </c>
      <c r="X8" s="141">
        <v>102341</v>
      </c>
      <c r="Y8" s="20">
        <v>105985</v>
      </c>
      <c r="Z8" s="103">
        <v>208326</v>
      </c>
    </row>
    <row r="9" spans="1:29" x14ac:dyDescent="0.2">
      <c r="A9" s="66" t="s">
        <v>5</v>
      </c>
      <c r="B9" s="70">
        <v>26</v>
      </c>
      <c r="C9" s="13">
        <v>54</v>
      </c>
      <c r="D9" s="13">
        <v>59</v>
      </c>
      <c r="E9" s="13">
        <v>68</v>
      </c>
      <c r="F9" s="13">
        <v>51</v>
      </c>
      <c r="G9" s="13">
        <v>42</v>
      </c>
      <c r="H9" s="13">
        <v>40</v>
      </c>
      <c r="I9" s="13">
        <v>57</v>
      </c>
      <c r="J9" s="63">
        <v>46</v>
      </c>
      <c r="K9" s="149">
        <v>28</v>
      </c>
      <c r="L9" s="13">
        <v>29</v>
      </c>
      <c r="M9" s="13">
        <v>49</v>
      </c>
      <c r="N9" s="13">
        <v>54</v>
      </c>
      <c r="O9" s="26">
        <v>35</v>
      </c>
      <c r="P9" s="58">
        <v>40</v>
      </c>
      <c r="Q9" s="59">
        <v>40</v>
      </c>
      <c r="R9" s="59">
        <v>40</v>
      </c>
      <c r="S9" s="159">
        <v>40</v>
      </c>
      <c r="T9" s="159">
        <v>36</v>
      </c>
      <c r="U9" s="159">
        <v>34</v>
      </c>
      <c r="V9" s="159">
        <v>37</v>
      </c>
      <c r="W9" s="137">
        <v>36</v>
      </c>
      <c r="X9" s="141">
        <v>443</v>
      </c>
      <c r="Y9" s="20">
        <v>498</v>
      </c>
      <c r="Z9" s="103">
        <v>941</v>
      </c>
    </row>
    <row r="10" spans="1:29" x14ac:dyDescent="0.2">
      <c r="A10" s="66" t="s">
        <v>6</v>
      </c>
      <c r="B10" s="60">
        <v>222.73076923076923</v>
      </c>
      <c r="C10" s="12">
        <v>224.25925925925927</v>
      </c>
      <c r="D10" s="12">
        <v>221.23728813559322</v>
      </c>
      <c r="E10" s="12">
        <v>227.51470588235293</v>
      </c>
      <c r="F10" s="12">
        <v>232.11764705882354</v>
      </c>
      <c r="G10" s="12">
        <v>233.76190476190476</v>
      </c>
      <c r="H10" s="12">
        <v>234.72499999999999</v>
      </c>
      <c r="I10" s="12">
        <v>238.7017543859649</v>
      </c>
      <c r="J10" s="61">
        <v>244.89130434782609</v>
      </c>
      <c r="K10" s="150">
        <v>197.78571428571428</v>
      </c>
      <c r="L10" s="12">
        <v>200.06896551724137</v>
      </c>
      <c r="M10" s="12">
        <v>198.65306122448979</v>
      </c>
      <c r="N10" s="12">
        <v>206.44444444444446</v>
      </c>
      <c r="O10" s="24">
        <v>205.6</v>
      </c>
      <c r="P10" s="32">
        <v>209.3</v>
      </c>
      <c r="Q10" s="33">
        <v>208.75</v>
      </c>
      <c r="R10" s="33">
        <v>213.375</v>
      </c>
      <c r="S10" s="75">
        <v>218.05</v>
      </c>
      <c r="T10" s="75">
        <v>221.75</v>
      </c>
      <c r="U10" s="75">
        <v>227.55882352941177</v>
      </c>
      <c r="V10" s="75">
        <v>222.59459459459458</v>
      </c>
      <c r="W10" s="138">
        <v>239.77777777777777</v>
      </c>
      <c r="X10" s="142">
        <v>231.01805869074491</v>
      </c>
      <c r="Y10" s="163">
        <v>212.82128514056225</v>
      </c>
      <c r="Z10" s="104">
        <v>221.38788522848034</v>
      </c>
    </row>
    <row r="11" spans="1:29" x14ac:dyDescent="0.2">
      <c r="A11" s="66" t="s">
        <v>7</v>
      </c>
      <c r="B11" s="60">
        <v>92.307692307692307</v>
      </c>
      <c r="C11" s="12">
        <v>90.740740740740748</v>
      </c>
      <c r="D11" s="12">
        <v>91.525423728813564</v>
      </c>
      <c r="E11" s="12">
        <v>94.117647058823536</v>
      </c>
      <c r="F11" s="12">
        <v>94.117647058823536</v>
      </c>
      <c r="G11" s="12">
        <v>97.61904761904762</v>
      </c>
      <c r="H11" s="12">
        <v>95</v>
      </c>
      <c r="I11" s="12">
        <v>98.245614035087726</v>
      </c>
      <c r="J11" s="61">
        <v>100</v>
      </c>
      <c r="K11" s="150">
        <v>89.285714285714292</v>
      </c>
      <c r="L11" s="12">
        <v>93.103448275862064</v>
      </c>
      <c r="M11" s="12">
        <v>91.836734693877546</v>
      </c>
      <c r="N11" s="12">
        <v>94.444444444444443</v>
      </c>
      <c r="O11" s="24">
        <v>91.428571428571431</v>
      </c>
      <c r="P11" s="32">
        <v>82.5</v>
      </c>
      <c r="Q11" s="33">
        <v>87.5</v>
      </c>
      <c r="R11" s="33">
        <v>85</v>
      </c>
      <c r="S11" s="75">
        <v>97.5</v>
      </c>
      <c r="T11" s="75">
        <v>91.666666666666671</v>
      </c>
      <c r="U11" s="75">
        <v>94.117647058823536</v>
      </c>
      <c r="V11" s="75">
        <v>83.78378378378379</v>
      </c>
      <c r="W11" s="138">
        <v>83.333333333333329</v>
      </c>
      <c r="X11" s="142">
        <v>89.164785553047409</v>
      </c>
      <c r="Y11" s="163">
        <v>77.108433734939766</v>
      </c>
      <c r="Z11" s="104">
        <v>74.176408076514349</v>
      </c>
    </row>
    <row r="12" spans="1:29" x14ac:dyDescent="0.2">
      <c r="A12" s="66" t="s">
        <v>8</v>
      </c>
      <c r="B12" s="71">
        <v>7.5882773266630163E-2</v>
      </c>
      <c r="C12" s="16">
        <v>7.050069638946771E-2</v>
      </c>
      <c r="D12" s="11">
        <v>5.8688727955076465E-2</v>
      </c>
      <c r="E12" s="11">
        <v>5.4599114882831395E-2</v>
      </c>
      <c r="F12" s="11">
        <v>4.8589065503871195E-2</v>
      </c>
      <c r="G12" s="16">
        <v>4.6803981487907403E-2</v>
      </c>
      <c r="H12" s="11">
        <v>5.442518298531196E-2</v>
      </c>
      <c r="I12" s="16">
        <v>4.5473673157311406E-2</v>
      </c>
      <c r="J12" s="157">
        <v>4.865410532658599E-2</v>
      </c>
      <c r="K12" s="151">
        <v>7.8307706001590774E-2</v>
      </c>
      <c r="L12" s="11">
        <v>5.8993551646621956E-2</v>
      </c>
      <c r="M12" s="16">
        <v>5.9331841591837506E-2</v>
      </c>
      <c r="N12" s="16">
        <v>5.1022491404360777E-2</v>
      </c>
      <c r="O12" s="25">
        <v>6.5896015361139357E-2</v>
      </c>
      <c r="P12" s="11">
        <v>7.1637196985497975E-2</v>
      </c>
      <c r="Q12" s="34">
        <v>8.3727907584722927E-2</v>
      </c>
      <c r="R12" s="34">
        <v>6.821104197501715E-2</v>
      </c>
      <c r="S12" s="76">
        <v>5.4630010121338668E-2</v>
      </c>
      <c r="T12" s="76">
        <v>5.7460326701775928E-2</v>
      </c>
      <c r="U12" s="76">
        <v>5.8378956008540102E-2</v>
      </c>
      <c r="V12" s="76">
        <v>6.7386752949333814E-2</v>
      </c>
      <c r="W12" s="139">
        <v>6.9189101035591102E-2</v>
      </c>
      <c r="X12" s="143">
        <v>6.3898039574752818E-2</v>
      </c>
      <c r="Y12" s="164">
        <v>8.4887519084845167E-2</v>
      </c>
      <c r="Z12" s="105">
        <v>8.5441965842982373E-2</v>
      </c>
    </row>
    <row r="13" spans="1:29" x14ac:dyDescent="0.2">
      <c r="A13" s="66" t="s">
        <v>9</v>
      </c>
      <c r="B13" s="60">
        <v>16.901428461040588</v>
      </c>
      <c r="C13" s="12">
        <v>15.810433949563963</v>
      </c>
      <c r="D13" s="12">
        <v>12.984135016908697</v>
      </c>
      <c r="E13" s="12">
        <v>12.422101564004183</v>
      </c>
      <c r="F13" s="12">
        <v>11.278379557545632</v>
      </c>
      <c r="G13" s="12">
        <v>10.940987863054163</v>
      </c>
      <c r="H13" s="12">
        <v>12.774951076227349</v>
      </c>
      <c r="I13" s="12">
        <v>10.854645561024192</v>
      </c>
      <c r="J13" s="61">
        <v>11.914967315304157</v>
      </c>
      <c r="K13" s="150">
        <v>15.488145565600346</v>
      </c>
      <c r="L13" s="12">
        <v>11.802778850127606</v>
      </c>
      <c r="M13" s="12">
        <v>11.786451960305026</v>
      </c>
      <c r="N13" s="12">
        <v>10.533309892144704</v>
      </c>
      <c r="O13" s="24">
        <v>13.548220758250253</v>
      </c>
      <c r="P13" s="32">
        <v>14.993665329064727</v>
      </c>
      <c r="Q13" s="33">
        <v>17.478200708310911</v>
      </c>
      <c r="R13" s="33">
        <v>14.554531081419285</v>
      </c>
      <c r="S13" s="75">
        <v>11.912073706957898</v>
      </c>
      <c r="T13" s="75">
        <v>12.741827446118812</v>
      </c>
      <c r="U13" s="75">
        <v>13.284646548178669</v>
      </c>
      <c r="V13" s="75">
        <v>14.99992695380306</v>
      </c>
      <c r="W13" s="138">
        <v>16.590008892756178</v>
      </c>
      <c r="X13" s="142">
        <v>14.761601056703789</v>
      </c>
      <c r="Y13" s="163">
        <v>18.065870904030753</v>
      </c>
      <c r="Z13" s="104">
        <v>18.91581612774192</v>
      </c>
    </row>
    <row r="14" spans="1:29" x14ac:dyDescent="0.2">
      <c r="A14" s="67" t="s">
        <v>10</v>
      </c>
      <c r="B14" s="134">
        <v>7.7307692307692264</v>
      </c>
      <c r="C14" s="130">
        <v>9.2592592592592666</v>
      </c>
      <c r="D14" s="130">
        <v>6.2372881355932179</v>
      </c>
      <c r="E14" s="12">
        <v>12.514705882352928</v>
      </c>
      <c r="F14" s="12">
        <v>17.117647058823536</v>
      </c>
      <c r="G14" s="12">
        <v>18.761904761904759</v>
      </c>
      <c r="H14" s="12">
        <v>19.724999999999994</v>
      </c>
      <c r="I14" s="12">
        <v>23.701754385964904</v>
      </c>
      <c r="J14" s="61">
        <v>29.891304347826093</v>
      </c>
      <c r="K14" s="150">
        <v>-17.214285714285722</v>
      </c>
      <c r="L14" s="12">
        <v>-14.931034482758633</v>
      </c>
      <c r="M14" s="12">
        <v>-16.34693877551021</v>
      </c>
      <c r="N14" s="12">
        <v>-8.5555555555555429</v>
      </c>
      <c r="O14" s="35">
        <v>-9.4000000000000057</v>
      </c>
      <c r="P14" s="36">
        <v>-5.6999999999999886</v>
      </c>
      <c r="Q14" s="33">
        <v>-6.25</v>
      </c>
      <c r="R14" s="33">
        <v>-1.625</v>
      </c>
      <c r="S14" s="75">
        <v>3.0500000000000114</v>
      </c>
      <c r="T14" s="75">
        <v>6.75</v>
      </c>
      <c r="U14" s="75">
        <v>12.558823529411768</v>
      </c>
      <c r="V14" s="75">
        <v>7.5945945945945823</v>
      </c>
      <c r="W14" s="138">
        <v>24.777777777777771</v>
      </c>
      <c r="X14" s="142">
        <v>16.018058690744908</v>
      </c>
      <c r="Y14" s="163">
        <v>-2.178714859437747</v>
      </c>
      <c r="Z14" s="104">
        <v>6.3878852284803429</v>
      </c>
    </row>
    <row r="15" spans="1:29" ht="13.5" thickBot="1" x14ac:dyDescent="0.25">
      <c r="A15" s="68" t="s">
        <v>1</v>
      </c>
      <c r="B15" s="72">
        <v>3.5957066189624312E-2</v>
      </c>
      <c r="C15" s="28">
        <v>4.3066322136089609E-2</v>
      </c>
      <c r="D15" s="28">
        <v>2.9010642491131246E-2</v>
      </c>
      <c r="E15" s="28">
        <v>5.8207934336525248E-2</v>
      </c>
      <c r="F15" s="10">
        <v>7.9616963064295512E-2</v>
      </c>
      <c r="G15" s="10">
        <v>8.7264673311184926E-2</v>
      </c>
      <c r="H15" s="28">
        <v>9.1744186046511605E-2</v>
      </c>
      <c r="I15" s="28">
        <v>0.11024071807425537</v>
      </c>
      <c r="J15" s="73">
        <v>0.13902932254802833</v>
      </c>
      <c r="K15" s="152">
        <v>-8.0066445182724294E-2</v>
      </c>
      <c r="L15" s="10">
        <v>-6.9446672012830848E-2</v>
      </c>
      <c r="M15" s="10">
        <v>-7.6032273374466094E-2</v>
      </c>
      <c r="N15" s="28">
        <v>-3.9793281653746709E-2</v>
      </c>
      <c r="O15" s="28">
        <v>-4.3720930232558165E-2</v>
      </c>
      <c r="P15" s="28">
        <v>-2.6511627906976691E-2</v>
      </c>
      <c r="Q15" s="28">
        <v>-2.9069767441860465E-2</v>
      </c>
      <c r="R15" s="28">
        <v>-7.5581395348837208E-3</v>
      </c>
      <c r="S15" s="160">
        <v>1.418604651162796E-2</v>
      </c>
      <c r="T15" s="160">
        <v>3.1395348837209305E-2</v>
      </c>
      <c r="U15" s="160">
        <v>5.8413132694938454E-2</v>
      </c>
      <c r="V15" s="160">
        <v>3.5323695788812011E-2</v>
      </c>
      <c r="W15" s="140">
        <v>0.11524547803617569</v>
      </c>
      <c r="X15" s="161">
        <v>7.4502598561604225E-2</v>
      </c>
      <c r="Y15" s="165">
        <v>-1.0133557485756962E-2</v>
      </c>
      <c r="Z15" s="166">
        <v>2.9711094085955084E-2</v>
      </c>
    </row>
    <row r="16" spans="1:29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3">
      <c r="A17" s="4" t="s">
        <v>17</v>
      </c>
      <c r="B17" s="384" t="s">
        <v>23</v>
      </c>
      <c r="C17" s="385"/>
      <c r="D17" s="385"/>
      <c r="E17" s="385"/>
      <c r="F17" s="386"/>
      <c r="G17" s="74"/>
      <c r="H17" s="74"/>
    </row>
    <row r="18" spans="1:24" ht="16.5" customHeight="1" thickBot="1" x14ac:dyDescent="0.2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x14ac:dyDescent="0.2">
      <c r="A20" s="65" t="s">
        <v>3</v>
      </c>
      <c r="B20" s="107">
        <v>300</v>
      </c>
      <c r="C20" s="107">
        <v>300</v>
      </c>
      <c r="D20" s="107">
        <v>300</v>
      </c>
      <c r="E20" s="107">
        <v>300</v>
      </c>
      <c r="F20" s="107">
        <v>300</v>
      </c>
      <c r="G20" s="108">
        <v>300</v>
      </c>
    </row>
    <row r="21" spans="1:24" x14ac:dyDescent="0.2">
      <c r="A21" s="66" t="s">
        <v>4</v>
      </c>
      <c r="B21" s="88">
        <v>27474</v>
      </c>
      <c r="C21" s="89">
        <v>21426</v>
      </c>
      <c r="D21" s="89">
        <v>26703</v>
      </c>
      <c r="E21" s="89">
        <v>18149</v>
      </c>
      <c r="F21" s="89">
        <v>24062</v>
      </c>
      <c r="G21" s="103">
        <v>117814</v>
      </c>
    </row>
    <row r="22" spans="1:24" x14ac:dyDescent="0.2">
      <c r="A22" s="66" t="s">
        <v>5</v>
      </c>
      <c r="B22" s="88">
        <v>71</v>
      </c>
      <c r="C22" s="89">
        <v>58</v>
      </c>
      <c r="D22" s="89">
        <v>70</v>
      </c>
      <c r="E22" s="89">
        <v>48</v>
      </c>
      <c r="F22" s="89">
        <v>65</v>
      </c>
      <c r="G22" s="103">
        <v>312</v>
      </c>
    </row>
    <row r="23" spans="1:24" x14ac:dyDescent="0.2">
      <c r="A23" s="66" t="s">
        <v>6</v>
      </c>
      <c r="B23" s="90">
        <v>386.95774647887322</v>
      </c>
      <c r="C23" s="91">
        <v>369.41379310344826</v>
      </c>
      <c r="D23" s="91">
        <v>381.47142857142859</v>
      </c>
      <c r="E23" s="91">
        <v>378.10416666666669</v>
      </c>
      <c r="F23" s="91">
        <v>370.18461538461537</v>
      </c>
      <c r="G23" s="104">
        <v>377.60897435897436</v>
      </c>
    </row>
    <row r="24" spans="1:24" x14ac:dyDescent="0.2">
      <c r="A24" s="66" t="s">
        <v>7</v>
      </c>
      <c r="B24" s="90">
        <v>67.605633802816897</v>
      </c>
      <c r="C24" s="91">
        <v>65.517241379310349</v>
      </c>
      <c r="D24" s="91">
        <v>71.428571428571431</v>
      </c>
      <c r="E24" s="91">
        <v>47.916666666666664</v>
      </c>
      <c r="F24" s="91">
        <v>58.46153846153846</v>
      </c>
      <c r="G24" s="104">
        <v>65.384615384615387</v>
      </c>
    </row>
    <row r="25" spans="1:24" x14ac:dyDescent="0.2">
      <c r="A25" s="66" t="s">
        <v>8</v>
      </c>
      <c r="B25" s="92">
        <v>9.4713220982746371E-2</v>
      </c>
      <c r="C25" s="93">
        <v>9.6743898717761401E-2</v>
      </c>
      <c r="D25" s="94">
        <v>9.4328469162016523E-2</v>
      </c>
      <c r="E25" s="94">
        <v>0.12640529409180692</v>
      </c>
      <c r="F25" s="94">
        <v>0.10400083043026978</v>
      </c>
      <c r="G25" s="105">
        <v>0.10396088895237594</v>
      </c>
    </row>
    <row r="26" spans="1:24" x14ac:dyDescent="0.2">
      <c r="A26" s="66" t="s">
        <v>9</v>
      </c>
      <c r="B26" s="90">
        <v>36.650014553239068</v>
      </c>
      <c r="C26" s="91">
        <v>35.738530584944066</v>
      </c>
      <c r="D26" s="91">
        <v>35.983615886190393</v>
      </c>
      <c r="E26" s="91">
        <v>47.794368384837583</v>
      </c>
      <c r="F26" s="91">
        <v>38.49950741251002</v>
      </c>
      <c r="G26" s="104">
        <v>39.256564650753909</v>
      </c>
    </row>
    <row r="27" spans="1:24" x14ac:dyDescent="0.2">
      <c r="A27" s="67" t="s">
        <v>10</v>
      </c>
      <c r="B27" s="95">
        <v>86.957746478873219</v>
      </c>
      <c r="C27" s="96">
        <v>69.413793103448256</v>
      </c>
      <c r="D27" s="97">
        <v>81.471428571428589</v>
      </c>
      <c r="E27" s="98">
        <v>78.104166666666686</v>
      </c>
      <c r="F27" s="91">
        <v>70.18461538461537</v>
      </c>
      <c r="G27" s="104">
        <v>77.608974358974365</v>
      </c>
    </row>
    <row r="28" spans="1:24" ht="13.5" thickBot="1" x14ac:dyDescent="0.25">
      <c r="A28" s="68" t="s">
        <v>1</v>
      </c>
      <c r="B28" s="99">
        <v>0.28985915492957742</v>
      </c>
      <c r="C28" s="100">
        <v>0.23137931034482753</v>
      </c>
      <c r="D28" s="101">
        <v>0.27157142857142863</v>
      </c>
      <c r="E28" s="101">
        <v>0.26034722222222229</v>
      </c>
      <c r="F28" s="102">
        <v>0.23394871794871791</v>
      </c>
      <c r="G28" s="106">
        <v>0.25869658119658123</v>
      </c>
    </row>
    <row r="29" spans="1:24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x14ac:dyDescent="0.2">
      <c r="A32" s="80" t="s">
        <v>3</v>
      </c>
      <c r="B32" s="81">
        <v>235</v>
      </c>
      <c r="C32" s="81">
        <v>235</v>
      </c>
      <c r="D32" s="81">
        <v>235</v>
      </c>
      <c r="E32" s="81">
        <v>235</v>
      </c>
      <c r="F32" s="81">
        <v>235</v>
      </c>
      <c r="G32" s="175">
        <v>235</v>
      </c>
      <c r="H32" s="81">
        <v>235</v>
      </c>
      <c r="I32" s="144">
        <v>235</v>
      </c>
      <c r="J32" s="6"/>
      <c r="K32" s="6"/>
      <c r="L32" s="6"/>
      <c r="M32" s="6"/>
    </row>
    <row r="33" spans="1:16" x14ac:dyDescent="0.2">
      <c r="A33" s="7" t="s">
        <v>4</v>
      </c>
      <c r="B33" s="13">
        <v>7563</v>
      </c>
      <c r="C33" s="14">
        <v>7209</v>
      </c>
      <c r="D33" s="13">
        <v>10440</v>
      </c>
      <c r="E33" s="13">
        <v>13146</v>
      </c>
      <c r="F33" s="13">
        <v>11266</v>
      </c>
      <c r="G33" s="168">
        <v>11768</v>
      </c>
      <c r="H33" s="18">
        <v>10060</v>
      </c>
      <c r="I33" s="63">
        <v>71452</v>
      </c>
      <c r="J33" s="6"/>
      <c r="K33" s="6"/>
      <c r="L33" s="6"/>
      <c r="M33" s="6"/>
    </row>
    <row r="34" spans="1:16" x14ac:dyDescent="0.2">
      <c r="A34" s="7" t="s">
        <v>5</v>
      </c>
      <c r="B34" s="13">
        <v>34</v>
      </c>
      <c r="C34" s="14">
        <v>33</v>
      </c>
      <c r="D34" s="13">
        <v>44</v>
      </c>
      <c r="E34" s="13">
        <v>54</v>
      </c>
      <c r="F34" s="13">
        <v>43</v>
      </c>
      <c r="G34" s="168">
        <v>44</v>
      </c>
      <c r="H34" s="18">
        <v>35</v>
      </c>
      <c r="I34" s="63">
        <v>287</v>
      </c>
      <c r="J34" s="6"/>
      <c r="K34" s="6"/>
      <c r="L34" s="6"/>
      <c r="M34" s="6"/>
    </row>
    <row r="35" spans="1:16" x14ac:dyDescent="0.2">
      <c r="A35" s="7" t="s">
        <v>6</v>
      </c>
      <c r="B35" s="17">
        <v>222.44117647058823</v>
      </c>
      <c r="C35" s="15">
        <v>218.45454545454547</v>
      </c>
      <c r="D35" s="12">
        <v>237.27272727272728</v>
      </c>
      <c r="E35" s="12">
        <v>243.44444444444446</v>
      </c>
      <c r="F35" s="12">
        <v>262</v>
      </c>
      <c r="G35" s="169">
        <v>267.45454545454544</v>
      </c>
      <c r="H35" s="19">
        <v>287.42857142857144</v>
      </c>
      <c r="I35" s="145">
        <v>248.96167247386759</v>
      </c>
      <c r="J35" s="6"/>
      <c r="K35" s="6"/>
      <c r="L35" s="6"/>
      <c r="M35" s="6"/>
    </row>
    <row r="36" spans="1:16" x14ac:dyDescent="0.2">
      <c r="A36" s="7" t="s">
        <v>7</v>
      </c>
      <c r="B36" s="55">
        <v>97.058823529411768</v>
      </c>
      <c r="C36" s="41">
        <v>100</v>
      </c>
      <c r="D36" s="55">
        <v>90.909090909090907</v>
      </c>
      <c r="E36" s="55">
        <v>100</v>
      </c>
      <c r="F36" s="40">
        <v>97.674418604651166</v>
      </c>
      <c r="G36" s="170">
        <v>100</v>
      </c>
      <c r="H36" s="42">
        <v>91.428571428571431</v>
      </c>
      <c r="I36" s="146">
        <v>65.505226480836242</v>
      </c>
      <c r="J36" s="6"/>
      <c r="K36" s="52"/>
      <c r="L36" s="6"/>
      <c r="M36" s="6"/>
    </row>
    <row r="37" spans="1:16" x14ac:dyDescent="0.2">
      <c r="A37" s="7" t="s">
        <v>8</v>
      </c>
      <c r="B37" s="44">
        <v>4.5731650417880014E-2</v>
      </c>
      <c r="C37" s="45">
        <v>4.169779458968121E-2</v>
      </c>
      <c r="D37" s="44">
        <v>5.7593739230998649E-2</v>
      </c>
      <c r="E37" s="44">
        <v>3.5789849238002221E-2</v>
      </c>
      <c r="F37" s="44">
        <v>4.5100859940826174E-2</v>
      </c>
      <c r="G37" s="171">
        <v>4.101596487780157E-2</v>
      </c>
      <c r="H37" s="46">
        <v>5.6993889321895017E-2</v>
      </c>
      <c r="I37" s="147">
        <v>9.9380978168515655E-2</v>
      </c>
      <c r="J37" s="6"/>
      <c r="K37" s="6"/>
      <c r="L37" s="6"/>
      <c r="M37" s="6"/>
    </row>
    <row r="38" spans="1:16" x14ac:dyDescent="0.2">
      <c r="A38" s="7" t="s">
        <v>9</v>
      </c>
      <c r="B38" s="43">
        <v>10.172602120894899</v>
      </c>
      <c r="C38" s="47">
        <v>9.1090727635458144</v>
      </c>
      <c r="D38" s="43">
        <v>13.665423581173316</v>
      </c>
      <c r="E38" s="43">
        <v>8.7128399644958741</v>
      </c>
      <c r="F38" s="43">
        <v>11.816425304496457</v>
      </c>
      <c r="G38" s="172">
        <v>10.969906242772019</v>
      </c>
      <c r="H38" s="42">
        <v>16.381672187950397</v>
      </c>
      <c r="I38" s="82">
        <v>24.742054536922581</v>
      </c>
      <c r="J38" s="6"/>
      <c r="K38" s="6"/>
      <c r="L38" s="6"/>
      <c r="M38" s="6"/>
    </row>
    <row r="39" spans="1:16" x14ac:dyDescent="0.2">
      <c r="A39" s="8" t="s">
        <v>10</v>
      </c>
      <c r="B39" s="38">
        <v>-12.558823529411768</v>
      </c>
      <c r="C39" s="39">
        <v>-16.545454545454533</v>
      </c>
      <c r="D39" s="38">
        <v>2.2727272727272805</v>
      </c>
      <c r="E39" s="38">
        <v>8.4444444444444571</v>
      </c>
      <c r="F39" s="43">
        <v>27</v>
      </c>
      <c r="G39" s="173">
        <v>32.454545454545439</v>
      </c>
      <c r="H39" s="42">
        <v>52.428571428571445</v>
      </c>
      <c r="I39" s="82">
        <v>13.961672473867594</v>
      </c>
      <c r="J39" s="6"/>
      <c r="K39" s="6"/>
      <c r="L39" s="6"/>
      <c r="M39" s="6"/>
    </row>
    <row r="40" spans="1:16" ht="13.5" thickBot="1" x14ac:dyDescent="0.25">
      <c r="A40" s="9" t="s">
        <v>1</v>
      </c>
      <c r="B40" s="48">
        <v>-5.3441802252816036E-2</v>
      </c>
      <c r="C40" s="49">
        <v>-7.0406189555125676E-2</v>
      </c>
      <c r="D40" s="48">
        <v>9.6711798839458751E-3</v>
      </c>
      <c r="E40" s="50">
        <v>3.5933806146572156E-2</v>
      </c>
      <c r="F40" s="50">
        <v>0.1148936170212766</v>
      </c>
      <c r="G40" s="174">
        <v>0.13810444874274655</v>
      </c>
      <c r="H40" s="56">
        <v>0.22310030395136785</v>
      </c>
      <c r="I40" s="83">
        <v>5.9411372229223804E-2</v>
      </c>
      <c r="J40" s="6"/>
      <c r="K40" s="6"/>
      <c r="L40" s="6"/>
      <c r="M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305</v>
      </c>
      <c r="C44" s="81">
        <v>305</v>
      </c>
      <c r="D44" s="81">
        <v>305</v>
      </c>
      <c r="E44" s="81">
        <v>305</v>
      </c>
      <c r="F44" s="81">
        <v>305</v>
      </c>
      <c r="G44" s="81"/>
      <c r="H44" s="81">
        <v>305</v>
      </c>
      <c r="I44" s="6"/>
      <c r="J44" s="6"/>
      <c r="K44" s="6"/>
      <c r="L44" s="6"/>
    </row>
    <row r="45" spans="1:16" x14ac:dyDescent="0.2">
      <c r="A45" s="7" t="s">
        <v>4</v>
      </c>
      <c r="B45" s="13">
        <v>22233</v>
      </c>
      <c r="C45" s="13">
        <v>26375</v>
      </c>
      <c r="D45" s="13">
        <v>29632</v>
      </c>
      <c r="E45" s="13">
        <v>27138</v>
      </c>
      <c r="F45" s="13">
        <v>31135</v>
      </c>
      <c r="G45" s="13"/>
      <c r="H45" s="63">
        <v>136513</v>
      </c>
      <c r="I45" s="6"/>
      <c r="J45" s="6"/>
      <c r="K45" s="6"/>
      <c r="L45" s="6"/>
    </row>
    <row r="46" spans="1:16" x14ac:dyDescent="0.2">
      <c r="A46" s="7" t="s">
        <v>5</v>
      </c>
      <c r="B46" s="13">
        <v>55</v>
      </c>
      <c r="C46" s="13">
        <v>69</v>
      </c>
      <c r="D46" s="13">
        <v>76</v>
      </c>
      <c r="E46" s="13">
        <v>72</v>
      </c>
      <c r="F46" s="13">
        <v>80</v>
      </c>
      <c r="G46" s="13"/>
      <c r="H46" s="63">
        <v>352</v>
      </c>
      <c r="I46" s="6"/>
      <c r="J46" s="6"/>
      <c r="K46" s="6"/>
      <c r="L46" s="6"/>
    </row>
    <row r="47" spans="1:16" x14ac:dyDescent="0.2">
      <c r="A47" s="7" t="s">
        <v>6</v>
      </c>
      <c r="B47" s="17">
        <v>404.23636363636365</v>
      </c>
      <c r="C47" s="12">
        <v>382.24637681159419</v>
      </c>
      <c r="D47" s="12">
        <v>389.89473684210526</v>
      </c>
      <c r="E47" s="12">
        <v>376.91666666666669</v>
      </c>
      <c r="F47" s="12">
        <v>389.1875</v>
      </c>
      <c r="G47" s="12"/>
      <c r="H47" s="61">
        <v>387.82102272727275</v>
      </c>
      <c r="I47" s="6"/>
      <c r="J47" s="6"/>
      <c r="K47" s="6"/>
      <c r="L47" s="6"/>
    </row>
    <row r="48" spans="1:16" x14ac:dyDescent="0.2">
      <c r="A48" s="7" t="s">
        <v>7</v>
      </c>
      <c r="B48" s="55">
        <v>60</v>
      </c>
      <c r="C48" s="40">
        <v>68.115942028985501</v>
      </c>
      <c r="D48" s="55">
        <v>81.578947368421055</v>
      </c>
      <c r="E48" s="55">
        <v>75</v>
      </c>
      <c r="F48" s="40">
        <v>70</v>
      </c>
      <c r="G48" s="43"/>
      <c r="H48" s="82">
        <v>71.306818181818187</v>
      </c>
      <c r="I48" s="6"/>
      <c r="J48" s="52"/>
      <c r="K48" s="6"/>
      <c r="L48" s="6"/>
    </row>
    <row r="49" spans="1:12" x14ac:dyDescent="0.2">
      <c r="A49" s="7" t="s">
        <v>8</v>
      </c>
      <c r="B49" s="44">
        <v>0.11143436023473405</v>
      </c>
      <c r="C49" s="44">
        <v>0.11569039372285175</v>
      </c>
      <c r="D49" s="44">
        <v>7.3308395793132489E-2</v>
      </c>
      <c r="E49" s="44">
        <v>9.2575872344610052E-2</v>
      </c>
      <c r="F49" s="44">
        <v>9.2678747604173592E-2</v>
      </c>
      <c r="G49" s="53"/>
      <c r="H49" s="84">
        <v>9.9711309983642665E-2</v>
      </c>
      <c r="I49" s="6"/>
      <c r="J49" s="6"/>
      <c r="K49" s="6"/>
      <c r="L49" s="6"/>
    </row>
    <row r="50" spans="1:12" x14ac:dyDescent="0.2">
      <c r="A50" s="7" t="s">
        <v>9</v>
      </c>
      <c r="B50" s="43">
        <v>45.045820565433495</v>
      </c>
      <c r="C50" s="43">
        <v>44.222233832466884</v>
      </c>
      <c r="D50" s="43">
        <v>28.582557686080285</v>
      </c>
      <c r="E50" s="43">
        <v>34.893389217889272</v>
      </c>
      <c r="F50" s="43">
        <v>36.069410083199308</v>
      </c>
      <c r="G50" s="43"/>
      <c r="H50" s="82">
        <v>38.670142215332419</v>
      </c>
      <c r="I50" s="6"/>
      <c r="J50" s="6"/>
      <c r="K50" s="6"/>
      <c r="L50" s="6"/>
    </row>
    <row r="51" spans="1:12" x14ac:dyDescent="0.2">
      <c r="A51" s="8" t="s">
        <v>10</v>
      </c>
      <c r="B51" s="43">
        <v>99.236363636363649</v>
      </c>
      <c r="C51" s="43">
        <v>77.246376811594189</v>
      </c>
      <c r="D51" s="43">
        <v>84.89473684210526</v>
      </c>
      <c r="E51" s="43">
        <v>71.916666666666686</v>
      </c>
      <c r="F51" s="43">
        <v>84.1875</v>
      </c>
      <c r="G51" s="43"/>
      <c r="H51" s="82">
        <v>82.821022727272748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0.32536512667660211</v>
      </c>
      <c r="C52" s="85">
        <v>0.2532668092183416</v>
      </c>
      <c r="D52" s="85">
        <v>0.27834339948231235</v>
      </c>
      <c r="E52" s="86">
        <v>0.23579234972677601</v>
      </c>
      <c r="F52" s="86">
        <v>0.27602459016393444</v>
      </c>
      <c r="G52" s="85"/>
      <c r="H52" s="87">
        <v>0.27154433681073031</v>
      </c>
      <c r="I52" s="6"/>
      <c r="J52" s="6"/>
      <c r="K52" s="6"/>
      <c r="L52" s="6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3">
      <c r="A4" s="4" t="s">
        <v>16</v>
      </c>
      <c r="B4" s="384" t="s">
        <v>18</v>
      </c>
      <c r="C4" s="385"/>
      <c r="D4" s="385"/>
      <c r="E4" s="385"/>
      <c r="F4" s="385"/>
      <c r="G4" s="385"/>
      <c r="H4" s="385"/>
      <c r="I4" s="385"/>
      <c r="J4" s="386"/>
      <c r="K4" s="384" t="s">
        <v>21</v>
      </c>
      <c r="L4" s="385"/>
      <c r="M4" s="385"/>
      <c r="N4" s="385"/>
      <c r="O4" s="385"/>
      <c r="P4" s="385"/>
      <c r="Q4" s="385"/>
      <c r="R4" s="385"/>
      <c r="S4" s="385"/>
      <c r="T4" s="385"/>
      <c r="U4" s="385"/>
      <c r="V4" s="385"/>
      <c r="W4" s="386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x14ac:dyDescent="0.2">
      <c r="A7" s="65" t="s">
        <v>3</v>
      </c>
      <c r="B7" s="69">
        <v>335</v>
      </c>
      <c r="C7" s="23">
        <v>335</v>
      </c>
      <c r="D7" s="23">
        <v>335</v>
      </c>
      <c r="E7" s="23">
        <v>335</v>
      </c>
      <c r="F7" s="23">
        <v>335</v>
      </c>
      <c r="G7" s="23">
        <v>335</v>
      </c>
      <c r="H7" s="23">
        <v>335</v>
      </c>
      <c r="I7" s="23">
        <v>335</v>
      </c>
      <c r="J7" s="133">
        <v>335</v>
      </c>
      <c r="K7" s="69">
        <v>335</v>
      </c>
      <c r="L7" s="23">
        <v>335</v>
      </c>
      <c r="M7" s="23">
        <v>335</v>
      </c>
      <c r="N7" s="23">
        <v>335</v>
      </c>
      <c r="O7" s="23">
        <v>335</v>
      </c>
      <c r="P7" s="23">
        <v>335</v>
      </c>
      <c r="Q7" s="23">
        <v>335</v>
      </c>
      <c r="R7" s="23">
        <v>335</v>
      </c>
      <c r="S7" s="133">
        <v>335</v>
      </c>
      <c r="T7" s="133">
        <v>335</v>
      </c>
      <c r="U7" s="133">
        <v>335</v>
      </c>
      <c r="V7" s="133">
        <v>335</v>
      </c>
      <c r="W7" s="133">
        <v>335</v>
      </c>
      <c r="X7" s="148">
        <v>335</v>
      </c>
      <c r="Y7" s="23">
        <v>335</v>
      </c>
      <c r="Z7" s="162">
        <v>335</v>
      </c>
    </row>
    <row r="8" spans="1:29" x14ac:dyDescent="0.2">
      <c r="A8" s="66" t="s">
        <v>4</v>
      </c>
      <c r="B8" s="70">
        <v>5630</v>
      </c>
      <c r="C8" s="13">
        <v>9880</v>
      </c>
      <c r="D8" s="13">
        <v>15980</v>
      </c>
      <c r="E8" s="13">
        <v>16060</v>
      </c>
      <c r="F8" s="13">
        <v>19200</v>
      </c>
      <c r="G8" s="13">
        <v>12940</v>
      </c>
      <c r="H8" s="13">
        <v>12740</v>
      </c>
      <c r="I8" s="13">
        <v>21480</v>
      </c>
      <c r="J8" s="63">
        <v>15360</v>
      </c>
      <c r="K8" s="149">
        <v>8850</v>
      </c>
      <c r="L8" s="13">
        <v>11980</v>
      </c>
      <c r="M8" s="13">
        <v>20520</v>
      </c>
      <c r="N8" s="13">
        <v>19980</v>
      </c>
      <c r="O8" s="26">
        <v>19840</v>
      </c>
      <c r="P8" s="37">
        <v>19230</v>
      </c>
      <c r="Q8" s="31">
        <v>17860</v>
      </c>
      <c r="R8" s="31">
        <v>18950</v>
      </c>
      <c r="S8" s="158">
        <v>16450</v>
      </c>
      <c r="T8" s="158">
        <v>20440</v>
      </c>
      <c r="U8" s="158">
        <v>14540</v>
      </c>
      <c r="V8" s="158">
        <v>16880</v>
      </c>
      <c r="W8" s="137">
        <v>15010</v>
      </c>
      <c r="X8" s="141">
        <v>129270</v>
      </c>
      <c r="Y8" s="20">
        <v>220530</v>
      </c>
      <c r="Z8" s="103">
        <v>349800</v>
      </c>
    </row>
    <row r="9" spans="1:29" x14ac:dyDescent="0.2">
      <c r="A9" s="66" t="s">
        <v>5</v>
      </c>
      <c r="B9" s="70">
        <v>18</v>
      </c>
      <c r="C9" s="13">
        <v>30</v>
      </c>
      <c r="D9" s="13">
        <v>48</v>
      </c>
      <c r="E9" s="13">
        <v>48</v>
      </c>
      <c r="F9" s="13">
        <v>55</v>
      </c>
      <c r="G9" s="13">
        <v>36</v>
      </c>
      <c r="H9" s="13">
        <v>37</v>
      </c>
      <c r="I9" s="13">
        <v>61</v>
      </c>
      <c r="J9" s="63">
        <v>43</v>
      </c>
      <c r="K9" s="149">
        <v>30</v>
      </c>
      <c r="L9" s="13">
        <v>39</v>
      </c>
      <c r="M9" s="13">
        <v>64</v>
      </c>
      <c r="N9" s="13">
        <v>65</v>
      </c>
      <c r="O9" s="26">
        <v>64</v>
      </c>
      <c r="P9" s="58">
        <v>61</v>
      </c>
      <c r="Q9" s="59">
        <v>55</v>
      </c>
      <c r="R9" s="59">
        <v>60</v>
      </c>
      <c r="S9" s="159">
        <v>49</v>
      </c>
      <c r="T9" s="159">
        <v>62</v>
      </c>
      <c r="U9" s="159">
        <v>42</v>
      </c>
      <c r="V9" s="159">
        <v>49</v>
      </c>
      <c r="W9" s="137">
        <v>43</v>
      </c>
      <c r="X9" s="141">
        <v>376</v>
      </c>
      <c r="Y9" s="20">
        <v>683</v>
      </c>
      <c r="Z9" s="103">
        <v>1059</v>
      </c>
    </row>
    <row r="10" spans="1:29" x14ac:dyDescent="0.2">
      <c r="A10" s="66" t="s">
        <v>6</v>
      </c>
      <c r="B10" s="60">
        <v>312.77777777777777</v>
      </c>
      <c r="C10" s="12">
        <v>329.33333333333331</v>
      </c>
      <c r="D10" s="12">
        <v>332.91666666666669</v>
      </c>
      <c r="E10" s="12">
        <v>334.58333333333331</v>
      </c>
      <c r="F10" s="12">
        <v>349.09090909090907</v>
      </c>
      <c r="G10" s="12">
        <v>359.44444444444446</v>
      </c>
      <c r="H10" s="12">
        <v>344.32432432432432</v>
      </c>
      <c r="I10" s="12">
        <v>352.13114754098359</v>
      </c>
      <c r="J10" s="61">
        <v>357.2093023255814</v>
      </c>
      <c r="K10" s="150">
        <v>295</v>
      </c>
      <c r="L10" s="12">
        <v>307.17948717948718</v>
      </c>
      <c r="M10" s="12">
        <v>320.625</v>
      </c>
      <c r="N10" s="12">
        <v>307.38461538461536</v>
      </c>
      <c r="O10" s="24">
        <v>310</v>
      </c>
      <c r="P10" s="32">
        <v>315.24590163934425</v>
      </c>
      <c r="Q10" s="33">
        <v>324.72727272727275</v>
      </c>
      <c r="R10" s="33">
        <v>315.83333333333331</v>
      </c>
      <c r="S10" s="75">
        <v>335.71428571428572</v>
      </c>
      <c r="T10" s="75">
        <v>329.67741935483872</v>
      </c>
      <c r="U10" s="75">
        <v>346.1904761904762</v>
      </c>
      <c r="V10" s="75">
        <v>344.48979591836735</v>
      </c>
      <c r="W10" s="138">
        <v>349.06976744186045</v>
      </c>
      <c r="X10" s="142">
        <v>343.80319148936172</v>
      </c>
      <c r="Y10" s="163">
        <v>322.88433382137629</v>
      </c>
      <c r="Z10" s="104">
        <v>330.3116147308782</v>
      </c>
    </row>
    <row r="11" spans="1:29" x14ac:dyDescent="0.2">
      <c r="A11" s="66" t="s">
        <v>7</v>
      </c>
      <c r="B11" s="60">
        <v>66.666666666666671</v>
      </c>
      <c r="C11" s="12">
        <v>86.666666666666671</v>
      </c>
      <c r="D11" s="12">
        <v>79.166666666666671</v>
      </c>
      <c r="E11" s="12">
        <v>83.333333333333329</v>
      </c>
      <c r="F11" s="12">
        <v>89.090909090909093</v>
      </c>
      <c r="G11" s="12">
        <v>86.111111111111114</v>
      </c>
      <c r="H11" s="12">
        <v>94.594594594594597</v>
      </c>
      <c r="I11" s="12">
        <v>91.803278688524586</v>
      </c>
      <c r="J11" s="61">
        <v>90.697674418604649</v>
      </c>
      <c r="K11" s="150">
        <v>56.666666666666664</v>
      </c>
      <c r="L11" s="12">
        <v>89.743589743589737</v>
      </c>
      <c r="M11" s="12">
        <v>81.25</v>
      </c>
      <c r="N11" s="12">
        <v>78.461538461538467</v>
      </c>
      <c r="O11" s="24">
        <v>82.8125</v>
      </c>
      <c r="P11" s="32">
        <v>62.295081967213115</v>
      </c>
      <c r="Q11" s="33">
        <v>54.545454545454547</v>
      </c>
      <c r="R11" s="33">
        <v>68.333333333333329</v>
      </c>
      <c r="S11" s="75">
        <v>65.306122448979593</v>
      </c>
      <c r="T11" s="75">
        <v>83.870967741935488</v>
      </c>
      <c r="U11" s="75">
        <v>83.333333333333329</v>
      </c>
      <c r="V11" s="75">
        <v>57.142857142857146</v>
      </c>
      <c r="W11" s="138">
        <v>67.441860465116278</v>
      </c>
      <c r="X11" s="142">
        <v>80.585106382978722</v>
      </c>
      <c r="Y11" s="163">
        <v>63.103953147877014</v>
      </c>
      <c r="Z11" s="104">
        <v>71.199244570349393</v>
      </c>
    </row>
    <row r="12" spans="1:29" x14ac:dyDescent="0.2">
      <c r="A12" s="66" t="s">
        <v>8</v>
      </c>
      <c r="B12" s="71">
        <v>0.10805656251691007</v>
      </c>
      <c r="C12" s="16">
        <v>6.8317963686988337E-2</v>
      </c>
      <c r="D12" s="11">
        <v>8.361162500695446E-2</v>
      </c>
      <c r="E12" s="11">
        <v>6.6260451279816265E-2</v>
      </c>
      <c r="F12" s="11">
        <v>7.2524989706614293E-2</v>
      </c>
      <c r="G12" s="16">
        <v>6.1143865362759016E-2</v>
      </c>
      <c r="H12" s="11">
        <v>5.2969647782740562E-2</v>
      </c>
      <c r="I12" s="16">
        <v>5.9992676759487891E-2</v>
      </c>
      <c r="J12" s="157">
        <v>6.107312187270026E-2</v>
      </c>
      <c r="K12" s="151">
        <v>0.12462718510679521</v>
      </c>
      <c r="L12" s="11">
        <v>6.0320039282603044E-2</v>
      </c>
      <c r="M12" s="16">
        <v>8.5924899963096255E-2</v>
      </c>
      <c r="N12" s="16">
        <v>8.3143362480901595E-2</v>
      </c>
      <c r="O12" s="25">
        <v>7.9426272595129882E-2</v>
      </c>
      <c r="P12" s="11">
        <v>0.10967631965178813</v>
      </c>
      <c r="Q12" s="34">
        <v>0.10370290618401103</v>
      </c>
      <c r="R12" s="34">
        <v>8.5603687488757157E-2</v>
      </c>
      <c r="S12" s="76">
        <v>9.5151828829778282E-2</v>
      </c>
      <c r="T12" s="76">
        <v>8.5441532272862303E-2</v>
      </c>
      <c r="U12" s="76">
        <v>7.4570212756146864E-2</v>
      </c>
      <c r="V12" s="76">
        <v>9.8669013491572574E-2</v>
      </c>
      <c r="W12" s="139">
        <v>0.1066205833487663</v>
      </c>
      <c r="X12" s="143">
        <v>7.7197909243017337E-2</v>
      </c>
      <c r="Y12" s="164">
        <v>0.10321770691457824</v>
      </c>
      <c r="Z12" s="105">
        <v>9.8875791306228367E-2</v>
      </c>
    </row>
    <row r="13" spans="1:29" x14ac:dyDescent="0.2">
      <c r="A13" s="66" t="s">
        <v>9</v>
      </c>
      <c r="B13" s="60">
        <v>33.797691498344648</v>
      </c>
      <c r="C13" s="12">
        <v>22.499382707581493</v>
      </c>
      <c r="D13" s="12">
        <v>27.835703491898592</v>
      </c>
      <c r="E13" s="12">
        <v>22.16964265737186</v>
      </c>
      <c r="F13" s="12">
        <v>25.317814588490805</v>
      </c>
      <c r="G13" s="12">
        <v>21.977822716502825</v>
      </c>
      <c r="H13" s="12">
        <v>18.238738182489588</v>
      </c>
      <c r="I13" s="12">
        <v>21.125290111373769</v>
      </c>
      <c r="J13" s="61">
        <v>21.815887254992465</v>
      </c>
      <c r="K13" s="150">
        <v>36.765019606504588</v>
      </c>
      <c r="L13" s="12">
        <v>18.529078733476524</v>
      </c>
      <c r="M13" s="12">
        <v>27.549671050667737</v>
      </c>
      <c r="N13" s="12">
        <v>25.556990497975598</v>
      </c>
      <c r="O13" s="24">
        <v>24.622144504490262</v>
      </c>
      <c r="P13" s="32">
        <v>34.575010277112881</v>
      </c>
      <c r="Q13" s="33">
        <v>33.675161899026129</v>
      </c>
      <c r="R13" s="33">
        <v>27.036497965199136</v>
      </c>
      <c r="S13" s="75">
        <v>31.943828249996997</v>
      </c>
      <c r="T13" s="75">
        <v>28.168143865440413</v>
      </c>
      <c r="U13" s="75">
        <v>25.815497463675605</v>
      </c>
      <c r="V13" s="75">
        <v>33.990468321178469</v>
      </c>
      <c r="W13" s="138">
        <v>37.218022234069352</v>
      </c>
      <c r="X13" s="142">
        <v>26.540887574055457</v>
      </c>
      <c r="Y13" s="163">
        <v>33.327380535683659</v>
      </c>
      <c r="Z13" s="104">
        <v>32.65982228415362</v>
      </c>
    </row>
    <row r="14" spans="1:29" x14ac:dyDescent="0.2">
      <c r="A14" s="67" t="s">
        <v>10</v>
      </c>
      <c r="B14" s="134">
        <v>-22.222222222222229</v>
      </c>
      <c r="C14" s="130">
        <v>-5.6666666666666856</v>
      </c>
      <c r="D14" s="130">
        <v>-2.0833333333333144</v>
      </c>
      <c r="E14" s="12">
        <v>-0.41666666666668561</v>
      </c>
      <c r="F14" s="12">
        <v>14.090909090909065</v>
      </c>
      <c r="G14" s="12">
        <v>24.444444444444457</v>
      </c>
      <c r="H14" s="12">
        <v>9.3243243243243228</v>
      </c>
      <c r="I14" s="12">
        <v>17.131147540983591</v>
      </c>
      <c r="J14" s="61">
        <v>22.209302325581405</v>
      </c>
      <c r="K14" s="150">
        <v>-40</v>
      </c>
      <c r="L14" s="12">
        <v>-27.820512820512818</v>
      </c>
      <c r="M14" s="12">
        <v>-14.375</v>
      </c>
      <c r="N14" s="12">
        <v>-27.615384615384642</v>
      </c>
      <c r="O14" s="35">
        <v>-25</v>
      </c>
      <c r="P14" s="36">
        <v>-19.754098360655746</v>
      </c>
      <c r="Q14" s="33">
        <v>-10.272727272727252</v>
      </c>
      <c r="R14" s="33">
        <v>-19.166666666666686</v>
      </c>
      <c r="S14" s="75">
        <v>0.71428571428572241</v>
      </c>
      <c r="T14" s="75">
        <v>-5.3225806451612812</v>
      </c>
      <c r="U14" s="75">
        <v>11.190476190476204</v>
      </c>
      <c r="V14" s="75">
        <v>9.4897959183673493</v>
      </c>
      <c r="W14" s="138">
        <v>14.069767441860449</v>
      </c>
      <c r="X14" s="142">
        <v>8.8031914893617227</v>
      </c>
      <c r="Y14" s="163">
        <v>-12.115666178623712</v>
      </c>
      <c r="Z14" s="104">
        <v>-4.6883852691217953</v>
      </c>
    </row>
    <row r="15" spans="1:29" ht="13.5" thickBot="1" x14ac:dyDescent="0.25">
      <c r="A15" s="68" t="s">
        <v>1</v>
      </c>
      <c r="B15" s="72">
        <v>-6.6334991708126054E-2</v>
      </c>
      <c r="C15" s="28">
        <v>-1.6915422885572195E-2</v>
      </c>
      <c r="D15" s="28">
        <v>-6.218905472636759E-3</v>
      </c>
      <c r="E15" s="28">
        <v>-1.2437810945274198E-3</v>
      </c>
      <c r="F15" s="10">
        <v>4.2062415196743475E-2</v>
      </c>
      <c r="G15" s="10">
        <v>7.2968490878938683E-2</v>
      </c>
      <c r="H15" s="28">
        <v>2.7833803953206934E-2</v>
      </c>
      <c r="I15" s="28">
        <v>5.1137753853682362E-2</v>
      </c>
      <c r="J15" s="73">
        <v>6.62964248524818E-2</v>
      </c>
      <c r="K15" s="152">
        <v>-0.11940298507462686</v>
      </c>
      <c r="L15" s="10">
        <v>-8.3046306926903929E-2</v>
      </c>
      <c r="M15" s="10">
        <v>-4.2910447761194029E-2</v>
      </c>
      <c r="N15" s="28">
        <v>-8.243398392652132E-2</v>
      </c>
      <c r="O15" s="28">
        <v>-7.4626865671641784E-2</v>
      </c>
      <c r="P15" s="28">
        <v>-5.8967457793002227E-2</v>
      </c>
      <c r="Q15" s="28">
        <v>-3.066485753052911E-2</v>
      </c>
      <c r="R15" s="28">
        <v>-5.7213930348258765E-2</v>
      </c>
      <c r="S15" s="160">
        <v>2.1321961620469326E-3</v>
      </c>
      <c r="T15" s="160">
        <v>-1.5888300433317258E-2</v>
      </c>
      <c r="U15" s="160">
        <v>3.3404406538734936E-2</v>
      </c>
      <c r="V15" s="160">
        <v>2.8327749010051789E-2</v>
      </c>
      <c r="W15" s="140">
        <v>4.1999305796598357E-2</v>
      </c>
      <c r="X15" s="161">
        <v>2.6278183550333501E-2</v>
      </c>
      <c r="Y15" s="165">
        <v>-3.6166167697384219E-2</v>
      </c>
      <c r="Z15" s="166">
        <v>-1.3995179907826255E-2</v>
      </c>
    </row>
    <row r="16" spans="1:29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3">
      <c r="A17" s="4" t="s">
        <v>17</v>
      </c>
      <c r="B17" s="384" t="s">
        <v>23</v>
      </c>
      <c r="C17" s="385"/>
      <c r="D17" s="385"/>
      <c r="E17" s="385"/>
      <c r="F17" s="386"/>
      <c r="G17" s="74"/>
      <c r="H17" s="74"/>
    </row>
    <row r="18" spans="1:24" ht="16.5" customHeight="1" thickBot="1" x14ac:dyDescent="0.2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x14ac:dyDescent="0.2">
      <c r="A20" s="65" t="s">
        <v>3</v>
      </c>
      <c r="B20" s="107">
        <v>490</v>
      </c>
      <c r="C20" s="107">
        <v>490</v>
      </c>
      <c r="D20" s="107">
        <v>490</v>
      </c>
      <c r="E20" s="107">
        <v>490</v>
      </c>
      <c r="F20" s="107">
        <v>490</v>
      </c>
      <c r="G20" s="108">
        <v>490</v>
      </c>
    </row>
    <row r="21" spans="1:24" x14ac:dyDescent="0.2">
      <c r="A21" s="66" t="s">
        <v>4</v>
      </c>
      <c r="B21" s="88">
        <v>47850</v>
      </c>
      <c r="C21" s="89">
        <v>42130</v>
      </c>
      <c r="D21" s="89">
        <v>44050</v>
      </c>
      <c r="E21" s="89">
        <v>43030</v>
      </c>
      <c r="F21" s="89">
        <v>41020</v>
      </c>
      <c r="G21" s="103">
        <v>218080</v>
      </c>
    </row>
    <row r="22" spans="1:24" x14ac:dyDescent="0.2">
      <c r="A22" s="66" t="s">
        <v>5</v>
      </c>
      <c r="B22" s="88">
        <v>71</v>
      </c>
      <c r="C22" s="89">
        <v>65</v>
      </c>
      <c r="D22" s="89">
        <v>66</v>
      </c>
      <c r="E22" s="89">
        <v>64</v>
      </c>
      <c r="F22" s="89">
        <v>64</v>
      </c>
      <c r="G22" s="103">
        <v>330</v>
      </c>
    </row>
    <row r="23" spans="1:24" x14ac:dyDescent="0.2">
      <c r="A23" s="66" t="s">
        <v>6</v>
      </c>
      <c r="B23" s="90">
        <v>673.94366197183103</v>
      </c>
      <c r="C23" s="91">
        <v>648.15384615384619</v>
      </c>
      <c r="D23" s="91">
        <v>667.42424242424238</v>
      </c>
      <c r="E23" s="91">
        <v>672.34375</v>
      </c>
      <c r="F23" s="91">
        <v>640.9375</v>
      </c>
      <c r="G23" s="104">
        <v>660.84848484848487</v>
      </c>
    </row>
    <row r="24" spans="1:24" x14ac:dyDescent="0.2">
      <c r="A24" s="66" t="s">
        <v>7</v>
      </c>
      <c r="B24" s="90">
        <v>67.605633802816897</v>
      </c>
      <c r="C24" s="91">
        <v>76.92307692307692</v>
      </c>
      <c r="D24" s="91">
        <v>69.696969696969703</v>
      </c>
      <c r="E24" s="91">
        <v>54.6875</v>
      </c>
      <c r="F24" s="91">
        <v>79.6875</v>
      </c>
      <c r="G24" s="104">
        <v>71.212121212121218</v>
      </c>
    </row>
    <row r="25" spans="1:24" x14ac:dyDescent="0.2">
      <c r="A25" s="66" t="s">
        <v>8</v>
      </c>
      <c r="B25" s="92">
        <v>9.1788584909247975E-2</v>
      </c>
      <c r="C25" s="93">
        <v>9.0039464143705297E-2</v>
      </c>
      <c r="D25" s="94">
        <v>8.7920385369844908E-2</v>
      </c>
      <c r="E25" s="94">
        <v>0.11603777007290389</v>
      </c>
      <c r="F25" s="94">
        <v>7.8821662703084494E-2</v>
      </c>
      <c r="G25" s="105">
        <v>9.6157887309956044E-2</v>
      </c>
    </row>
    <row r="26" spans="1:24" x14ac:dyDescent="0.2">
      <c r="A26" s="66" t="s">
        <v>9</v>
      </c>
      <c r="B26" s="90">
        <v>61.860335040950929</v>
      </c>
      <c r="C26" s="91">
        <v>58.35942499037391</v>
      </c>
      <c r="D26" s="91">
        <v>58.680196599116179</v>
      </c>
      <c r="E26" s="91">
        <v>78.017269472453975</v>
      </c>
      <c r="F26" s="91">
        <v>50.519759438758214</v>
      </c>
      <c r="G26" s="104">
        <v>63.545794135015804</v>
      </c>
    </row>
    <row r="27" spans="1:24" x14ac:dyDescent="0.2">
      <c r="A27" s="67" t="s">
        <v>10</v>
      </c>
      <c r="B27" s="95">
        <v>183.94366197183103</v>
      </c>
      <c r="C27" s="96">
        <v>158.15384615384619</v>
      </c>
      <c r="D27" s="97">
        <v>177.42424242424238</v>
      </c>
      <c r="E27" s="98">
        <v>182.34375</v>
      </c>
      <c r="F27" s="91">
        <v>150.9375</v>
      </c>
      <c r="G27" s="104">
        <v>170.84848484848487</v>
      </c>
    </row>
    <row r="28" spans="1:24" ht="13.5" thickBot="1" x14ac:dyDescent="0.25">
      <c r="A28" s="68" t="s">
        <v>1</v>
      </c>
      <c r="B28" s="99">
        <v>0.37539522851394086</v>
      </c>
      <c r="C28" s="100">
        <v>0.32276295133437999</v>
      </c>
      <c r="D28" s="101">
        <v>0.36209029066171916</v>
      </c>
      <c r="E28" s="101">
        <v>0.37213010204081631</v>
      </c>
      <c r="F28" s="102">
        <v>0.3080357142857143</v>
      </c>
      <c r="G28" s="106">
        <v>0.34867037724180588</v>
      </c>
    </row>
    <row r="29" spans="1:24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x14ac:dyDescent="0.2">
      <c r="A32" s="80" t="s">
        <v>3</v>
      </c>
      <c r="B32" s="81">
        <v>370</v>
      </c>
      <c r="C32" s="81">
        <v>370</v>
      </c>
      <c r="D32" s="81">
        <v>370</v>
      </c>
      <c r="E32" s="81">
        <v>370</v>
      </c>
      <c r="F32" s="81">
        <v>370</v>
      </c>
      <c r="G32" s="175">
        <v>370</v>
      </c>
      <c r="H32" s="81">
        <v>370</v>
      </c>
      <c r="I32" s="144">
        <v>370</v>
      </c>
      <c r="J32" s="6"/>
      <c r="K32" s="6"/>
      <c r="L32" s="6"/>
      <c r="M32" s="6"/>
    </row>
    <row r="33" spans="1:16" x14ac:dyDescent="0.2">
      <c r="A33" s="7" t="s">
        <v>4</v>
      </c>
      <c r="B33" s="13">
        <v>16200</v>
      </c>
      <c r="C33" s="14">
        <v>10600</v>
      </c>
      <c r="D33" s="13">
        <v>17700</v>
      </c>
      <c r="E33" s="13">
        <v>14060</v>
      </c>
      <c r="F33" s="13">
        <v>22830</v>
      </c>
      <c r="G33" s="168">
        <v>24340</v>
      </c>
      <c r="H33" s="18">
        <v>19520</v>
      </c>
      <c r="I33" s="63">
        <v>125250</v>
      </c>
      <c r="J33" s="6"/>
      <c r="K33" s="6"/>
      <c r="L33" s="6"/>
      <c r="M33" s="6"/>
    </row>
    <row r="34" spans="1:16" x14ac:dyDescent="0.2">
      <c r="A34" s="7" t="s">
        <v>5</v>
      </c>
      <c r="B34" s="13">
        <v>45</v>
      </c>
      <c r="C34" s="14">
        <v>30</v>
      </c>
      <c r="D34" s="13">
        <v>50</v>
      </c>
      <c r="E34" s="13">
        <v>38</v>
      </c>
      <c r="F34" s="13">
        <v>60</v>
      </c>
      <c r="G34" s="168">
        <v>63</v>
      </c>
      <c r="H34" s="18">
        <v>46</v>
      </c>
      <c r="I34" s="63">
        <v>332</v>
      </c>
      <c r="J34" s="6"/>
      <c r="K34" s="6"/>
      <c r="L34" s="6"/>
      <c r="M34" s="6"/>
    </row>
    <row r="35" spans="1:16" x14ac:dyDescent="0.2">
      <c r="A35" s="7" t="s">
        <v>6</v>
      </c>
      <c r="B35" s="17">
        <v>360</v>
      </c>
      <c r="C35" s="15">
        <v>353.33333333333331</v>
      </c>
      <c r="D35" s="12">
        <v>354</v>
      </c>
      <c r="E35" s="12">
        <v>370</v>
      </c>
      <c r="F35" s="12">
        <v>380.5</v>
      </c>
      <c r="G35" s="169">
        <v>386.34920634920633</v>
      </c>
      <c r="H35" s="19">
        <v>424.3478260869565</v>
      </c>
      <c r="I35" s="145">
        <v>377.25903614457832</v>
      </c>
      <c r="J35" s="6"/>
      <c r="K35" s="6"/>
      <c r="L35" s="6"/>
      <c r="M35" s="6"/>
    </row>
    <row r="36" spans="1:16" x14ac:dyDescent="0.2">
      <c r="A36" s="7" t="s">
        <v>7</v>
      </c>
      <c r="B36" s="55">
        <v>55.555555555555557</v>
      </c>
      <c r="C36" s="41">
        <v>83.333333333333329</v>
      </c>
      <c r="D36" s="55">
        <v>76</v>
      </c>
      <c r="E36" s="55">
        <v>86.84210526315789</v>
      </c>
      <c r="F36" s="40">
        <v>81.666666666666671</v>
      </c>
      <c r="G36" s="170">
        <v>74.603174603174608</v>
      </c>
      <c r="H36" s="42">
        <v>73.913043478260875</v>
      </c>
      <c r="I36" s="146">
        <v>71.98795180722891</v>
      </c>
      <c r="J36" s="6"/>
      <c r="K36" s="52"/>
      <c r="L36" s="6"/>
      <c r="M36" s="6"/>
    </row>
    <row r="37" spans="1:16" x14ac:dyDescent="0.2">
      <c r="A37" s="7" t="s">
        <v>8</v>
      </c>
      <c r="B37" s="44">
        <v>9.8861835666956582E-2</v>
      </c>
      <c r="C37" s="45">
        <v>7.6409270684213271E-2</v>
      </c>
      <c r="D37" s="44">
        <v>7.3228708456585995E-2</v>
      </c>
      <c r="E37" s="44">
        <v>7.3101935462472817E-2</v>
      </c>
      <c r="F37" s="44">
        <v>6.8099103981474521E-2</v>
      </c>
      <c r="G37" s="171">
        <v>9.0289034204944399E-2</v>
      </c>
      <c r="H37" s="46">
        <v>8.0088615761732582E-2</v>
      </c>
      <c r="I37" s="147">
        <v>0.10055808192743633</v>
      </c>
      <c r="J37" s="6"/>
      <c r="K37" s="6"/>
      <c r="L37" s="6"/>
      <c r="M37" s="6"/>
    </row>
    <row r="38" spans="1:16" x14ac:dyDescent="0.2">
      <c r="A38" s="7" t="s">
        <v>9</v>
      </c>
      <c r="B38" s="43">
        <v>35.590260840104371</v>
      </c>
      <c r="C38" s="47">
        <v>26.997942308422019</v>
      </c>
      <c r="D38" s="43">
        <v>25.922962793631442</v>
      </c>
      <c r="E38" s="43">
        <v>27.047716121114942</v>
      </c>
      <c r="F38" s="43">
        <v>25.911709064951054</v>
      </c>
      <c r="G38" s="172">
        <v>34.883096707116614</v>
      </c>
      <c r="H38" s="42">
        <v>33.985429992804782</v>
      </c>
      <c r="I38" s="82">
        <v>37.936445064492169</v>
      </c>
      <c r="J38" s="6"/>
      <c r="K38" s="6"/>
      <c r="L38" s="6"/>
      <c r="M38" s="6"/>
    </row>
    <row r="39" spans="1:16" x14ac:dyDescent="0.2">
      <c r="A39" s="8" t="s">
        <v>10</v>
      </c>
      <c r="B39" s="38">
        <v>-10</v>
      </c>
      <c r="C39" s="39">
        <v>-16.666666666666686</v>
      </c>
      <c r="D39" s="38">
        <v>-16</v>
      </c>
      <c r="E39" s="38">
        <v>0</v>
      </c>
      <c r="F39" s="43">
        <v>10.5</v>
      </c>
      <c r="G39" s="173">
        <v>16.349206349206327</v>
      </c>
      <c r="H39" s="42">
        <v>54.347826086956502</v>
      </c>
      <c r="I39" s="82">
        <v>7.2590361445783174</v>
      </c>
      <c r="J39" s="6"/>
      <c r="K39" s="6"/>
      <c r="L39" s="6"/>
      <c r="M39" s="6"/>
    </row>
    <row r="40" spans="1:16" ht="13.5" thickBot="1" x14ac:dyDescent="0.25">
      <c r="A40" s="9" t="s">
        <v>1</v>
      </c>
      <c r="B40" s="48">
        <v>-2.7027027027027029E-2</v>
      </c>
      <c r="C40" s="49">
        <v>-4.5045045045045098E-2</v>
      </c>
      <c r="D40" s="48">
        <v>-4.3243243243243246E-2</v>
      </c>
      <c r="E40" s="50">
        <v>0</v>
      </c>
      <c r="F40" s="50">
        <v>2.837837837837838E-2</v>
      </c>
      <c r="G40" s="174">
        <v>4.4187044187044125E-2</v>
      </c>
      <c r="H40" s="56">
        <v>0.14688601645123378</v>
      </c>
      <c r="I40" s="83">
        <v>1.9619016606968426E-2</v>
      </c>
      <c r="J40" s="6"/>
      <c r="K40" s="6"/>
      <c r="L40" s="6"/>
      <c r="M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500</v>
      </c>
      <c r="C44" s="81">
        <v>500</v>
      </c>
      <c r="D44" s="81">
        <v>500</v>
      </c>
      <c r="E44" s="81">
        <v>500</v>
      </c>
      <c r="F44" s="81">
        <v>500</v>
      </c>
      <c r="G44" s="81"/>
      <c r="H44" s="81">
        <v>500</v>
      </c>
      <c r="I44" s="6"/>
      <c r="J44" s="6"/>
      <c r="K44" s="6"/>
      <c r="L44" s="6"/>
    </row>
    <row r="45" spans="1:16" x14ac:dyDescent="0.2">
      <c r="A45" s="7" t="s">
        <v>4</v>
      </c>
      <c r="B45" s="13">
        <v>46810</v>
      </c>
      <c r="C45" s="13">
        <v>47350</v>
      </c>
      <c r="D45" s="13">
        <v>58180</v>
      </c>
      <c r="E45" s="13">
        <v>55710</v>
      </c>
      <c r="F45" s="13">
        <v>58110</v>
      </c>
      <c r="G45" s="13"/>
      <c r="H45" s="13">
        <v>266160</v>
      </c>
      <c r="I45" s="6"/>
      <c r="J45" s="6"/>
      <c r="K45" s="6"/>
      <c r="L45" s="6"/>
    </row>
    <row r="46" spans="1:16" x14ac:dyDescent="0.2">
      <c r="A46" s="7" t="s">
        <v>5</v>
      </c>
      <c r="B46" s="13">
        <v>65</v>
      </c>
      <c r="C46" s="13">
        <v>70</v>
      </c>
      <c r="D46" s="13">
        <v>83</v>
      </c>
      <c r="E46" s="13">
        <v>82</v>
      </c>
      <c r="F46" s="13">
        <v>87</v>
      </c>
      <c r="G46" s="13"/>
      <c r="H46" s="13">
        <v>387</v>
      </c>
      <c r="I46" s="6"/>
      <c r="J46" s="6"/>
      <c r="K46" s="6"/>
      <c r="L46" s="6"/>
    </row>
    <row r="47" spans="1:16" x14ac:dyDescent="0.2">
      <c r="A47" s="7" t="s">
        <v>6</v>
      </c>
      <c r="B47" s="17">
        <v>720.15384615384619</v>
      </c>
      <c r="C47" s="12">
        <v>676.42857142857144</v>
      </c>
      <c r="D47" s="12">
        <v>700.96385542168673</v>
      </c>
      <c r="E47" s="12">
        <v>679.39024390243901</v>
      </c>
      <c r="F47" s="12">
        <v>667.93103448275861</v>
      </c>
      <c r="G47" s="12"/>
      <c r="H47" s="12">
        <v>687.75193798449618</v>
      </c>
      <c r="I47" s="6"/>
      <c r="J47" s="6"/>
      <c r="K47" s="6"/>
      <c r="L47" s="6"/>
    </row>
    <row r="48" spans="1:16" x14ac:dyDescent="0.2">
      <c r="A48" s="7" t="s">
        <v>7</v>
      </c>
      <c r="B48" s="55">
        <v>72.307692307692307</v>
      </c>
      <c r="C48" s="40">
        <v>58.571428571428569</v>
      </c>
      <c r="D48" s="55">
        <v>61.445783132530117</v>
      </c>
      <c r="E48" s="55">
        <v>68.292682926829272</v>
      </c>
      <c r="F48" s="40">
        <v>65.517241379310349</v>
      </c>
      <c r="G48" s="43"/>
      <c r="H48" s="43">
        <v>64.857881136950908</v>
      </c>
      <c r="I48" s="6"/>
      <c r="J48" s="52"/>
      <c r="K48" s="6"/>
      <c r="L48" s="6"/>
    </row>
    <row r="49" spans="1:12" x14ac:dyDescent="0.2">
      <c r="A49" s="7" t="s">
        <v>8</v>
      </c>
      <c r="B49" s="44">
        <v>9.5941796952253411E-2</v>
      </c>
      <c r="C49" s="44">
        <v>0.11328012548237457</v>
      </c>
      <c r="D49" s="44">
        <v>0.10800462522772566</v>
      </c>
      <c r="E49" s="44">
        <v>9.4816798445507916E-2</v>
      </c>
      <c r="F49" s="44">
        <v>0.10368006446075125</v>
      </c>
      <c r="G49" s="53"/>
      <c r="H49" s="53">
        <v>0.10675417178470843</v>
      </c>
      <c r="I49" s="6"/>
      <c r="J49" s="6"/>
      <c r="K49" s="6"/>
      <c r="L49" s="6"/>
    </row>
    <row r="50" spans="1:12" x14ac:dyDescent="0.2">
      <c r="A50" s="7" t="s">
        <v>9</v>
      </c>
      <c r="B50" s="43">
        <v>69.092854082076656</v>
      </c>
      <c r="C50" s="43">
        <v>76.625913451291936</v>
      </c>
      <c r="D50" s="43">
        <v>75.707338503000955</v>
      </c>
      <c r="E50" s="43">
        <v>64.417607821942028</v>
      </c>
      <c r="F50" s="43">
        <v>69.251132710508671</v>
      </c>
      <c r="G50" s="43"/>
      <c r="H50" s="43">
        <v>73.420388532863043</v>
      </c>
      <c r="I50" s="6"/>
      <c r="J50" s="6"/>
      <c r="K50" s="6"/>
      <c r="L50" s="6"/>
    </row>
    <row r="51" spans="1:12" x14ac:dyDescent="0.2">
      <c r="A51" s="8" t="s">
        <v>10</v>
      </c>
      <c r="B51" s="43">
        <v>220.15384615384619</v>
      </c>
      <c r="C51" s="43">
        <v>176.42857142857144</v>
      </c>
      <c r="D51" s="43">
        <v>200.96385542168673</v>
      </c>
      <c r="E51" s="43">
        <v>179.39024390243901</v>
      </c>
      <c r="F51" s="43">
        <v>167.93103448275861</v>
      </c>
      <c r="G51" s="43"/>
      <c r="H51" s="43">
        <v>187.75193798449618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0.4403076923076924</v>
      </c>
      <c r="C52" s="85">
        <v>0.35285714285714287</v>
      </c>
      <c r="D52" s="85">
        <v>0.40192771084337348</v>
      </c>
      <c r="E52" s="86">
        <v>0.35878048780487803</v>
      </c>
      <c r="F52" s="86">
        <v>0.33586206896551724</v>
      </c>
      <c r="G52" s="85"/>
      <c r="H52" s="85">
        <v>0.37550387596899237</v>
      </c>
      <c r="I52" s="6"/>
      <c r="J52" s="6"/>
      <c r="K52" s="6"/>
      <c r="L52" s="6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3">
      <c r="A4" s="4" t="s">
        <v>16</v>
      </c>
      <c r="B4" s="384" t="s">
        <v>18</v>
      </c>
      <c r="C4" s="385"/>
      <c r="D4" s="385"/>
      <c r="E4" s="385"/>
      <c r="F4" s="385"/>
      <c r="G4" s="385"/>
      <c r="H4" s="385"/>
      <c r="I4" s="385"/>
      <c r="J4" s="386"/>
      <c r="K4" s="384" t="s">
        <v>21</v>
      </c>
      <c r="L4" s="385"/>
      <c r="M4" s="385"/>
      <c r="N4" s="385"/>
      <c r="O4" s="385"/>
      <c r="P4" s="385"/>
      <c r="Q4" s="385"/>
      <c r="R4" s="385"/>
      <c r="S4" s="385"/>
      <c r="T4" s="385"/>
      <c r="U4" s="385"/>
      <c r="V4" s="385"/>
      <c r="W4" s="386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x14ac:dyDescent="0.2">
      <c r="A7" s="65" t="s">
        <v>3</v>
      </c>
      <c r="B7" s="69">
        <v>450</v>
      </c>
      <c r="C7" s="23">
        <v>450</v>
      </c>
      <c r="D7" s="23">
        <v>450</v>
      </c>
      <c r="E7" s="23">
        <v>450</v>
      </c>
      <c r="F7" s="23">
        <v>450</v>
      </c>
      <c r="G7" s="23">
        <v>450</v>
      </c>
      <c r="H7" s="23">
        <v>450</v>
      </c>
      <c r="I7" s="23">
        <v>450</v>
      </c>
      <c r="J7" s="133">
        <v>450</v>
      </c>
      <c r="K7" s="69">
        <v>450</v>
      </c>
      <c r="L7" s="23">
        <v>450</v>
      </c>
      <c r="M7" s="23">
        <v>450</v>
      </c>
      <c r="N7" s="23">
        <v>450</v>
      </c>
      <c r="O7" s="23">
        <v>450</v>
      </c>
      <c r="P7" s="23">
        <v>450</v>
      </c>
      <c r="Q7" s="23">
        <v>450</v>
      </c>
      <c r="R7" s="23">
        <v>450</v>
      </c>
      <c r="S7" s="133">
        <v>450</v>
      </c>
      <c r="T7" s="133">
        <v>450</v>
      </c>
      <c r="U7" s="133">
        <v>450</v>
      </c>
      <c r="V7" s="133">
        <v>450</v>
      </c>
      <c r="W7" s="133">
        <v>450</v>
      </c>
      <c r="X7" s="148">
        <v>450</v>
      </c>
      <c r="Y7" s="23">
        <v>450</v>
      </c>
      <c r="Z7" s="162">
        <v>450</v>
      </c>
    </row>
    <row r="8" spans="1:29" x14ac:dyDescent="0.2">
      <c r="A8" s="66" t="s">
        <v>4</v>
      </c>
      <c r="B8" s="70">
        <v>8410</v>
      </c>
      <c r="C8" s="13">
        <v>13130</v>
      </c>
      <c r="D8" s="13">
        <v>23030</v>
      </c>
      <c r="E8" s="13">
        <v>22010</v>
      </c>
      <c r="F8" s="13">
        <v>29360</v>
      </c>
      <c r="G8" s="13">
        <v>16370</v>
      </c>
      <c r="H8" s="13">
        <v>18720</v>
      </c>
      <c r="I8" s="13">
        <v>29860</v>
      </c>
      <c r="J8" s="63">
        <v>19920</v>
      </c>
      <c r="K8" s="149">
        <v>14620</v>
      </c>
      <c r="L8" s="13">
        <v>17730</v>
      </c>
      <c r="M8" s="13">
        <v>32580</v>
      </c>
      <c r="N8" s="13">
        <v>20810</v>
      </c>
      <c r="O8" s="26">
        <v>21190</v>
      </c>
      <c r="P8" s="37">
        <v>25310</v>
      </c>
      <c r="Q8" s="31">
        <v>23930</v>
      </c>
      <c r="R8" s="31">
        <v>25380</v>
      </c>
      <c r="S8" s="158">
        <v>22650</v>
      </c>
      <c r="T8" s="158">
        <v>18200</v>
      </c>
      <c r="U8" s="158">
        <v>17830</v>
      </c>
      <c r="V8" s="158">
        <v>21580</v>
      </c>
      <c r="W8" s="137">
        <v>19550</v>
      </c>
      <c r="X8" s="141">
        <v>180810</v>
      </c>
      <c r="Y8" s="20">
        <v>281360</v>
      </c>
      <c r="Z8" s="103">
        <v>462170</v>
      </c>
    </row>
    <row r="9" spans="1:29" x14ac:dyDescent="0.2">
      <c r="A9" s="66" t="s">
        <v>5</v>
      </c>
      <c r="B9" s="70">
        <v>19</v>
      </c>
      <c r="C9" s="13">
        <v>28</v>
      </c>
      <c r="D9" s="13">
        <v>49</v>
      </c>
      <c r="E9" s="13">
        <v>46</v>
      </c>
      <c r="F9" s="13">
        <v>62</v>
      </c>
      <c r="G9" s="13">
        <v>35</v>
      </c>
      <c r="H9" s="13">
        <v>40</v>
      </c>
      <c r="I9" s="13">
        <v>63</v>
      </c>
      <c r="J9" s="63">
        <v>41</v>
      </c>
      <c r="K9" s="149">
        <v>34</v>
      </c>
      <c r="L9" s="13">
        <v>40</v>
      </c>
      <c r="M9" s="13">
        <v>77</v>
      </c>
      <c r="N9" s="13">
        <v>48</v>
      </c>
      <c r="O9" s="26">
        <v>48</v>
      </c>
      <c r="P9" s="58">
        <v>58</v>
      </c>
      <c r="Q9" s="59">
        <v>52</v>
      </c>
      <c r="R9" s="59">
        <v>58</v>
      </c>
      <c r="S9" s="159">
        <v>49</v>
      </c>
      <c r="T9" s="159">
        <v>39</v>
      </c>
      <c r="U9" s="159">
        <v>40</v>
      </c>
      <c r="V9" s="159">
        <v>47</v>
      </c>
      <c r="W9" s="137">
        <v>42</v>
      </c>
      <c r="X9" s="141">
        <v>383</v>
      </c>
      <c r="Y9" s="20">
        <v>632</v>
      </c>
      <c r="Z9" s="103">
        <v>1015</v>
      </c>
    </row>
    <row r="10" spans="1:29" x14ac:dyDescent="0.2">
      <c r="A10" s="66" t="s">
        <v>6</v>
      </c>
      <c r="B10" s="60">
        <v>442.63157894736844</v>
      </c>
      <c r="C10" s="12">
        <v>468.92857142857144</v>
      </c>
      <c r="D10" s="12">
        <v>470</v>
      </c>
      <c r="E10" s="12">
        <v>478.47826086956519</v>
      </c>
      <c r="F10" s="12">
        <v>473.54838709677421</v>
      </c>
      <c r="G10" s="12">
        <v>467.71428571428572</v>
      </c>
      <c r="H10" s="12">
        <v>468</v>
      </c>
      <c r="I10" s="12">
        <v>473.96825396825398</v>
      </c>
      <c r="J10" s="61">
        <v>485.85365853658539</v>
      </c>
      <c r="K10" s="150">
        <v>430</v>
      </c>
      <c r="L10" s="12">
        <v>443.25</v>
      </c>
      <c r="M10" s="12">
        <v>423.11688311688312</v>
      </c>
      <c r="N10" s="12">
        <v>433.54166666666669</v>
      </c>
      <c r="O10" s="24">
        <v>441.45833333333331</v>
      </c>
      <c r="P10" s="32">
        <v>436.37931034482756</v>
      </c>
      <c r="Q10" s="33">
        <v>460.19230769230768</v>
      </c>
      <c r="R10" s="33">
        <v>437.58620689655174</v>
      </c>
      <c r="S10" s="75">
        <v>462.24489795918367</v>
      </c>
      <c r="T10" s="75">
        <v>466.66666666666669</v>
      </c>
      <c r="U10" s="75">
        <v>445.75</v>
      </c>
      <c r="V10" s="75">
        <v>459.14893617021278</v>
      </c>
      <c r="W10" s="138">
        <v>465.47619047619048</v>
      </c>
      <c r="X10" s="142">
        <v>472.08877284595303</v>
      </c>
      <c r="Y10" s="163">
        <v>445.18987341772151</v>
      </c>
      <c r="Z10" s="104">
        <v>455.33990147783248</v>
      </c>
    </row>
    <row r="11" spans="1:29" x14ac:dyDescent="0.2">
      <c r="A11" s="66" t="s">
        <v>7</v>
      </c>
      <c r="B11" s="60">
        <v>47.368421052631582</v>
      </c>
      <c r="C11" s="12">
        <v>75</v>
      </c>
      <c r="D11" s="12">
        <v>67.34693877551021</v>
      </c>
      <c r="E11" s="12">
        <v>60.869565217391305</v>
      </c>
      <c r="F11" s="12">
        <v>80.645161290322577</v>
      </c>
      <c r="G11" s="12">
        <v>71.428571428571431</v>
      </c>
      <c r="H11" s="12">
        <v>77.5</v>
      </c>
      <c r="I11" s="12">
        <v>80.952380952380949</v>
      </c>
      <c r="J11" s="61">
        <v>80.487804878048777</v>
      </c>
      <c r="K11" s="150">
        <v>67.647058823529406</v>
      </c>
      <c r="L11" s="12">
        <v>80</v>
      </c>
      <c r="M11" s="12">
        <v>68.831168831168824</v>
      </c>
      <c r="N11" s="12">
        <v>79.166666666666671</v>
      </c>
      <c r="O11" s="24">
        <v>72.916666666666671</v>
      </c>
      <c r="P11" s="32">
        <v>74.137931034482762</v>
      </c>
      <c r="Q11" s="33">
        <v>65.384615384615387</v>
      </c>
      <c r="R11" s="33">
        <v>58.620689655172413</v>
      </c>
      <c r="S11" s="75">
        <v>55.102040816326529</v>
      </c>
      <c r="T11" s="75">
        <v>64.102564102564102</v>
      </c>
      <c r="U11" s="75">
        <v>62.5</v>
      </c>
      <c r="V11" s="75">
        <v>80.851063829787236</v>
      </c>
      <c r="W11" s="138">
        <v>66.666666666666671</v>
      </c>
      <c r="X11" s="142">
        <v>72.323759791122711</v>
      </c>
      <c r="Y11" s="163">
        <v>60.284810126582279</v>
      </c>
      <c r="Z11" s="104">
        <v>73.103448275862064</v>
      </c>
    </row>
    <row r="12" spans="1:29" x14ac:dyDescent="0.2">
      <c r="A12" s="66" t="s">
        <v>8</v>
      </c>
      <c r="B12" s="71">
        <v>0.12985282631235129</v>
      </c>
      <c r="C12" s="16">
        <v>7.9248188252968713E-2</v>
      </c>
      <c r="D12" s="11">
        <v>0.10694597012619562</v>
      </c>
      <c r="E12" s="11">
        <v>9.192591553615781E-2</v>
      </c>
      <c r="F12" s="11">
        <v>8.3362716843479026E-2</v>
      </c>
      <c r="G12" s="16">
        <v>9.1439424998172758E-2</v>
      </c>
      <c r="H12" s="11">
        <v>8.2783635161583408E-2</v>
      </c>
      <c r="I12" s="16">
        <v>7.6814701548403155E-2</v>
      </c>
      <c r="J12" s="157">
        <v>8.2951415926645469E-2</v>
      </c>
      <c r="K12" s="151">
        <v>9.8666062491146164E-2</v>
      </c>
      <c r="L12" s="11">
        <v>8.655575334106215E-2</v>
      </c>
      <c r="M12" s="16">
        <v>9.6680697962480217E-2</v>
      </c>
      <c r="N12" s="16">
        <v>8.4025509130445097E-2</v>
      </c>
      <c r="O12" s="25">
        <v>8.5258456386249876E-2</v>
      </c>
      <c r="P12" s="11">
        <v>8.8004645777419996E-2</v>
      </c>
      <c r="Q12" s="34">
        <v>0.11051392679350287</v>
      </c>
      <c r="R12" s="34">
        <v>0.11044122910073979</v>
      </c>
      <c r="S12" s="76">
        <v>0.11441269191937845</v>
      </c>
      <c r="T12" s="76">
        <v>9.7576601153255949E-2</v>
      </c>
      <c r="U12" s="76">
        <v>9.1112209840957498E-2</v>
      </c>
      <c r="V12" s="76">
        <v>8.474881549326628E-2</v>
      </c>
      <c r="W12" s="139">
        <v>9.6442160855951184E-2</v>
      </c>
      <c r="X12" s="143">
        <v>9.1415928653908921E-2</v>
      </c>
      <c r="Y12" s="164">
        <v>0.10214026037347036</v>
      </c>
      <c r="Z12" s="105">
        <v>0.1020743662539223</v>
      </c>
    </row>
    <row r="13" spans="1:29" x14ac:dyDescent="0.2">
      <c r="A13" s="66" t="s">
        <v>9</v>
      </c>
      <c r="B13" s="60">
        <v>57.47696154141444</v>
      </c>
      <c r="C13" s="12">
        <v>37.161739705767118</v>
      </c>
      <c r="D13" s="12">
        <v>50.264605959311943</v>
      </c>
      <c r="E13" s="12">
        <v>43.98455219458333</v>
      </c>
      <c r="F13" s="12">
        <v>39.476280105234586</v>
      </c>
      <c r="G13" s="12">
        <v>42.767525349145373</v>
      </c>
      <c r="H13" s="12">
        <v>38.742741255621034</v>
      </c>
      <c r="I13" s="12">
        <v>36.407729971989177</v>
      </c>
      <c r="J13" s="61">
        <v>40.302248908750677</v>
      </c>
      <c r="K13" s="150">
        <v>42.426406871192853</v>
      </c>
      <c r="L13" s="12">
        <v>38.365837668425797</v>
      </c>
      <c r="M13" s="12">
        <v>40.90723557944942</v>
      </c>
      <c r="N13" s="12">
        <v>36.428559270928389</v>
      </c>
      <c r="O13" s="24">
        <v>37.638056058846558</v>
      </c>
      <c r="P13" s="32">
        <v>38.403406631491379</v>
      </c>
      <c r="Q13" s="33">
        <v>50.85765900324084</v>
      </c>
      <c r="R13" s="33">
        <v>48.327558527185793</v>
      </c>
      <c r="S13" s="75">
        <v>52.886683101508609</v>
      </c>
      <c r="T13" s="75">
        <v>45.535747204852775</v>
      </c>
      <c r="U13" s="75">
        <v>40.613267536606806</v>
      </c>
      <c r="V13" s="75">
        <v>38.91232847541886</v>
      </c>
      <c r="W13" s="138">
        <v>44.891529636520133</v>
      </c>
      <c r="X13" s="142">
        <v>43.156433576797056</v>
      </c>
      <c r="Y13" s="163">
        <v>45.47180958651839</v>
      </c>
      <c r="Z13" s="104">
        <v>46.478531873473166</v>
      </c>
    </row>
    <row r="14" spans="1:29" x14ac:dyDescent="0.2">
      <c r="A14" s="67" t="s">
        <v>10</v>
      </c>
      <c r="B14" s="134">
        <v>-7.368421052631561</v>
      </c>
      <c r="C14" s="130">
        <v>18.928571428571445</v>
      </c>
      <c r="D14" s="130">
        <v>20</v>
      </c>
      <c r="E14" s="12">
        <v>28.47826086956519</v>
      </c>
      <c r="F14" s="12">
        <v>23.548387096774206</v>
      </c>
      <c r="G14" s="12">
        <v>17.714285714285722</v>
      </c>
      <c r="H14" s="12">
        <v>18</v>
      </c>
      <c r="I14" s="12">
        <v>23.968253968253975</v>
      </c>
      <c r="J14" s="61">
        <v>35.853658536585385</v>
      </c>
      <c r="K14" s="150">
        <v>-20</v>
      </c>
      <c r="L14" s="12">
        <v>-6.75</v>
      </c>
      <c r="M14" s="12">
        <v>-26.883116883116884</v>
      </c>
      <c r="N14" s="12">
        <v>-16.458333333333314</v>
      </c>
      <c r="O14" s="35">
        <v>-8.5416666666666856</v>
      </c>
      <c r="P14" s="36">
        <v>-13.620689655172441</v>
      </c>
      <c r="Q14" s="33">
        <v>10.192307692307679</v>
      </c>
      <c r="R14" s="33">
        <v>-12.413793103448256</v>
      </c>
      <c r="S14" s="75">
        <v>12.244897959183675</v>
      </c>
      <c r="T14" s="75">
        <v>16.666666666666686</v>
      </c>
      <c r="U14" s="75">
        <v>-4.25</v>
      </c>
      <c r="V14" s="75">
        <v>9.1489361702127781</v>
      </c>
      <c r="W14" s="138">
        <v>15.476190476190482</v>
      </c>
      <c r="X14" s="142">
        <v>22.088772845953031</v>
      </c>
      <c r="Y14" s="163">
        <v>-4.8101265822784853</v>
      </c>
      <c r="Z14" s="104">
        <v>5.339901477832484</v>
      </c>
    </row>
    <row r="15" spans="1:29" ht="13.5" thickBot="1" x14ac:dyDescent="0.25">
      <c r="A15" s="68" t="s">
        <v>1</v>
      </c>
      <c r="B15" s="72">
        <v>-1.6374269005847913E-2</v>
      </c>
      <c r="C15" s="28">
        <v>4.2063492063492101E-2</v>
      </c>
      <c r="D15" s="28">
        <v>4.4444444444444446E-2</v>
      </c>
      <c r="E15" s="28">
        <v>6.3285024154589309E-2</v>
      </c>
      <c r="F15" s="10">
        <v>5.2329749103942683E-2</v>
      </c>
      <c r="G15" s="10">
        <v>3.9365079365079381E-2</v>
      </c>
      <c r="H15" s="28">
        <v>0.04</v>
      </c>
      <c r="I15" s="28">
        <v>5.3262786596119945E-2</v>
      </c>
      <c r="J15" s="73">
        <v>7.9674796747967527E-2</v>
      </c>
      <c r="K15" s="152">
        <v>-4.4444444444444446E-2</v>
      </c>
      <c r="L15" s="10">
        <v>-1.4999999999999999E-2</v>
      </c>
      <c r="M15" s="10">
        <v>-5.9740259740259739E-2</v>
      </c>
      <c r="N15" s="28">
        <v>-3.657407407407403E-2</v>
      </c>
      <c r="O15" s="28">
        <v>-1.8981481481481523E-2</v>
      </c>
      <c r="P15" s="28">
        <v>-3.0268199233716535E-2</v>
      </c>
      <c r="Q15" s="28">
        <v>2.2649572649572621E-2</v>
      </c>
      <c r="R15" s="28">
        <v>-2.7586206896551682E-2</v>
      </c>
      <c r="S15" s="160">
        <v>2.7210884353741499E-2</v>
      </c>
      <c r="T15" s="160">
        <v>3.7037037037037077E-2</v>
      </c>
      <c r="U15" s="160">
        <v>-9.4444444444444445E-3</v>
      </c>
      <c r="V15" s="160">
        <v>2.0330969267139506E-2</v>
      </c>
      <c r="W15" s="140">
        <v>3.4391534391534404E-2</v>
      </c>
      <c r="X15" s="178">
        <v>4.9086161879895625E-2</v>
      </c>
      <c r="Y15" s="179">
        <v>-1.0689170182841079E-2</v>
      </c>
      <c r="Z15" s="180">
        <v>1.1866447728516631E-2</v>
      </c>
    </row>
    <row r="16" spans="1:29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3">
      <c r="A17" s="4" t="s">
        <v>17</v>
      </c>
      <c r="B17" s="384" t="s">
        <v>23</v>
      </c>
      <c r="C17" s="385"/>
      <c r="D17" s="385"/>
      <c r="E17" s="385"/>
      <c r="F17" s="386"/>
      <c r="G17" s="74"/>
      <c r="H17" s="74"/>
    </row>
    <row r="18" spans="1:24" ht="16.5" customHeight="1" thickBot="1" x14ac:dyDescent="0.2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x14ac:dyDescent="0.2">
      <c r="A20" s="65" t="s">
        <v>3</v>
      </c>
      <c r="B20" s="107">
        <v>690</v>
      </c>
      <c r="C20" s="107">
        <v>690</v>
      </c>
      <c r="D20" s="107">
        <v>690</v>
      </c>
      <c r="E20" s="107">
        <v>690</v>
      </c>
      <c r="F20" s="107">
        <v>690</v>
      </c>
      <c r="G20" s="108">
        <v>690</v>
      </c>
    </row>
    <row r="21" spans="1:24" x14ac:dyDescent="0.2">
      <c r="A21" s="66" t="s">
        <v>4</v>
      </c>
      <c r="B21" s="88">
        <v>58380</v>
      </c>
      <c r="C21" s="89">
        <v>62000</v>
      </c>
      <c r="D21" s="89">
        <v>62200</v>
      </c>
      <c r="E21" s="89">
        <v>57310</v>
      </c>
      <c r="F21" s="89">
        <v>63180</v>
      </c>
      <c r="G21" s="103">
        <v>303070</v>
      </c>
    </row>
    <row r="22" spans="1:24" x14ac:dyDescent="0.2">
      <c r="A22" s="66" t="s">
        <v>5</v>
      </c>
      <c r="B22" s="88">
        <v>63</v>
      </c>
      <c r="C22" s="89">
        <v>66</v>
      </c>
      <c r="D22" s="89">
        <v>67</v>
      </c>
      <c r="E22" s="89">
        <v>63</v>
      </c>
      <c r="F22" s="89">
        <v>69</v>
      </c>
      <c r="G22" s="103">
        <v>328</v>
      </c>
    </row>
    <row r="23" spans="1:24" x14ac:dyDescent="0.2">
      <c r="A23" s="66" t="s">
        <v>6</v>
      </c>
      <c r="B23" s="90">
        <v>926.66666666666663</v>
      </c>
      <c r="C23" s="91">
        <v>939.39393939393938</v>
      </c>
      <c r="D23" s="91">
        <v>928.35820895522386</v>
      </c>
      <c r="E23" s="91">
        <v>909.68253968253964</v>
      </c>
      <c r="F23" s="91">
        <v>915.6521739130435</v>
      </c>
      <c r="G23" s="104">
        <v>923.9939024390244</v>
      </c>
    </row>
    <row r="24" spans="1:24" x14ac:dyDescent="0.2">
      <c r="A24" s="66" t="s">
        <v>7</v>
      </c>
      <c r="B24" s="90">
        <v>63.492063492063494</v>
      </c>
      <c r="C24" s="91">
        <v>71.212121212121218</v>
      </c>
      <c r="D24" s="91">
        <v>85.074626865671647</v>
      </c>
      <c r="E24" s="91">
        <v>74.603174603174608</v>
      </c>
      <c r="F24" s="91">
        <v>82.608695652173907</v>
      </c>
      <c r="G24" s="104">
        <v>74.390243902439025</v>
      </c>
    </row>
    <row r="25" spans="1:24" x14ac:dyDescent="0.2">
      <c r="A25" s="66" t="s">
        <v>8</v>
      </c>
      <c r="B25" s="92">
        <v>9.6865024084717422E-2</v>
      </c>
      <c r="C25" s="93">
        <v>9.8908191698239098E-2</v>
      </c>
      <c r="D25" s="94">
        <v>7.9691859594333114E-2</v>
      </c>
      <c r="E25" s="94">
        <v>0.10688454085250756</v>
      </c>
      <c r="F25" s="94">
        <v>6.7257880530419506E-2</v>
      </c>
      <c r="G25" s="105">
        <v>9.1342709601154884E-2</v>
      </c>
    </row>
    <row r="26" spans="1:24" x14ac:dyDescent="0.2">
      <c r="A26" s="66" t="s">
        <v>9</v>
      </c>
      <c r="B26" s="90">
        <v>89.761588985171471</v>
      </c>
      <c r="C26" s="91">
        <v>92.913755837739757</v>
      </c>
      <c r="D26" s="91">
        <v>73.982592041306262</v>
      </c>
      <c r="E26" s="91">
        <v>97.231000575511246</v>
      </c>
      <c r="F26" s="91">
        <v>61.584824520462384</v>
      </c>
      <c r="G26" s="104">
        <v>84.400106703725641</v>
      </c>
    </row>
    <row r="27" spans="1:24" x14ac:dyDescent="0.2">
      <c r="A27" s="67" t="s">
        <v>10</v>
      </c>
      <c r="B27" s="95">
        <v>236.66666666666663</v>
      </c>
      <c r="C27" s="96">
        <v>249.39393939393938</v>
      </c>
      <c r="D27" s="97">
        <v>238.35820895522386</v>
      </c>
      <c r="E27" s="98">
        <v>219.68253968253964</v>
      </c>
      <c r="F27" s="91">
        <v>225.6521739130435</v>
      </c>
      <c r="G27" s="104">
        <v>233.9939024390244</v>
      </c>
    </row>
    <row r="28" spans="1:24" ht="13.5" thickBot="1" x14ac:dyDescent="0.25">
      <c r="A28" s="68" t="s">
        <v>1</v>
      </c>
      <c r="B28" s="99">
        <v>0.34299516908212557</v>
      </c>
      <c r="C28" s="100">
        <v>0.36144049187527444</v>
      </c>
      <c r="D28" s="101">
        <v>0.34544667964525194</v>
      </c>
      <c r="E28" s="101">
        <v>0.31838049229353571</v>
      </c>
      <c r="F28" s="102">
        <v>0.32703213610586013</v>
      </c>
      <c r="G28" s="106">
        <v>0.3391215977377165</v>
      </c>
    </row>
    <row r="29" spans="1:24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x14ac:dyDescent="0.2">
      <c r="A32" s="80" t="s">
        <v>3</v>
      </c>
      <c r="B32" s="81">
        <v>500</v>
      </c>
      <c r="C32" s="81">
        <v>500</v>
      </c>
      <c r="D32" s="81">
        <v>500</v>
      </c>
      <c r="E32" s="81">
        <v>500</v>
      </c>
      <c r="F32" s="81">
        <v>500</v>
      </c>
      <c r="G32" s="175">
        <v>500</v>
      </c>
      <c r="H32" s="81">
        <v>500</v>
      </c>
      <c r="I32" s="144">
        <v>500</v>
      </c>
      <c r="J32" s="6"/>
      <c r="K32" s="6"/>
      <c r="L32" s="6"/>
      <c r="M32" s="6"/>
    </row>
    <row r="33" spans="1:16" x14ac:dyDescent="0.2">
      <c r="A33" s="7" t="s">
        <v>4</v>
      </c>
      <c r="B33" s="13">
        <v>2040</v>
      </c>
      <c r="C33" s="14">
        <v>16810</v>
      </c>
      <c r="D33" s="13">
        <v>54660</v>
      </c>
      <c r="E33" s="13">
        <v>42390</v>
      </c>
      <c r="F33" s="13">
        <v>27340</v>
      </c>
      <c r="G33" s="168">
        <v>25360</v>
      </c>
      <c r="H33" s="18">
        <v>8790</v>
      </c>
      <c r="I33" s="63">
        <v>177390</v>
      </c>
      <c r="J33" s="6"/>
      <c r="K33" s="6"/>
      <c r="L33" s="6"/>
      <c r="M33" s="6"/>
    </row>
    <row r="34" spans="1:16" x14ac:dyDescent="0.2">
      <c r="A34" s="7" t="s">
        <v>5</v>
      </c>
      <c r="B34" s="13">
        <v>5</v>
      </c>
      <c r="C34" s="14">
        <v>35</v>
      </c>
      <c r="D34" s="13">
        <v>108</v>
      </c>
      <c r="E34" s="13">
        <v>80</v>
      </c>
      <c r="F34" s="13">
        <v>48</v>
      </c>
      <c r="G34" s="168">
        <v>40</v>
      </c>
      <c r="H34" s="18">
        <v>13</v>
      </c>
      <c r="I34" s="63">
        <v>329</v>
      </c>
      <c r="J34" s="6"/>
      <c r="K34" s="6"/>
      <c r="L34" s="6"/>
      <c r="M34" s="6"/>
    </row>
    <row r="35" spans="1:16" x14ac:dyDescent="0.2">
      <c r="A35" s="7" t="s">
        <v>6</v>
      </c>
      <c r="B35" s="17">
        <v>408</v>
      </c>
      <c r="C35" s="15">
        <v>480.28571428571428</v>
      </c>
      <c r="D35" s="12">
        <v>506.11111111111109</v>
      </c>
      <c r="E35" s="12">
        <v>529.875</v>
      </c>
      <c r="F35" s="12">
        <v>569.58333333333337</v>
      </c>
      <c r="G35" s="169">
        <v>634</v>
      </c>
      <c r="H35" s="19">
        <v>676.15384615384619</v>
      </c>
      <c r="I35" s="145">
        <v>539.17933130699089</v>
      </c>
      <c r="J35" s="6"/>
      <c r="K35" s="6"/>
      <c r="L35" s="6"/>
      <c r="M35" s="6"/>
    </row>
    <row r="36" spans="1:16" x14ac:dyDescent="0.2">
      <c r="A36" s="7" t="s">
        <v>7</v>
      </c>
      <c r="B36" s="55">
        <v>100</v>
      </c>
      <c r="C36" s="41">
        <v>91.428571428571431</v>
      </c>
      <c r="D36" s="55">
        <v>100</v>
      </c>
      <c r="E36" s="55">
        <v>98.75</v>
      </c>
      <c r="F36" s="40">
        <v>100</v>
      </c>
      <c r="G36" s="170">
        <v>100</v>
      </c>
      <c r="H36" s="42">
        <v>92.307692307692307</v>
      </c>
      <c r="I36" s="146">
        <v>70.820668693009125</v>
      </c>
      <c r="J36" s="6"/>
      <c r="K36" s="52"/>
      <c r="L36" s="6"/>
      <c r="M36" s="6"/>
    </row>
    <row r="37" spans="1:16" x14ac:dyDescent="0.2">
      <c r="A37" s="7" t="s">
        <v>8</v>
      </c>
      <c r="B37" s="44">
        <v>4.9990387388164553E-2</v>
      </c>
      <c r="C37" s="45">
        <v>5.7288286460456694E-2</v>
      </c>
      <c r="D37" s="44">
        <v>4.0762776350444334E-2</v>
      </c>
      <c r="E37" s="44">
        <v>4.7509471881540644E-2</v>
      </c>
      <c r="F37" s="44">
        <v>3.7063328576132308E-2</v>
      </c>
      <c r="G37" s="171">
        <v>4.4164037854889593E-2</v>
      </c>
      <c r="H37" s="46">
        <v>5.6700504183740702E-2</v>
      </c>
      <c r="I37" s="147">
        <v>0.11095459521603948</v>
      </c>
      <c r="J37" s="6"/>
      <c r="K37" s="6"/>
      <c r="L37" s="6"/>
      <c r="M37" s="6"/>
    </row>
    <row r="38" spans="1:16" x14ac:dyDescent="0.2">
      <c r="A38" s="7" t="s">
        <v>9</v>
      </c>
      <c r="B38" s="43">
        <v>20.396078054371138</v>
      </c>
      <c r="C38" s="47">
        <v>27.514745582865057</v>
      </c>
      <c r="D38" s="43">
        <v>20.630494030697104</v>
      </c>
      <c r="E38" s="43">
        <v>25.174081413231349</v>
      </c>
      <c r="F38" s="43">
        <v>21.110654234822029</v>
      </c>
      <c r="G38" s="172">
        <v>28</v>
      </c>
      <c r="H38" s="42">
        <v>38.338263982698521</v>
      </c>
      <c r="I38" s="82">
        <v>59.824424454022015</v>
      </c>
      <c r="J38" s="6"/>
      <c r="K38" s="6"/>
      <c r="L38" s="6"/>
      <c r="M38" s="6"/>
    </row>
    <row r="39" spans="1:16" x14ac:dyDescent="0.2">
      <c r="A39" s="8" t="s">
        <v>10</v>
      </c>
      <c r="B39" s="38">
        <v>-92</v>
      </c>
      <c r="C39" s="39">
        <v>-19.714285714285722</v>
      </c>
      <c r="D39" s="38">
        <v>6.1111111111110858</v>
      </c>
      <c r="E39" s="38">
        <v>29.875</v>
      </c>
      <c r="F39" s="43">
        <v>69.583333333333371</v>
      </c>
      <c r="G39" s="173">
        <v>134</v>
      </c>
      <c r="H39" s="42">
        <v>176.15384615384619</v>
      </c>
      <c r="I39" s="82">
        <v>39.179331306990889</v>
      </c>
      <c r="J39" s="6"/>
      <c r="K39" s="6"/>
      <c r="L39" s="6"/>
      <c r="M39" s="6"/>
    </row>
    <row r="40" spans="1:16" ht="13.5" thickBot="1" x14ac:dyDescent="0.25">
      <c r="A40" s="9" t="s">
        <v>1</v>
      </c>
      <c r="B40" s="48">
        <v>-0.184</v>
      </c>
      <c r="C40" s="49">
        <v>-3.9428571428571445E-2</v>
      </c>
      <c r="D40" s="48">
        <v>1.2222222222222173E-2</v>
      </c>
      <c r="E40" s="50">
        <v>5.9749999999999998E-2</v>
      </c>
      <c r="F40" s="50">
        <v>0.13916666666666674</v>
      </c>
      <c r="G40" s="174">
        <v>0.26800000000000002</v>
      </c>
      <c r="H40" s="56">
        <v>0.35230769230769238</v>
      </c>
      <c r="I40" s="83">
        <v>7.8358662613981778E-2</v>
      </c>
      <c r="J40" s="6"/>
      <c r="K40" s="6"/>
      <c r="L40" s="6"/>
      <c r="M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690</v>
      </c>
      <c r="C44" s="81">
        <v>690</v>
      </c>
      <c r="D44" s="81">
        <v>690</v>
      </c>
      <c r="E44" s="81">
        <v>690</v>
      </c>
      <c r="F44" s="81">
        <v>690</v>
      </c>
      <c r="G44" s="81"/>
      <c r="H44" s="81">
        <v>690</v>
      </c>
      <c r="I44" s="6"/>
      <c r="J44" s="6"/>
      <c r="K44" s="6"/>
      <c r="L44" s="6"/>
    </row>
    <row r="45" spans="1:16" x14ac:dyDescent="0.2">
      <c r="A45" s="7" t="s">
        <v>4</v>
      </c>
      <c r="B45" s="13">
        <v>12180</v>
      </c>
      <c r="C45" s="13">
        <v>21290</v>
      </c>
      <c r="D45" s="13">
        <v>14110</v>
      </c>
      <c r="E45" s="13">
        <v>13490</v>
      </c>
      <c r="F45" s="13">
        <v>7140</v>
      </c>
      <c r="G45" s="13"/>
      <c r="H45" s="13">
        <v>68210</v>
      </c>
      <c r="I45" s="6"/>
      <c r="J45" s="6"/>
      <c r="K45" s="6"/>
      <c r="L45" s="6"/>
    </row>
    <row r="46" spans="1:16" x14ac:dyDescent="0.2">
      <c r="A46" s="7" t="s">
        <v>5</v>
      </c>
      <c r="B46" s="13">
        <v>12</v>
      </c>
      <c r="C46" s="13">
        <v>20</v>
      </c>
      <c r="D46" s="13">
        <v>13</v>
      </c>
      <c r="E46" s="13">
        <v>12</v>
      </c>
      <c r="F46" s="13">
        <v>6</v>
      </c>
      <c r="G46" s="13"/>
      <c r="H46" s="13">
        <v>63</v>
      </c>
      <c r="I46" s="6"/>
      <c r="J46" s="6"/>
      <c r="K46" s="6"/>
      <c r="L46" s="6"/>
    </row>
    <row r="47" spans="1:16" x14ac:dyDescent="0.2">
      <c r="A47" s="7" t="s">
        <v>6</v>
      </c>
      <c r="B47" s="17">
        <v>1015</v>
      </c>
      <c r="C47" s="12">
        <v>1064.5</v>
      </c>
      <c r="D47" s="12">
        <v>1085.3846153846155</v>
      </c>
      <c r="E47" s="12">
        <v>1124.1666666666667</v>
      </c>
      <c r="F47" s="12">
        <v>1190</v>
      </c>
      <c r="G47" s="12"/>
      <c r="H47" s="12">
        <v>1082.6984126984128</v>
      </c>
      <c r="I47" s="6"/>
      <c r="J47" s="6"/>
      <c r="K47" s="6"/>
      <c r="L47" s="6"/>
    </row>
    <row r="48" spans="1:16" x14ac:dyDescent="0.2">
      <c r="A48" s="7" t="s">
        <v>7</v>
      </c>
      <c r="B48" s="55">
        <v>100</v>
      </c>
      <c r="C48" s="40">
        <v>100</v>
      </c>
      <c r="D48" s="55">
        <v>100</v>
      </c>
      <c r="E48" s="55">
        <v>100</v>
      </c>
      <c r="F48" s="40">
        <v>100</v>
      </c>
      <c r="G48" s="43"/>
      <c r="H48" s="43">
        <v>95.238095238095241</v>
      </c>
      <c r="I48" s="6"/>
      <c r="J48" s="52"/>
      <c r="K48" s="6"/>
      <c r="L48" s="6"/>
    </row>
    <row r="49" spans="1:12" x14ac:dyDescent="0.2">
      <c r="A49" s="7" t="s">
        <v>8</v>
      </c>
      <c r="B49" s="44">
        <v>1.1015113189654136E-2</v>
      </c>
      <c r="C49" s="44">
        <v>1.2768696307250528E-2</v>
      </c>
      <c r="D49" s="44">
        <v>1.1205803189821659E-2</v>
      </c>
      <c r="E49" s="44">
        <v>1.5173824677877614E-2</v>
      </c>
      <c r="F49" s="44">
        <v>2.8702943322015683E-2</v>
      </c>
      <c r="G49" s="53"/>
      <c r="H49" s="53">
        <v>4.7843021385418127E-2</v>
      </c>
      <c r="I49" s="6"/>
      <c r="J49" s="6"/>
      <c r="K49" s="6"/>
      <c r="L49" s="6"/>
    </row>
    <row r="50" spans="1:12" x14ac:dyDescent="0.2">
      <c r="A50" s="7" t="s">
        <v>9</v>
      </c>
      <c r="B50" s="43">
        <v>11.180339887498949</v>
      </c>
      <c r="C50" s="43">
        <v>13.592277219068187</v>
      </c>
      <c r="D50" s="43">
        <v>12.162606385260279</v>
      </c>
      <c r="E50" s="43">
        <v>17.057907908714085</v>
      </c>
      <c r="F50" s="43">
        <v>34.156502553198663</v>
      </c>
      <c r="G50" s="43"/>
      <c r="H50" s="43">
        <v>51.799563312688427</v>
      </c>
      <c r="I50" s="6"/>
      <c r="J50" s="6"/>
      <c r="K50" s="6"/>
      <c r="L50" s="6"/>
    </row>
    <row r="51" spans="1:12" x14ac:dyDescent="0.2">
      <c r="A51" s="8" t="s">
        <v>10</v>
      </c>
      <c r="B51" s="43">
        <v>325</v>
      </c>
      <c r="C51" s="43">
        <v>374.5</v>
      </c>
      <c r="D51" s="43">
        <v>395.38461538461547</v>
      </c>
      <c r="E51" s="43">
        <v>434.16666666666674</v>
      </c>
      <c r="F51" s="43">
        <v>500</v>
      </c>
      <c r="G51" s="43"/>
      <c r="H51" s="43">
        <v>392.69841269841277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0.47101449275362317</v>
      </c>
      <c r="C52" s="85">
        <v>0.54275362318840581</v>
      </c>
      <c r="D52" s="85">
        <v>0.57302118171683403</v>
      </c>
      <c r="E52" s="86">
        <v>0.62922705314009675</v>
      </c>
      <c r="F52" s="86">
        <v>0.72463768115942029</v>
      </c>
      <c r="G52" s="85"/>
      <c r="H52" s="85">
        <v>0.56912813434552578</v>
      </c>
      <c r="I52" s="6"/>
      <c r="J52" s="6"/>
      <c r="K52" s="6"/>
      <c r="L52" s="6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R27"/>
  <sheetViews>
    <sheetView topLeftCell="J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387" t="s">
        <v>42</v>
      </c>
      <c r="B1" s="387"/>
      <c r="C1">
        <v>12377</v>
      </c>
      <c r="D1" s="182" t="s">
        <v>46</v>
      </c>
      <c r="E1" s="189" t="s">
        <v>47</v>
      </c>
    </row>
    <row r="2" spans="1:18" ht="38.25" x14ac:dyDescent="0.2">
      <c r="A2" s="62" t="s">
        <v>29</v>
      </c>
      <c r="B2" s="190" t="s">
        <v>30</v>
      </c>
      <c r="C2" s="190" t="s">
        <v>35</v>
      </c>
      <c r="D2" s="190" t="s">
        <v>37</v>
      </c>
      <c r="E2" s="191" t="s">
        <v>41</v>
      </c>
      <c r="F2" s="191" t="s">
        <v>40</v>
      </c>
      <c r="G2" s="191" t="s">
        <v>36</v>
      </c>
      <c r="H2" s="190" t="s">
        <v>38</v>
      </c>
      <c r="I2" s="191" t="s">
        <v>43</v>
      </c>
      <c r="J2" s="62" t="s">
        <v>13</v>
      </c>
      <c r="K2" s="190" t="s">
        <v>32</v>
      </c>
      <c r="L2" s="62" t="s">
        <v>31</v>
      </c>
      <c r="M2" s="191" t="s">
        <v>44</v>
      </c>
      <c r="N2" s="190" t="s">
        <v>39</v>
      </c>
      <c r="O2" s="191" t="s">
        <v>45</v>
      </c>
      <c r="P2" s="190" t="s">
        <v>33</v>
      </c>
      <c r="Q2" s="62" t="s">
        <v>34</v>
      </c>
    </row>
    <row r="3" spans="1:18" x14ac:dyDescent="0.2">
      <c r="A3">
        <v>1</v>
      </c>
      <c r="B3" s="183">
        <f>C1-(C3+E3+F3)</f>
        <v>12244</v>
      </c>
      <c r="C3" s="181">
        <v>133</v>
      </c>
      <c r="D3" s="185">
        <f>(C3/B3)*100</f>
        <v>1.0862463247304803</v>
      </c>
      <c r="E3" s="188"/>
      <c r="F3" s="188"/>
      <c r="G3" s="183">
        <f>C3</f>
        <v>133</v>
      </c>
      <c r="H3" s="185">
        <f>(G3/$C$1)*100</f>
        <v>1.0745738062535348</v>
      </c>
      <c r="I3" s="183">
        <f>C3+E3+F3</f>
        <v>133</v>
      </c>
      <c r="J3" s="184">
        <v>20.106641153684603</v>
      </c>
      <c r="L3" s="181">
        <v>149.31</v>
      </c>
      <c r="N3">
        <v>110</v>
      </c>
      <c r="P3" s="186">
        <f>((L3/N3)*100)-100</f>
        <v>35.73636363636362</v>
      </c>
      <c r="Q3" s="181">
        <v>74.569999999999993</v>
      </c>
    </row>
    <row r="4" spans="1:18" x14ac:dyDescent="0.2">
      <c r="A4">
        <v>2</v>
      </c>
      <c r="B4" s="183">
        <f>B3-(C4+E4+F4)</f>
        <v>12169</v>
      </c>
      <c r="C4" s="181">
        <v>66</v>
      </c>
      <c r="D4" s="185">
        <f t="shared" ref="D4:D26" si="0">(C4/B4)*100</f>
        <v>0.54236173884460515</v>
      </c>
      <c r="E4" s="188"/>
      <c r="F4" s="188">
        <v>9</v>
      </c>
      <c r="G4" s="183">
        <f>G3+C4</f>
        <v>199</v>
      </c>
      <c r="H4" s="185">
        <f t="shared" ref="H4:H26" si="1">(G4/$C$1)*100</f>
        <v>1.6078209582289731</v>
      </c>
      <c r="I4" s="183">
        <f>I3+C4+E4+F4</f>
        <v>208</v>
      </c>
      <c r="J4" s="184">
        <v>24.896148700978667</v>
      </c>
      <c r="K4" s="185">
        <f>J4-J3</f>
        <v>4.7895075472940647</v>
      </c>
      <c r="L4" s="181">
        <v>221.39</v>
      </c>
      <c r="M4">
        <f>L4-L3</f>
        <v>72.079999999999984</v>
      </c>
      <c r="N4">
        <v>215</v>
      </c>
      <c r="O4" s="182">
        <f>N4-N3</f>
        <v>105</v>
      </c>
      <c r="P4" s="186">
        <f t="shared" ref="P4:P26" si="2">((L4/N4)*100)-100</f>
        <v>2.9720930232558089</v>
      </c>
      <c r="Q4" s="181">
        <v>74.180000000000007</v>
      </c>
    </row>
    <row r="5" spans="1:18" x14ac:dyDescent="0.2">
      <c r="A5">
        <v>3</v>
      </c>
      <c r="B5" s="183">
        <f t="shared" ref="B5:B26" si="3">B4-(C5+E5+F5)</f>
        <v>12151</v>
      </c>
      <c r="C5" s="181">
        <v>18</v>
      </c>
      <c r="D5" s="185">
        <f t="shared" si="0"/>
        <v>0.14813595588840422</v>
      </c>
      <c r="E5" s="188"/>
      <c r="F5" s="188"/>
      <c r="G5" s="183">
        <f t="shared" ref="G5:G26" si="4">G4+C5</f>
        <v>217</v>
      </c>
      <c r="H5" s="185">
        <f t="shared" si="1"/>
        <v>1.7532519996768199</v>
      </c>
      <c r="I5" s="183">
        <f t="shared" ref="I5:I26" si="5">I4+C5+E5+F5</f>
        <v>226</v>
      </c>
      <c r="J5" s="184">
        <v>30.059230009871669</v>
      </c>
      <c r="K5" s="185">
        <f t="shared" ref="K5:K26" si="6">J5-J4</f>
        <v>5.1630813088930019</v>
      </c>
      <c r="L5" s="181">
        <v>330.31</v>
      </c>
      <c r="M5">
        <f t="shared" ref="M5:M26" si="7">L5-L4</f>
        <v>108.92000000000002</v>
      </c>
      <c r="N5">
        <v>330</v>
      </c>
      <c r="O5" s="182">
        <f t="shared" ref="O5:O26" si="8">N5-N4</f>
        <v>115</v>
      </c>
      <c r="P5" s="186">
        <f t="shared" si="2"/>
        <v>9.3939393939407978E-2</v>
      </c>
      <c r="Q5" s="184">
        <v>71.2</v>
      </c>
    </row>
    <row r="6" spans="1:18" x14ac:dyDescent="0.2">
      <c r="A6">
        <v>4</v>
      </c>
      <c r="B6" s="183">
        <f t="shared" si="3"/>
        <v>12134</v>
      </c>
      <c r="C6" s="181">
        <v>17</v>
      </c>
      <c r="D6" s="185">
        <f t="shared" si="0"/>
        <v>0.14010219218724246</v>
      </c>
      <c r="E6" s="188"/>
      <c r="F6" s="188"/>
      <c r="G6" s="183">
        <f t="shared" si="4"/>
        <v>234</v>
      </c>
      <c r="H6" s="185">
        <f t="shared" si="1"/>
        <v>1.8906035388220086</v>
      </c>
      <c r="I6" s="183">
        <f t="shared" si="5"/>
        <v>243</v>
      </c>
      <c r="J6" s="184">
        <v>35.556000141221332</v>
      </c>
      <c r="K6" s="185">
        <f t="shared" si="6"/>
        <v>5.4967701313496633</v>
      </c>
      <c r="L6" s="181">
        <v>455.34</v>
      </c>
      <c r="M6">
        <f t="shared" si="7"/>
        <v>125.02999999999997</v>
      </c>
      <c r="N6">
        <v>450</v>
      </c>
      <c r="O6" s="182">
        <f t="shared" si="8"/>
        <v>120</v>
      </c>
      <c r="P6" s="186">
        <f t="shared" si="2"/>
        <v>1.1866666666666674</v>
      </c>
      <c r="Q6" s="184">
        <v>73.099999999999994</v>
      </c>
    </row>
    <row r="7" spans="1:18" x14ac:dyDescent="0.2">
      <c r="A7">
        <v>5</v>
      </c>
      <c r="B7" s="183">
        <f t="shared" si="3"/>
        <v>12124</v>
      </c>
      <c r="C7" s="181">
        <v>10</v>
      </c>
      <c r="D7" s="185">
        <f t="shared" si="0"/>
        <v>8.2481029363246458E-2</v>
      </c>
      <c r="E7" s="188"/>
      <c r="F7" s="188"/>
      <c r="G7" s="183">
        <f t="shared" si="4"/>
        <v>244</v>
      </c>
      <c r="H7" s="185">
        <f t="shared" si="1"/>
        <v>1.9713985618485901</v>
      </c>
      <c r="I7" s="183">
        <f t="shared" si="5"/>
        <v>253</v>
      </c>
      <c r="J7" s="184">
        <v>39.786579979506023</v>
      </c>
      <c r="K7" s="185">
        <f t="shared" si="6"/>
        <v>4.2305798382846902</v>
      </c>
      <c r="L7" s="181">
        <v>583.94000000000005</v>
      </c>
      <c r="M7">
        <f t="shared" si="7"/>
        <v>128.60000000000008</v>
      </c>
      <c r="N7">
        <v>560</v>
      </c>
      <c r="O7" s="182">
        <f t="shared" si="8"/>
        <v>110</v>
      </c>
      <c r="P7" s="186">
        <f t="shared" si="2"/>
        <v>4.2750000000000057</v>
      </c>
      <c r="Q7" s="181">
        <v>81.819999999999993</v>
      </c>
    </row>
    <row r="8" spans="1:18" x14ac:dyDescent="0.2">
      <c r="A8">
        <v>6</v>
      </c>
      <c r="B8" s="183">
        <f t="shared" si="3"/>
        <v>12110</v>
      </c>
      <c r="C8" s="181">
        <v>14</v>
      </c>
      <c r="D8" s="185">
        <f t="shared" si="0"/>
        <v>0.11560693641618498</v>
      </c>
      <c r="E8" s="188"/>
      <c r="F8" s="188"/>
      <c r="G8" s="183">
        <f t="shared" si="4"/>
        <v>258</v>
      </c>
      <c r="H8" s="185">
        <f t="shared" si="1"/>
        <v>2.0845115940858041</v>
      </c>
      <c r="I8" s="183">
        <f t="shared" si="5"/>
        <v>267</v>
      </c>
      <c r="J8" s="184">
        <v>43.049348505394732</v>
      </c>
      <c r="K8" s="185">
        <f t="shared" si="6"/>
        <v>3.2627685258887098</v>
      </c>
      <c r="L8" s="181">
        <v>684.04</v>
      </c>
      <c r="M8">
        <f t="shared" si="7"/>
        <v>100.09999999999991</v>
      </c>
      <c r="N8">
        <v>660</v>
      </c>
      <c r="O8" s="182">
        <f t="shared" si="8"/>
        <v>100</v>
      </c>
      <c r="P8" s="186">
        <f t="shared" si="2"/>
        <v>3.6424242424242408</v>
      </c>
      <c r="Q8" s="181">
        <v>84.93</v>
      </c>
    </row>
    <row r="9" spans="1:18" x14ac:dyDescent="0.2">
      <c r="A9">
        <v>7</v>
      </c>
      <c r="B9" s="183">
        <f t="shared" si="3"/>
        <v>12108</v>
      </c>
      <c r="C9" s="181">
        <v>2</v>
      </c>
      <c r="D9" s="185">
        <f t="shared" si="0"/>
        <v>1.6518004625041292E-2</v>
      </c>
      <c r="E9" s="188"/>
      <c r="F9" s="188"/>
      <c r="G9" s="183">
        <f t="shared" si="4"/>
        <v>260</v>
      </c>
      <c r="H9" s="185">
        <f t="shared" si="1"/>
        <v>2.1006705986911207</v>
      </c>
      <c r="I9" s="183">
        <f t="shared" si="5"/>
        <v>269</v>
      </c>
      <c r="J9" s="184">
        <v>45.077897418358077</v>
      </c>
      <c r="K9" s="185">
        <f t="shared" si="6"/>
        <v>2.0285489129633447</v>
      </c>
      <c r="L9" s="181">
        <v>760.34</v>
      </c>
      <c r="M9">
        <f t="shared" si="7"/>
        <v>76.300000000000068</v>
      </c>
      <c r="N9">
        <v>760</v>
      </c>
      <c r="O9" s="182">
        <f t="shared" si="8"/>
        <v>100</v>
      </c>
      <c r="P9" s="186">
        <f t="shared" si="2"/>
        <v>4.473684210526585E-2</v>
      </c>
      <c r="Q9" s="181">
        <v>82.61</v>
      </c>
    </row>
    <row r="10" spans="1:18" x14ac:dyDescent="0.2">
      <c r="A10">
        <v>8</v>
      </c>
      <c r="B10" s="183">
        <f t="shared" si="3"/>
        <v>12098</v>
      </c>
      <c r="C10" s="181">
        <v>10</v>
      </c>
      <c r="D10" s="185">
        <f t="shared" si="0"/>
        <v>8.2658290626549835E-2</v>
      </c>
      <c r="E10" s="188"/>
      <c r="F10" s="188"/>
      <c r="G10" s="183">
        <f t="shared" si="4"/>
        <v>270</v>
      </c>
      <c r="H10" s="185">
        <f t="shared" si="1"/>
        <v>2.181465621717702</v>
      </c>
      <c r="I10" s="183">
        <f t="shared" si="5"/>
        <v>279</v>
      </c>
      <c r="J10" s="184">
        <v>47.584424168742103</v>
      </c>
      <c r="K10" s="185">
        <f t="shared" si="6"/>
        <v>2.5065267503840261</v>
      </c>
      <c r="L10" s="181">
        <v>857.86</v>
      </c>
      <c r="M10">
        <f t="shared" si="7"/>
        <v>97.519999999999982</v>
      </c>
      <c r="N10">
        <v>860</v>
      </c>
      <c r="O10" s="182">
        <f t="shared" si="8"/>
        <v>100</v>
      </c>
      <c r="P10" s="186">
        <f t="shared" si="2"/>
        <v>-0.248837209302323</v>
      </c>
      <c r="Q10" s="181">
        <v>76.62</v>
      </c>
    </row>
    <row r="11" spans="1:18" x14ac:dyDescent="0.2">
      <c r="A11">
        <v>9</v>
      </c>
      <c r="B11" s="183">
        <f t="shared" si="3"/>
        <v>12090</v>
      </c>
      <c r="C11" s="181">
        <v>8</v>
      </c>
      <c r="D11" s="185">
        <f t="shared" si="0"/>
        <v>6.6170388751033912E-2</v>
      </c>
      <c r="E11" s="188"/>
      <c r="F11" s="188"/>
      <c r="G11" s="183">
        <f t="shared" si="4"/>
        <v>278</v>
      </c>
      <c r="H11" s="185">
        <f t="shared" si="1"/>
        <v>2.2461016401389675</v>
      </c>
      <c r="I11" s="183">
        <f t="shared" si="5"/>
        <v>287</v>
      </c>
      <c r="J11" s="184">
        <v>50.644304021732708</v>
      </c>
      <c r="K11" s="185">
        <f t="shared" si="6"/>
        <v>3.0598798529906048</v>
      </c>
      <c r="L11" s="181">
        <v>940.35</v>
      </c>
      <c r="M11">
        <f t="shared" si="7"/>
        <v>82.490000000000009</v>
      </c>
      <c r="N11">
        <v>960</v>
      </c>
      <c r="O11" s="182">
        <f t="shared" si="8"/>
        <v>100</v>
      </c>
      <c r="P11" s="186">
        <f t="shared" si="2"/>
        <v>-2.0468749999999858</v>
      </c>
      <c r="Q11" s="181">
        <v>86.67</v>
      </c>
    </row>
    <row r="12" spans="1:18" x14ac:dyDescent="0.2">
      <c r="A12">
        <v>10</v>
      </c>
      <c r="B12" s="183">
        <f t="shared" si="3"/>
        <v>12082</v>
      </c>
      <c r="C12" s="181">
        <v>8</v>
      </c>
      <c r="D12" s="185">
        <f t="shared" si="0"/>
        <v>6.6214202946532033E-2</v>
      </c>
      <c r="E12" s="188"/>
      <c r="F12" s="188"/>
      <c r="G12" s="183">
        <f t="shared" si="4"/>
        <v>286</v>
      </c>
      <c r="H12" s="185">
        <f t="shared" si="1"/>
        <v>2.3107376585602326</v>
      </c>
      <c r="I12" s="183">
        <f t="shared" si="5"/>
        <v>295</v>
      </c>
      <c r="J12" s="184">
        <v>53.392665082910803</v>
      </c>
      <c r="K12" s="185">
        <f t="shared" si="6"/>
        <v>2.7483610611780946</v>
      </c>
      <c r="L12" s="184">
        <v>1027.7</v>
      </c>
      <c r="M12">
        <f t="shared" si="7"/>
        <v>87.350000000000023</v>
      </c>
      <c r="N12" s="183">
        <v>1060</v>
      </c>
      <c r="O12" s="182">
        <f t="shared" si="8"/>
        <v>100</v>
      </c>
      <c r="P12" s="186">
        <f t="shared" si="2"/>
        <v>-3.0471698113207424</v>
      </c>
      <c r="Q12" s="181">
        <v>89.94</v>
      </c>
    </row>
    <row r="13" spans="1:18" x14ac:dyDescent="0.2">
      <c r="A13">
        <v>11</v>
      </c>
      <c r="B13" s="183">
        <f t="shared" si="3"/>
        <v>12079</v>
      </c>
      <c r="C13" s="181">
        <v>3</v>
      </c>
      <c r="D13" s="185">
        <f t="shared" si="0"/>
        <v>2.483649308717609E-2</v>
      </c>
      <c r="E13" s="188"/>
      <c r="F13" s="188"/>
      <c r="G13" s="183">
        <f t="shared" si="4"/>
        <v>289</v>
      </c>
      <c r="H13" s="185">
        <f t="shared" si="1"/>
        <v>2.3349761654682073</v>
      </c>
      <c r="I13" s="183">
        <f t="shared" si="5"/>
        <v>298</v>
      </c>
      <c r="J13" s="184">
        <v>56.42</v>
      </c>
      <c r="K13" s="185">
        <f t="shared" si="6"/>
        <v>3.027334917089199</v>
      </c>
      <c r="L13" s="184">
        <v>1123.42</v>
      </c>
      <c r="M13">
        <f t="shared" si="7"/>
        <v>95.720000000000027</v>
      </c>
      <c r="N13" s="183">
        <v>1160</v>
      </c>
      <c r="O13" s="182">
        <f t="shared" si="8"/>
        <v>100</v>
      </c>
      <c r="P13" s="186">
        <f t="shared" si="2"/>
        <v>-3.1534482758620612</v>
      </c>
      <c r="Q13" s="181">
        <v>85.46</v>
      </c>
      <c r="R13" s="187"/>
    </row>
    <row r="14" spans="1:18" hidden="1" x14ac:dyDescent="0.2">
      <c r="A14">
        <v>12</v>
      </c>
      <c r="B14" s="183">
        <f t="shared" si="3"/>
        <v>12079</v>
      </c>
      <c r="C14" s="181"/>
      <c r="D14" s="185">
        <f t="shared" si="0"/>
        <v>0</v>
      </c>
      <c r="E14" s="181"/>
      <c r="F14" s="181"/>
      <c r="G14" s="183">
        <f t="shared" si="4"/>
        <v>289</v>
      </c>
      <c r="H14" s="185">
        <f t="shared" si="1"/>
        <v>2.3349761654682073</v>
      </c>
      <c r="I14" s="183">
        <f t="shared" si="5"/>
        <v>298</v>
      </c>
      <c r="J14" s="181"/>
      <c r="K14" s="185">
        <f t="shared" si="6"/>
        <v>-56.42</v>
      </c>
      <c r="L14" s="181"/>
      <c r="M14">
        <f t="shared" si="7"/>
        <v>-1123.42</v>
      </c>
      <c r="N14">
        <v>1250</v>
      </c>
      <c r="O14" s="182">
        <f t="shared" si="8"/>
        <v>90</v>
      </c>
      <c r="P14" s="186">
        <f t="shared" si="2"/>
        <v>-100</v>
      </c>
      <c r="Q14" s="181"/>
    </row>
    <row r="15" spans="1:18" hidden="1" x14ac:dyDescent="0.2">
      <c r="A15">
        <v>13</v>
      </c>
      <c r="B15" s="183">
        <f t="shared" si="3"/>
        <v>12079</v>
      </c>
      <c r="C15" s="181"/>
      <c r="D15" s="185">
        <f t="shared" si="0"/>
        <v>0</v>
      </c>
      <c r="E15" s="181"/>
      <c r="F15" s="181"/>
      <c r="G15" s="183">
        <f t="shared" si="4"/>
        <v>289</v>
      </c>
      <c r="H15" s="185">
        <f t="shared" si="1"/>
        <v>2.3349761654682073</v>
      </c>
      <c r="I15" s="183">
        <f t="shared" si="5"/>
        <v>298</v>
      </c>
      <c r="J15" s="181"/>
      <c r="K15" s="185">
        <f t="shared" si="6"/>
        <v>0</v>
      </c>
      <c r="L15" s="181"/>
      <c r="M15">
        <f t="shared" si="7"/>
        <v>0</v>
      </c>
      <c r="N15">
        <v>1340</v>
      </c>
      <c r="O15" s="182">
        <f t="shared" si="8"/>
        <v>90</v>
      </c>
      <c r="P15" s="186">
        <f t="shared" si="2"/>
        <v>-100</v>
      </c>
      <c r="Q15" s="181"/>
    </row>
    <row r="16" spans="1:18" hidden="1" x14ac:dyDescent="0.2">
      <c r="A16">
        <v>14</v>
      </c>
      <c r="B16" s="183">
        <f t="shared" si="3"/>
        <v>12079</v>
      </c>
      <c r="C16" s="181"/>
      <c r="D16" s="185">
        <f t="shared" si="0"/>
        <v>0</v>
      </c>
      <c r="E16" s="181"/>
      <c r="F16" s="181"/>
      <c r="G16" s="183">
        <f t="shared" si="4"/>
        <v>289</v>
      </c>
      <c r="H16" s="185">
        <f t="shared" si="1"/>
        <v>2.3349761654682073</v>
      </c>
      <c r="I16" s="183">
        <f t="shared" si="5"/>
        <v>298</v>
      </c>
      <c r="J16" s="181"/>
      <c r="K16" s="185">
        <f t="shared" si="6"/>
        <v>0</v>
      </c>
      <c r="L16" s="181"/>
      <c r="M16">
        <f t="shared" si="7"/>
        <v>0</v>
      </c>
      <c r="N16">
        <v>1430</v>
      </c>
      <c r="O16" s="182">
        <f t="shared" si="8"/>
        <v>90</v>
      </c>
      <c r="P16" s="186">
        <f t="shared" si="2"/>
        <v>-100</v>
      </c>
      <c r="Q16" s="181"/>
    </row>
    <row r="17" spans="1:17" hidden="1" x14ac:dyDescent="0.2">
      <c r="A17">
        <v>15</v>
      </c>
      <c r="B17" s="183">
        <f t="shared" si="3"/>
        <v>12079</v>
      </c>
      <c r="C17" s="181"/>
      <c r="D17" s="185">
        <f t="shared" si="0"/>
        <v>0</v>
      </c>
      <c r="E17" s="181"/>
      <c r="F17" s="181"/>
      <c r="G17" s="183">
        <f t="shared" si="4"/>
        <v>289</v>
      </c>
      <c r="H17" s="185">
        <f t="shared" si="1"/>
        <v>2.3349761654682073</v>
      </c>
      <c r="I17" s="183">
        <f t="shared" si="5"/>
        <v>298</v>
      </c>
      <c r="J17" s="181"/>
      <c r="K17" s="185">
        <f t="shared" si="6"/>
        <v>0</v>
      </c>
      <c r="L17" s="181"/>
      <c r="M17">
        <f t="shared" si="7"/>
        <v>0</v>
      </c>
      <c r="N17">
        <v>1525</v>
      </c>
      <c r="O17" s="182">
        <f t="shared" si="8"/>
        <v>95</v>
      </c>
      <c r="P17" s="186">
        <f t="shared" si="2"/>
        <v>-100</v>
      </c>
      <c r="Q17" s="181"/>
    </row>
    <row r="18" spans="1:17" hidden="1" x14ac:dyDescent="0.2">
      <c r="A18">
        <v>16</v>
      </c>
      <c r="B18" s="183">
        <f t="shared" si="3"/>
        <v>12079</v>
      </c>
      <c r="C18" s="181"/>
      <c r="D18" s="185">
        <f t="shared" si="0"/>
        <v>0</v>
      </c>
      <c r="E18" s="181"/>
      <c r="F18" s="181"/>
      <c r="G18" s="183">
        <f t="shared" si="4"/>
        <v>289</v>
      </c>
      <c r="H18" s="185">
        <f t="shared" si="1"/>
        <v>2.3349761654682073</v>
      </c>
      <c r="I18" s="183">
        <f t="shared" si="5"/>
        <v>298</v>
      </c>
      <c r="J18" s="181"/>
      <c r="K18" s="185">
        <f t="shared" si="6"/>
        <v>0</v>
      </c>
      <c r="L18" s="181"/>
      <c r="M18">
        <f t="shared" si="7"/>
        <v>0</v>
      </c>
      <c r="N18">
        <v>1640</v>
      </c>
      <c r="O18" s="182">
        <f t="shared" si="8"/>
        <v>115</v>
      </c>
      <c r="P18" s="186">
        <f t="shared" si="2"/>
        <v>-100</v>
      </c>
      <c r="Q18" s="181"/>
    </row>
    <row r="19" spans="1:17" hidden="1" x14ac:dyDescent="0.2">
      <c r="A19">
        <v>17</v>
      </c>
      <c r="B19" s="183">
        <f t="shared" si="3"/>
        <v>12079</v>
      </c>
      <c r="C19" s="181"/>
      <c r="D19" s="185">
        <f t="shared" si="0"/>
        <v>0</v>
      </c>
      <c r="E19" s="181"/>
      <c r="F19" s="181"/>
      <c r="G19" s="183">
        <f t="shared" si="4"/>
        <v>289</v>
      </c>
      <c r="H19" s="185">
        <f t="shared" si="1"/>
        <v>2.3349761654682073</v>
      </c>
      <c r="I19" s="183">
        <f t="shared" si="5"/>
        <v>298</v>
      </c>
      <c r="J19" s="181"/>
      <c r="K19" s="185">
        <f t="shared" si="6"/>
        <v>0</v>
      </c>
      <c r="L19" s="181"/>
      <c r="M19">
        <f t="shared" si="7"/>
        <v>0</v>
      </c>
      <c r="N19">
        <v>1765</v>
      </c>
      <c r="O19" s="182">
        <f t="shared" si="8"/>
        <v>125</v>
      </c>
      <c r="P19" s="186">
        <f t="shared" si="2"/>
        <v>-100</v>
      </c>
      <c r="Q19" s="181"/>
    </row>
    <row r="20" spans="1:17" hidden="1" x14ac:dyDescent="0.2">
      <c r="A20">
        <v>18</v>
      </c>
      <c r="B20" s="183">
        <f t="shared" si="3"/>
        <v>12079</v>
      </c>
      <c r="C20" s="181"/>
      <c r="D20" s="185">
        <f t="shared" si="0"/>
        <v>0</v>
      </c>
      <c r="E20" s="181"/>
      <c r="F20" s="181"/>
      <c r="G20" s="183">
        <f t="shared" si="4"/>
        <v>289</v>
      </c>
      <c r="H20" s="185">
        <f t="shared" si="1"/>
        <v>2.3349761654682073</v>
      </c>
      <c r="I20" s="183">
        <f t="shared" si="5"/>
        <v>298</v>
      </c>
      <c r="J20" s="181"/>
      <c r="K20" s="185">
        <f t="shared" si="6"/>
        <v>0</v>
      </c>
      <c r="L20" s="181"/>
      <c r="M20">
        <f t="shared" si="7"/>
        <v>0</v>
      </c>
      <c r="N20">
        <v>1890</v>
      </c>
      <c r="O20" s="182">
        <f t="shared" si="8"/>
        <v>125</v>
      </c>
      <c r="P20" s="186">
        <f t="shared" si="2"/>
        <v>-100</v>
      </c>
      <c r="Q20" s="181"/>
    </row>
    <row r="21" spans="1:17" hidden="1" x14ac:dyDescent="0.2">
      <c r="A21">
        <v>19</v>
      </c>
      <c r="B21" s="183">
        <f t="shared" si="3"/>
        <v>12079</v>
      </c>
      <c r="C21" s="181"/>
      <c r="D21" s="185">
        <f t="shared" si="0"/>
        <v>0</v>
      </c>
      <c r="E21" s="181"/>
      <c r="F21" s="181"/>
      <c r="G21" s="183">
        <f t="shared" si="4"/>
        <v>289</v>
      </c>
      <c r="H21" s="185">
        <f t="shared" si="1"/>
        <v>2.3349761654682073</v>
      </c>
      <c r="I21" s="183">
        <f t="shared" si="5"/>
        <v>298</v>
      </c>
      <c r="J21" s="181"/>
      <c r="K21" s="185">
        <f t="shared" si="6"/>
        <v>0</v>
      </c>
      <c r="L21" s="181"/>
      <c r="M21">
        <f t="shared" si="7"/>
        <v>0</v>
      </c>
      <c r="N21">
        <v>2020</v>
      </c>
      <c r="O21" s="182">
        <f t="shared" si="8"/>
        <v>130</v>
      </c>
      <c r="P21" s="186">
        <f t="shared" si="2"/>
        <v>-100</v>
      </c>
      <c r="Q21" s="181"/>
    </row>
    <row r="22" spans="1:17" hidden="1" x14ac:dyDescent="0.2">
      <c r="A22">
        <v>20</v>
      </c>
      <c r="B22" s="183">
        <f t="shared" si="3"/>
        <v>12079</v>
      </c>
      <c r="C22" s="181"/>
      <c r="D22" s="185">
        <f t="shared" si="0"/>
        <v>0</v>
      </c>
      <c r="E22" s="181"/>
      <c r="F22" s="181"/>
      <c r="G22" s="183">
        <f t="shared" si="4"/>
        <v>289</v>
      </c>
      <c r="H22" s="185">
        <f t="shared" si="1"/>
        <v>2.3349761654682073</v>
      </c>
      <c r="I22" s="183">
        <f t="shared" si="5"/>
        <v>298</v>
      </c>
      <c r="J22" s="181"/>
      <c r="K22" s="185">
        <f t="shared" si="6"/>
        <v>0</v>
      </c>
      <c r="L22" s="181"/>
      <c r="M22">
        <f t="shared" si="7"/>
        <v>0</v>
      </c>
      <c r="N22">
        <v>2155</v>
      </c>
      <c r="O22" s="182">
        <f t="shared" si="8"/>
        <v>135</v>
      </c>
      <c r="P22" s="186">
        <f t="shared" si="2"/>
        <v>-100</v>
      </c>
      <c r="Q22" s="181"/>
    </row>
    <row r="23" spans="1:17" hidden="1" x14ac:dyDescent="0.2">
      <c r="A23">
        <v>21</v>
      </c>
      <c r="B23" s="183">
        <f t="shared" si="3"/>
        <v>12079</v>
      </c>
      <c r="C23" s="181"/>
      <c r="D23" s="185">
        <f t="shared" si="0"/>
        <v>0</v>
      </c>
      <c r="E23" s="181"/>
      <c r="F23" s="181"/>
      <c r="G23" s="183">
        <f t="shared" si="4"/>
        <v>289</v>
      </c>
      <c r="H23" s="185">
        <f t="shared" si="1"/>
        <v>2.3349761654682073</v>
      </c>
      <c r="I23" s="183">
        <f t="shared" si="5"/>
        <v>298</v>
      </c>
      <c r="J23" s="181"/>
      <c r="K23" s="185">
        <f t="shared" si="6"/>
        <v>0</v>
      </c>
      <c r="L23" s="181"/>
      <c r="M23">
        <f t="shared" si="7"/>
        <v>0</v>
      </c>
      <c r="N23">
        <v>2300</v>
      </c>
      <c r="O23" s="182">
        <f t="shared" si="8"/>
        <v>145</v>
      </c>
      <c r="P23" s="186">
        <f t="shared" si="2"/>
        <v>-100</v>
      </c>
      <c r="Q23" s="181"/>
    </row>
    <row r="24" spans="1:17" hidden="1" x14ac:dyDescent="0.2">
      <c r="A24">
        <v>22</v>
      </c>
      <c r="B24" s="183">
        <f t="shared" si="3"/>
        <v>12079</v>
      </c>
      <c r="C24" s="181"/>
      <c r="D24" s="185">
        <f t="shared" si="0"/>
        <v>0</v>
      </c>
      <c r="E24" s="181"/>
      <c r="F24" s="181"/>
      <c r="G24" s="183">
        <f t="shared" si="4"/>
        <v>289</v>
      </c>
      <c r="H24" s="185">
        <f t="shared" si="1"/>
        <v>2.3349761654682073</v>
      </c>
      <c r="I24" s="183">
        <f t="shared" si="5"/>
        <v>298</v>
      </c>
      <c r="J24" s="181"/>
      <c r="K24" s="185">
        <f t="shared" si="6"/>
        <v>0</v>
      </c>
      <c r="L24" s="181"/>
      <c r="M24">
        <f t="shared" si="7"/>
        <v>0</v>
      </c>
      <c r="N24">
        <v>2465</v>
      </c>
      <c r="O24" s="182">
        <f t="shared" si="8"/>
        <v>165</v>
      </c>
      <c r="P24" s="186">
        <f t="shared" si="2"/>
        <v>-100</v>
      </c>
      <c r="Q24" s="181"/>
    </row>
    <row r="25" spans="1:17" hidden="1" x14ac:dyDescent="0.2">
      <c r="A25">
        <v>23</v>
      </c>
      <c r="B25" s="183">
        <f t="shared" si="3"/>
        <v>12079</v>
      </c>
      <c r="C25" s="181"/>
      <c r="D25" s="185">
        <f t="shared" si="0"/>
        <v>0</v>
      </c>
      <c r="E25" s="181"/>
      <c r="F25" s="181"/>
      <c r="G25" s="183">
        <f t="shared" si="4"/>
        <v>289</v>
      </c>
      <c r="H25" s="185">
        <f t="shared" si="1"/>
        <v>2.3349761654682073</v>
      </c>
      <c r="I25" s="183">
        <f t="shared" si="5"/>
        <v>298</v>
      </c>
      <c r="J25" s="181"/>
      <c r="K25" s="185">
        <f t="shared" si="6"/>
        <v>0</v>
      </c>
      <c r="L25" s="181"/>
      <c r="M25">
        <f t="shared" si="7"/>
        <v>0</v>
      </c>
      <c r="N25">
        <v>2640</v>
      </c>
      <c r="O25" s="182">
        <f t="shared" si="8"/>
        <v>175</v>
      </c>
      <c r="P25" s="186">
        <f t="shared" si="2"/>
        <v>-100</v>
      </c>
      <c r="Q25" s="181"/>
    </row>
    <row r="26" spans="1:17" hidden="1" x14ac:dyDescent="0.2">
      <c r="A26">
        <v>24</v>
      </c>
      <c r="B26" s="183">
        <f t="shared" si="3"/>
        <v>12079</v>
      </c>
      <c r="C26" s="181"/>
      <c r="D26" s="185">
        <f t="shared" si="0"/>
        <v>0</v>
      </c>
      <c r="E26" s="181"/>
      <c r="F26" s="181"/>
      <c r="G26" s="183">
        <f t="shared" si="4"/>
        <v>289</v>
      </c>
      <c r="H26" s="185">
        <f t="shared" si="1"/>
        <v>2.3349761654682073</v>
      </c>
      <c r="I26" s="183">
        <f t="shared" si="5"/>
        <v>298</v>
      </c>
      <c r="J26" s="181"/>
      <c r="K26" s="185">
        <f t="shared" si="6"/>
        <v>0</v>
      </c>
      <c r="L26" s="181"/>
      <c r="M26">
        <f t="shared" si="7"/>
        <v>0</v>
      </c>
      <c r="N26">
        <v>2800</v>
      </c>
      <c r="O26" s="182">
        <f t="shared" si="8"/>
        <v>160</v>
      </c>
      <c r="P26" s="186">
        <f t="shared" si="2"/>
        <v>-100</v>
      </c>
      <c r="Q26" s="181"/>
    </row>
    <row r="27" spans="1:17" hidden="1" x14ac:dyDescent="0.2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R26"/>
  <sheetViews>
    <sheetView topLeftCell="X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customWidth="1"/>
    <col min="11" max="11" width="13.140625" customWidth="1"/>
    <col min="12" max="12" width="7.42578125" customWidth="1"/>
    <col min="13" max="13" width="10.42578125" customWidth="1"/>
    <col min="14" max="14" width="7.42578125" customWidth="1"/>
    <col min="15" max="15" width="11" customWidth="1"/>
    <col min="16" max="16" width="12" customWidth="1"/>
    <col min="17" max="17" width="13.7109375" customWidth="1"/>
    <col min="18" max="37" width="11.42578125" customWidth="1"/>
  </cols>
  <sheetData>
    <row r="1" spans="1:18" x14ac:dyDescent="0.2">
      <c r="A1" s="387" t="s">
        <v>42</v>
      </c>
      <c r="B1" s="387"/>
      <c r="C1">
        <v>3292</v>
      </c>
    </row>
    <row r="2" spans="1:18" ht="22.5" x14ac:dyDescent="0.2">
      <c r="A2" s="192" t="s">
        <v>29</v>
      </c>
      <c r="B2" s="193" t="s">
        <v>30</v>
      </c>
      <c r="C2" s="193" t="s">
        <v>35</v>
      </c>
      <c r="D2" s="193" t="s">
        <v>37</v>
      </c>
      <c r="E2" s="193" t="s">
        <v>41</v>
      </c>
      <c r="F2" s="193" t="s">
        <v>40</v>
      </c>
      <c r="G2" s="193" t="s">
        <v>36</v>
      </c>
      <c r="H2" s="193" t="s">
        <v>38</v>
      </c>
      <c r="I2" s="193" t="s">
        <v>43</v>
      </c>
      <c r="J2" s="192" t="s">
        <v>13</v>
      </c>
      <c r="K2" s="193" t="s">
        <v>32</v>
      </c>
      <c r="L2" s="192" t="s">
        <v>31</v>
      </c>
      <c r="M2" s="193" t="s">
        <v>44</v>
      </c>
      <c r="N2" s="193" t="s">
        <v>39</v>
      </c>
      <c r="O2" s="193" t="s">
        <v>45</v>
      </c>
      <c r="P2" s="193" t="s">
        <v>33</v>
      </c>
      <c r="Q2" s="192" t="s">
        <v>34</v>
      </c>
    </row>
    <row r="3" spans="1:18" x14ac:dyDescent="0.2">
      <c r="A3">
        <v>1</v>
      </c>
      <c r="B3" s="183">
        <f>C1-(C3+E3+F3)</f>
        <v>3254</v>
      </c>
      <c r="C3" s="181">
        <v>38</v>
      </c>
      <c r="D3" s="185">
        <f>(C3/B3)*100</f>
        <v>1.1677934849416103</v>
      </c>
      <c r="E3" s="188"/>
      <c r="F3" s="188"/>
      <c r="G3" s="183">
        <f>C3</f>
        <v>38</v>
      </c>
      <c r="H3" s="185">
        <f>(G3/$C$1)*100</f>
        <v>1.1543134872417984</v>
      </c>
      <c r="I3" s="183">
        <f>C3+E3+F3</f>
        <v>38</v>
      </c>
      <c r="J3" s="184">
        <v>30.156291158135044</v>
      </c>
      <c r="L3" s="181">
        <v>165.74</v>
      </c>
      <c r="N3">
        <v>140</v>
      </c>
      <c r="P3" s="186">
        <f>((L3/N3)*100)-100</f>
        <v>18.3857142857143</v>
      </c>
      <c r="Q3" s="181">
        <v>74.77</v>
      </c>
    </row>
    <row r="4" spans="1:18" x14ac:dyDescent="0.2">
      <c r="A4">
        <v>2</v>
      </c>
      <c r="B4" s="183">
        <f>B3-(C4+E4+F4)</f>
        <v>3237</v>
      </c>
      <c r="C4" s="181">
        <v>17</v>
      </c>
      <c r="D4" s="185">
        <f t="shared" ref="D4:D26" si="0">(C4/B4)*100</f>
        <v>0.52517763361136849</v>
      </c>
      <c r="E4" s="188"/>
      <c r="F4" s="188"/>
      <c r="G4" s="183">
        <f t="shared" ref="G4:G26" si="1">G3+C4</f>
        <v>55</v>
      </c>
      <c r="H4" s="185">
        <f t="shared" ref="H4:H26" si="2">(G4/$C$1)*100</f>
        <v>1.6707168894289186</v>
      </c>
      <c r="I4" s="183">
        <f t="shared" ref="I4:I26" si="3">I3+C4+E4+F4</f>
        <v>55</v>
      </c>
      <c r="J4" s="184">
        <v>60.051193786133545</v>
      </c>
      <c r="K4" s="185">
        <f>J4-J3</f>
        <v>29.894902627998501</v>
      </c>
      <c r="L4" s="181">
        <v>377.61</v>
      </c>
      <c r="M4">
        <f>L4-L3</f>
        <v>211.87</v>
      </c>
      <c r="N4">
        <v>300</v>
      </c>
      <c r="O4" s="182">
        <f>N4-N3</f>
        <v>160</v>
      </c>
      <c r="P4" s="186">
        <f t="shared" ref="P4:P26" si="4">((L4/N4)*100)-100</f>
        <v>25.870000000000019</v>
      </c>
      <c r="Q4" s="181">
        <v>65.38</v>
      </c>
    </row>
    <row r="5" spans="1:18" x14ac:dyDescent="0.2">
      <c r="A5">
        <v>3</v>
      </c>
      <c r="B5" s="183">
        <f t="shared" ref="B5:B26" si="5">B4-(C5+E5+F5)</f>
        <v>3226</v>
      </c>
      <c r="C5" s="181">
        <v>11</v>
      </c>
      <c r="D5" s="185">
        <f t="shared" si="0"/>
        <v>0.34097954122752638</v>
      </c>
      <c r="E5" s="188"/>
      <c r="F5" s="188"/>
      <c r="G5" s="183">
        <f t="shared" si="1"/>
        <v>66</v>
      </c>
      <c r="H5" s="185">
        <f t="shared" si="2"/>
        <v>2.0048602673147022</v>
      </c>
      <c r="I5" s="183">
        <f t="shared" si="3"/>
        <v>66</v>
      </c>
      <c r="J5" s="184">
        <v>85.209458861039764</v>
      </c>
      <c r="K5" s="185">
        <f t="shared" ref="K5:K26" si="6">J5-J4</f>
        <v>25.158265074906218</v>
      </c>
      <c r="L5" s="181">
        <v>660.85</v>
      </c>
      <c r="M5">
        <f t="shared" ref="M5:M26" si="7">L5-L4</f>
        <v>283.24</v>
      </c>
      <c r="N5">
        <v>490</v>
      </c>
      <c r="O5" s="182">
        <f t="shared" ref="O5:O26" si="8">N5-N4</f>
        <v>190</v>
      </c>
      <c r="P5" s="186">
        <f t="shared" si="4"/>
        <v>34.867346938775512</v>
      </c>
      <c r="Q5" s="184">
        <v>71.209999999999994</v>
      </c>
    </row>
    <row r="6" spans="1:18" x14ac:dyDescent="0.2">
      <c r="A6">
        <v>4</v>
      </c>
      <c r="B6" s="183">
        <f t="shared" si="5"/>
        <v>3216</v>
      </c>
      <c r="C6" s="181">
        <v>10</v>
      </c>
      <c r="D6" s="185">
        <f t="shared" si="0"/>
        <v>0.31094527363184082</v>
      </c>
      <c r="E6" s="188"/>
      <c r="F6" s="188"/>
      <c r="G6" s="183">
        <f t="shared" si="1"/>
        <v>76</v>
      </c>
      <c r="H6" s="185">
        <f t="shared" si="2"/>
        <v>2.3086269744835968</v>
      </c>
      <c r="I6" s="183">
        <f t="shared" si="3"/>
        <v>76</v>
      </c>
      <c r="J6" s="184">
        <v>90.165245202558637</v>
      </c>
      <c r="K6" s="185">
        <f t="shared" si="6"/>
        <v>4.9557863415188734</v>
      </c>
      <c r="L6" s="181">
        <v>923.99</v>
      </c>
      <c r="M6">
        <f t="shared" si="7"/>
        <v>263.14</v>
      </c>
      <c r="N6">
        <v>690</v>
      </c>
      <c r="O6" s="182">
        <f t="shared" si="8"/>
        <v>200</v>
      </c>
      <c r="P6" s="186">
        <f t="shared" si="4"/>
        <v>33.911594202898556</v>
      </c>
      <c r="Q6" s="184">
        <v>74.39</v>
      </c>
    </row>
    <row r="7" spans="1:18" x14ac:dyDescent="0.2">
      <c r="A7">
        <v>5</v>
      </c>
      <c r="B7" s="183">
        <f t="shared" si="5"/>
        <v>1820</v>
      </c>
      <c r="C7" s="181">
        <v>0</v>
      </c>
      <c r="D7" s="185">
        <f t="shared" si="0"/>
        <v>0</v>
      </c>
      <c r="E7" s="188"/>
      <c r="F7" s="188">
        <v>1396</v>
      </c>
      <c r="G7" s="183">
        <f t="shared" si="1"/>
        <v>76</v>
      </c>
      <c r="H7" s="185">
        <f t="shared" si="2"/>
        <v>2.3086269744835968</v>
      </c>
      <c r="I7" s="183">
        <f t="shared" si="3"/>
        <v>1472</v>
      </c>
      <c r="J7" s="184">
        <v>66.444270015698592</v>
      </c>
      <c r="K7" s="185">
        <f t="shared" si="6"/>
        <v>-23.720975186860045</v>
      </c>
      <c r="L7" s="181">
        <v>1117.43</v>
      </c>
      <c r="M7">
        <f t="shared" si="7"/>
        <v>193.44000000000005</v>
      </c>
      <c r="N7">
        <v>890</v>
      </c>
      <c r="O7" s="182">
        <f t="shared" si="8"/>
        <v>200</v>
      </c>
      <c r="P7" s="186">
        <f t="shared" si="4"/>
        <v>25.553932584269674</v>
      </c>
      <c r="Q7" s="181">
        <v>96.34</v>
      </c>
    </row>
    <row r="8" spans="1:18" x14ac:dyDescent="0.2">
      <c r="A8">
        <v>6</v>
      </c>
      <c r="B8" s="183">
        <f t="shared" si="5"/>
        <v>1820</v>
      </c>
      <c r="C8" s="181">
        <v>0</v>
      </c>
      <c r="D8" s="185">
        <f t="shared" si="0"/>
        <v>0</v>
      </c>
      <c r="E8" s="188"/>
      <c r="F8" s="188"/>
      <c r="G8" s="183">
        <f t="shared" si="1"/>
        <v>76</v>
      </c>
      <c r="H8" s="185">
        <f t="shared" si="2"/>
        <v>2.3086269744835968</v>
      </c>
      <c r="I8" s="183">
        <f t="shared" si="3"/>
        <v>1472</v>
      </c>
      <c r="J8" s="184">
        <v>61.036106750392463</v>
      </c>
      <c r="K8" s="185">
        <f t="shared" si="6"/>
        <v>-5.4081632653061291</v>
      </c>
      <c r="L8" s="181">
        <v>1235.3699999999999</v>
      </c>
      <c r="M8">
        <f t="shared" si="7"/>
        <v>117.93999999999983</v>
      </c>
      <c r="N8">
        <v>1080</v>
      </c>
      <c r="O8" s="182">
        <f t="shared" si="8"/>
        <v>190</v>
      </c>
      <c r="P8" s="186">
        <f t="shared" si="4"/>
        <v>14.386111111111106</v>
      </c>
      <c r="Q8" s="181">
        <v>90.31</v>
      </c>
    </row>
    <row r="9" spans="1:18" x14ac:dyDescent="0.2">
      <c r="A9">
        <v>7</v>
      </c>
      <c r="B9" s="183">
        <f t="shared" si="5"/>
        <v>1820</v>
      </c>
      <c r="C9" s="181">
        <v>0</v>
      </c>
      <c r="D9" s="185">
        <f t="shared" si="0"/>
        <v>0</v>
      </c>
      <c r="E9" s="188"/>
      <c r="F9" s="188"/>
      <c r="G9" s="183">
        <f t="shared" si="1"/>
        <v>76</v>
      </c>
      <c r="H9" s="185">
        <f t="shared" si="2"/>
        <v>2.3086269744835968</v>
      </c>
      <c r="I9" s="183">
        <f t="shared" si="3"/>
        <v>1472</v>
      </c>
      <c r="J9" s="184">
        <v>62.990580847723706</v>
      </c>
      <c r="K9" s="185">
        <f t="shared" si="6"/>
        <v>1.9544740973312429</v>
      </c>
      <c r="L9" s="181">
        <v>1351.4</v>
      </c>
      <c r="M9">
        <f t="shared" si="7"/>
        <v>116.0300000000002</v>
      </c>
      <c r="N9">
        <v>1250</v>
      </c>
      <c r="O9" s="182">
        <f t="shared" si="8"/>
        <v>170</v>
      </c>
      <c r="P9" s="186">
        <f t="shared" si="4"/>
        <v>8.112000000000009</v>
      </c>
      <c r="Q9" s="181">
        <v>88.6</v>
      </c>
    </row>
    <row r="10" spans="1:18" x14ac:dyDescent="0.2">
      <c r="A10">
        <v>8</v>
      </c>
      <c r="B10" s="183">
        <f t="shared" si="5"/>
        <v>1819</v>
      </c>
      <c r="C10" s="181">
        <v>1</v>
      </c>
      <c r="D10" s="185">
        <f t="shared" si="0"/>
        <v>5.4975261132490384E-2</v>
      </c>
      <c r="E10" s="188"/>
      <c r="F10" s="188"/>
      <c r="G10" s="183">
        <f t="shared" si="1"/>
        <v>77</v>
      </c>
      <c r="H10" s="185">
        <f t="shared" si="2"/>
        <v>2.3390036452004859</v>
      </c>
      <c r="I10" s="183">
        <f t="shared" si="3"/>
        <v>1473</v>
      </c>
      <c r="J10" s="184">
        <v>65.051441137202545</v>
      </c>
      <c r="K10" s="185">
        <f t="shared" si="6"/>
        <v>2.060860289478839</v>
      </c>
      <c r="L10" s="181">
        <v>1456.73</v>
      </c>
      <c r="M10">
        <f t="shared" si="7"/>
        <v>105.32999999999993</v>
      </c>
      <c r="N10">
        <v>1400</v>
      </c>
      <c r="O10" s="182">
        <f t="shared" si="8"/>
        <v>150</v>
      </c>
      <c r="P10" s="186">
        <f t="shared" si="4"/>
        <v>4.0521428571428544</v>
      </c>
      <c r="Q10" s="181">
        <v>82.44</v>
      </c>
    </row>
    <row r="11" spans="1:18" x14ac:dyDescent="0.2">
      <c r="A11">
        <v>9</v>
      </c>
      <c r="B11" s="183">
        <f t="shared" si="5"/>
        <v>1818</v>
      </c>
      <c r="C11" s="181">
        <v>1</v>
      </c>
      <c r="D11" s="185">
        <f t="shared" si="0"/>
        <v>5.5005500550055E-2</v>
      </c>
      <c r="E11" s="188"/>
      <c r="F11" s="188"/>
      <c r="G11" s="183">
        <f t="shared" si="1"/>
        <v>78</v>
      </c>
      <c r="H11" s="185">
        <f t="shared" si="2"/>
        <v>2.3693803159173754</v>
      </c>
      <c r="I11" s="183">
        <f t="shared" si="3"/>
        <v>1474</v>
      </c>
      <c r="J11" s="184">
        <v>67.012415527267009</v>
      </c>
      <c r="K11" s="185">
        <f t="shared" si="6"/>
        <v>1.9609743900644645</v>
      </c>
      <c r="L11" s="181">
        <v>1576.08</v>
      </c>
      <c r="M11">
        <f t="shared" si="7"/>
        <v>119.34999999999991</v>
      </c>
      <c r="N11">
        <v>1540</v>
      </c>
      <c r="O11" s="182">
        <f t="shared" si="8"/>
        <v>140</v>
      </c>
      <c r="P11" s="186">
        <f t="shared" si="4"/>
        <v>2.3428571428571416</v>
      </c>
      <c r="Q11" s="181">
        <v>83.07</v>
      </c>
    </row>
    <row r="12" spans="1:18" x14ac:dyDescent="0.2">
      <c r="A12">
        <v>10</v>
      </c>
      <c r="B12" s="183">
        <f t="shared" si="5"/>
        <v>1818</v>
      </c>
      <c r="C12" s="181">
        <v>0</v>
      </c>
      <c r="D12" s="185">
        <f t="shared" si="0"/>
        <v>0</v>
      </c>
      <c r="E12" s="188"/>
      <c r="F12" s="188"/>
      <c r="G12" s="183">
        <f t="shared" si="1"/>
        <v>78</v>
      </c>
      <c r="H12" s="185">
        <f t="shared" si="2"/>
        <v>2.3693803159173754</v>
      </c>
      <c r="I12" s="183">
        <f t="shared" si="3"/>
        <v>1474</v>
      </c>
      <c r="J12" s="184">
        <v>68.9061763319189</v>
      </c>
      <c r="K12" s="185">
        <f t="shared" si="6"/>
        <v>1.8937608046518903</v>
      </c>
      <c r="L12" s="184">
        <v>1750.24</v>
      </c>
      <c r="M12">
        <f t="shared" si="7"/>
        <v>174.16000000000008</v>
      </c>
      <c r="N12" s="183">
        <v>1670</v>
      </c>
      <c r="O12" s="182">
        <f t="shared" si="8"/>
        <v>130</v>
      </c>
      <c r="P12" s="186">
        <f t="shared" si="4"/>
        <v>4.8047904191616908</v>
      </c>
      <c r="Q12" s="181">
        <v>87.65</v>
      </c>
    </row>
    <row r="13" spans="1:18" x14ac:dyDescent="0.2">
      <c r="A13">
        <v>11</v>
      </c>
      <c r="B13" s="183">
        <f t="shared" si="5"/>
        <v>1630</v>
      </c>
      <c r="C13" s="181">
        <v>0</v>
      </c>
      <c r="D13" s="185">
        <f t="shared" si="0"/>
        <v>0</v>
      </c>
      <c r="E13" s="188"/>
      <c r="F13" s="188">
        <v>188</v>
      </c>
      <c r="G13" s="183">
        <f t="shared" si="1"/>
        <v>78</v>
      </c>
      <c r="H13" s="185">
        <f t="shared" si="2"/>
        <v>2.3693803159173754</v>
      </c>
      <c r="I13" s="183">
        <f t="shared" si="3"/>
        <v>1662</v>
      </c>
      <c r="J13" s="184">
        <v>71</v>
      </c>
      <c r="K13" s="185">
        <f t="shared" si="6"/>
        <v>2.0938236680811002</v>
      </c>
      <c r="L13" s="184">
        <v>1851.27</v>
      </c>
      <c r="M13">
        <f t="shared" si="7"/>
        <v>101.02999999999997</v>
      </c>
      <c r="N13" s="183">
        <v>1790</v>
      </c>
      <c r="O13" s="182">
        <f t="shared" si="8"/>
        <v>120</v>
      </c>
      <c r="P13" s="186">
        <f t="shared" si="4"/>
        <v>3.4229050279329698</v>
      </c>
      <c r="Q13" s="181">
        <v>90.61</v>
      </c>
      <c r="R13" s="187"/>
    </row>
    <row r="14" spans="1:18" hidden="1" x14ac:dyDescent="0.2">
      <c r="A14">
        <v>12</v>
      </c>
      <c r="B14" s="183">
        <f t="shared" si="5"/>
        <v>1630</v>
      </c>
      <c r="C14" s="181"/>
      <c r="D14" s="185">
        <f t="shared" si="0"/>
        <v>0</v>
      </c>
      <c r="E14" s="181"/>
      <c r="F14" s="181"/>
      <c r="G14" s="183">
        <f t="shared" si="1"/>
        <v>78</v>
      </c>
      <c r="H14" s="185">
        <f t="shared" si="2"/>
        <v>2.3693803159173754</v>
      </c>
      <c r="I14" s="183">
        <f t="shared" si="3"/>
        <v>1662</v>
      </c>
      <c r="J14" s="181"/>
      <c r="K14" s="185">
        <f t="shared" si="6"/>
        <v>-71</v>
      </c>
      <c r="L14" s="181"/>
      <c r="M14">
        <f t="shared" si="7"/>
        <v>-1851.27</v>
      </c>
      <c r="N14">
        <v>1900</v>
      </c>
      <c r="O14" s="182">
        <f t="shared" si="8"/>
        <v>110</v>
      </c>
      <c r="P14" s="186">
        <f t="shared" si="4"/>
        <v>-100</v>
      </c>
      <c r="Q14" s="181"/>
    </row>
    <row r="15" spans="1:18" hidden="1" x14ac:dyDescent="0.2">
      <c r="A15">
        <v>13</v>
      </c>
      <c r="B15" s="183">
        <f t="shared" si="5"/>
        <v>1630</v>
      </c>
      <c r="C15" s="181"/>
      <c r="D15" s="185">
        <f t="shared" si="0"/>
        <v>0</v>
      </c>
      <c r="E15" s="181"/>
      <c r="F15" s="181"/>
      <c r="G15" s="183">
        <f t="shared" si="1"/>
        <v>78</v>
      </c>
      <c r="H15" s="185">
        <f t="shared" si="2"/>
        <v>2.3693803159173754</v>
      </c>
      <c r="I15" s="183">
        <f t="shared" si="3"/>
        <v>1662</v>
      </c>
      <c r="J15" s="181"/>
      <c r="K15" s="185">
        <f t="shared" si="6"/>
        <v>0</v>
      </c>
      <c r="L15" s="181"/>
      <c r="M15">
        <f t="shared" si="7"/>
        <v>0</v>
      </c>
      <c r="N15">
        <v>2010</v>
      </c>
      <c r="O15" s="182">
        <f t="shared" si="8"/>
        <v>110</v>
      </c>
      <c r="P15" s="186">
        <f t="shared" si="4"/>
        <v>-100</v>
      </c>
      <c r="Q15" s="181"/>
    </row>
    <row r="16" spans="1:18" hidden="1" x14ac:dyDescent="0.2">
      <c r="A16">
        <v>14</v>
      </c>
      <c r="B16" s="183">
        <f t="shared" si="5"/>
        <v>1630</v>
      </c>
      <c r="C16" s="181"/>
      <c r="D16" s="185">
        <f t="shared" si="0"/>
        <v>0</v>
      </c>
      <c r="E16" s="181"/>
      <c r="F16" s="181"/>
      <c r="G16" s="183">
        <f t="shared" si="1"/>
        <v>78</v>
      </c>
      <c r="H16" s="185">
        <f t="shared" si="2"/>
        <v>2.3693803159173754</v>
      </c>
      <c r="I16" s="183">
        <f t="shared" si="3"/>
        <v>1662</v>
      </c>
      <c r="J16" s="181"/>
      <c r="K16" s="185">
        <f t="shared" si="6"/>
        <v>0</v>
      </c>
      <c r="L16" s="181"/>
      <c r="M16">
        <f t="shared" si="7"/>
        <v>0</v>
      </c>
      <c r="N16">
        <v>2120</v>
      </c>
      <c r="O16" s="182">
        <f t="shared" si="8"/>
        <v>110</v>
      </c>
      <c r="P16" s="186">
        <f t="shared" si="4"/>
        <v>-100</v>
      </c>
      <c r="Q16" s="181"/>
    </row>
    <row r="17" spans="1:17" hidden="1" x14ac:dyDescent="0.2">
      <c r="A17">
        <v>15</v>
      </c>
      <c r="B17" s="183">
        <f t="shared" si="5"/>
        <v>1630</v>
      </c>
      <c r="C17" s="181"/>
      <c r="D17" s="185">
        <f t="shared" si="0"/>
        <v>0</v>
      </c>
      <c r="E17" s="181"/>
      <c r="F17" s="181"/>
      <c r="G17" s="183">
        <f t="shared" si="1"/>
        <v>78</v>
      </c>
      <c r="H17" s="185">
        <f t="shared" si="2"/>
        <v>2.3693803159173754</v>
      </c>
      <c r="I17" s="183">
        <f t="shared" si="3"/>
        <v>1662</v>
      </c>
      <c r="J17" s="181"/>
      <c r="K17" s="185">
        <f t="shared" si="6"/>
        <v>0</v>
      </c>
      <c r="L17" s="181"/>
      <c r="M17">
        <f t="shared" si="7"/>
        <v>0</v>
      </c>
      <c r="N17">
        <v>2240</v>
      </c>
      <c r="O17" s="182">
        <f t="shared" si="8"/>
        <v>120</v>
      </c>
      <c r="P17" s="186">
        <f t="shared" si="4"/>
        <v>-100</v>
      </c>
      <c r="Q17" s="181"/>
    </row>
    <row r="18" spans="1:17" hidden="1" x14ac:dyDescent="0.2">
      <c r="A18">
        <v>16</v>
      </c>
      <c r="B18" s="183">
        <f t="shared" si="5"/>
        <v>1630</v>
      </c>
      <c r="C18" s="181"/>
      <c r="D18" s="185">
        <f t="shared" si="0"/>
        <v>0</v>
      </c>
      <c r="E18" s="181"/>
      <c r="F18" s="181"/>
      <c r="G18" s="183">
        <f t="shared" si="1"/>
        <v>78</v>
      </c>
      <c r="H18" s="185">
        <f t="shared" si="2"/>
        <v>2.3693803159173754</v>
      </c>
      <c r="I18" s="183">
        <f t="shared" si="3"/>
        <v>1662</v>
      </c>
      <c r="J18" s="181"/>
      <c r="K18" s="185">
        <f t="shared" si="6"/>
        <v>0</v>
      </c>
      <c r="L18" s="181"/>
      <c r="M18">
        <f t="shared" si="7"/>
        <v>0</v>
      </c>
      <c r="N18">
        <v>2370</v>
      </c>
      <c r="O18" s="182">
        <f t="shared" si="8"/>
        <v>130</v>
      </c>
      <c r="P18" s="186">
        <f t="shared" si="4"/>
        <v>-100</v>
      </c>
      <c r="Q18" s="181"/>
    </row>
    <row r="19" spans="1:17" hidden="1" x14ac:dyDescent="0.2">
      <c r="A19">
        <v>17</v>
      </c>
      <c r="B19" s="183">
        <f t="shared" si="5"/>
        <v>1630</v>
      </c>
      <c r="C19" s="181"/>
      <c r="D19" s="185">
        <f t="shared" si="0"/>
        <v>0</v>
      </c>
      <c r="E19" s="181"/>
      <c r="F19" s="181"/>
      <c r="G19" s="183">
        <f t="shared" si="1"/>
        <v>78</v>
      </c>
      <c r="H19" s="185">
        <f t="shared" si="2"/>
        <v>2.3693803159173754</v>
      </c>
      <c r="I19" s="183">
        <f t="shared" si="3"/>
        <v>1662</v>
      </c>
      <c r="J19" s="181"/>
      <c r="K19" s="185">
        <f t="shared" si="6"/>
        <v>0</v>
      </c>
      <c r="L19" s="181"/>
      <c r="M19">
        <f t="shared" si="7"/>
        <v>0</v>
      </c>
      <c r="N19">
        <v>2510</v>
      </c>
      <c r="O19" s="182">
        <f t="shared" si="8"/>
        <v>140</v>
      </c>
      <c r="P19" s="186">
        <f t="shared" si="4"/>
        <v>-100</v>
      </c>
      <c r="Q19" s="181"/>
    </row>
    <row r="20" spans="1:17" hidden="1" x14ac:dyDescent="0.2">
      <c r="A20">
        <v>18</v>
      </c>
      <c r="B20" s="183">
        <f t="shared" si="5"/>
        <v>1630</v>
      </c>
      <c r="C20" s="181"/>
      <c r="D20" s="185">
        <f t="shared" si="0"/>
        <v>0</v>
      </c>
      <c r="E20" s="181"/>
      <c r="F20" s="181"/>
      <c r="G20" s="183">
        <f t="shared" si="1"/>
        <v>78</v>
      </c>
      <c r="H20" s="185">
        <f t="shared" si="2"/>
        <v>2.3693803159173754</v>
      </c>
      <c r="I20" s="183">
        <f t="shared" si="3"/>
        <v>1662</v>
      </c>
      <c r="J20" s="181"/>
      <c r="K20" s="185">
        <f t="shared" si="6"/>
        <v>0</v>
      </c>
      <c r="L20" s="181"/>
      <c r="M20">
        <f t="shared" si="7"/>
        <v>0</v>
      </c>
      <c r="N20">
        <v>2650</v>
      </c>
      <c r="O20" s="182">
        <f t="shared" si="8"/>
        <v>140</v>
      </c>
      <c r="P20" s="186">
        <f t="shared" si="4"/>
        <v>-100</v>
      </c>
      <c r="Q20" s="181"/>
    </row>
    <row r="21" spans="1:17" hidden="1" x14ac:dyDescent="0.2">
      <c r="A21">
        <v>19</v>
      </c>
      <c r="B21" s="183">
        <f t="shared" si="5"/>
        <v>1630</v>
      </c>
      <c r="C21" s="181"/>
      <c r="D21" s="185">
        <f t="shared" si="0"/>
        <v>0</v>
      </c>
      <c r="E21" s="181"/>
      <c r="F21" s="181"/>
      <c r="G21" s="183">
        <f t="shared" si="1"/>
        <v>78</v>
      </c>
      <c r="H21" s="185">
        <f t="shared" si="2"/>
        <v>2.3693803159173754</v>
      </c>
      <c r="I21" s="183">
        <f t="shared" si="3"/>
        <v>1662</v>
      </c>
      <c r="J21" s="181"/>
      <c r="K21" s="185">
        <f t="shared" si="6"/>
        <v>0</v>
      </c>
      <c r="L21" s="181"/>
      <c r="M21">
        <f t="shared" si="7"/>
        <v>0</v>
      </c>
      <c r="N21">
        <v>2800</v>
      </c>
      <c r="O21" s="182">
        <f t="shared" si="8"/>
        <v>150</v>
      </c>
      <c r="P21" s="186">
        <f t="shared" si="4"/>
        <v>-100</v>
      </c>
      <c r="Q21" s="181"/>
    </row>
    <row r="22" spans="1:17" hidden="1" x14ac:dyDescent="0.2">
      <c r="A22">
        <v>20</v>
      </c>
      <c r="B22" s="183">
        <f t="shared" si="5"/>
        <v>1630</v>
      </c>
      <c r="C22" s="181"/>
      <c r="D22" s="185">
        <f t="shared" si="0"/>
        <v>0</v>
      </c>
      <c r="E22" s="181"/>
      <c r="F22" s="181"/>
      <c r="G22" s="183">
        <f t="shared" si="1"/>
        <v>78</v>
      </c>
      <c r="H22" s="185">
        <f t="shared" si="2"/>
        <v>2.3693803159173754</v>
      </c>
      <c r="I22" s="183">
        <f t="shared" si="3"/>
        <v>1662</v>
      </c>
      <c r="J22" s="181"/>
      <c r="K22" s="185">
        <f t="shared" si="6"/>
        <v>0</v>
      </c>
      <c r="L22" s="181"/>
      <c r="M22">
        <f t="shared" si="7"/>
        <v>0</v>
      </c>
      <c r="N22">
        <v>2960</v>
      </c>
      <c r="O22" s="182">
        <f t="shared" si="8"/>
        <v>160</v>
      </c>
      <c r="P22" s="186">
        <f t="shared" si="4"/>
        <v>-100</v>
      </c>
      <c r="Q22" s="181"/>
    </row>
    <row r="23" spans="1:17" hidden="1" x14ac:dyDescent="0.2">
      <c r="A23">
        <v>21</v>
      </c>
      <c r="B23" s="183">
        <f t="shared" si="5"/>
        <v>1630</v>
      </c>
      <c r="C23" s="181"/>
      <c r="D23" s="185">
        <f t="shared" si="0"/>
        <v>0</v>
      </c>
      <c r="E23" s="181"/>
      <c r="F23" s="181"/>
      <c r="G23" s="183">
        <f t="shared" si="1"/>
        <v>78</v>
      </c>
      <c r="H23" s="185">
        <f t="shared" si="2"/>
        <v>2.3693803159173754</v>
      </c>
      <c r="I23" s="183">
        <f t="shared" si="3"/>
        <v>1662</v>
      </c>
      <c r="J23" s="181"/>
      <c r="K23" s="185">
        <f t="shared" si="6"/>
        <v>0</v>
      </c>
      <c r="L23" s="181"/>
      <c r="M23">
        <f t="shared" si="7"/>
        <v>0</v>
      </c>
      <c r="N23">
        <v>3150</v>
      </c>
      <c r="O23" s="182">
        <f t="shared" si="8"/>
        <v>190</v>
      </c>
      <c r="P23" s="186">
        <f t="shared" si="4"/>
        <v>-100</v>
      </c>
      <c r="Q23" s="181"/>
    </row>
    <row r="24" spans="1:17" hidden="1" x14ac:dyDescent="0.2">
      <c r="A24">
        <v>22</v>
      </c>
      <c r="B24" s="183">
        <f t="shared" si="5"/>
        <v>1630</v>
      </c>
      <c r="C24" s="181"/>
      <c r="D24" s="185">
        <f t="shared" si="0"/>
        <v>0</v>
      </c>
      <c r="E24" s="181"/>
      <c r="F24" s="181"/>
      <c r="G24" s="183">
        <f t="shared" si="1"/>
        <v>78</v>
      </c>
      <c r="H24" s="185">
        <f t="shared" si="2"/>
        <v>2.3693803159173754</v>
      </c>
      <c r="I24" s="183">
        <f t="shared" si="3"/>
        <v>1662</v>
      </c>
      <c r="J24" s="181"/>
      <c r="K24" s="185">
        <f t="shared" si="6"/>
        <v>0</v>
      </c>
      <c r="L24" s="181"/>
      <c r="M24">
        <f t="shared" si="7"/>
        <v>0</v>
      </c>
      <c r="N24">
        <v>3370</v>
      </c>
      <c r="O24" s="182">
        <f t="shared" si="8"/>
        <v>220</v>
      </c>
      <c r="P24" s="186">
        <f t="shared" si="4"/>
        <v>-100</v>
      </c>
      <c r="Q24" s="181"/>
    </row>
    <row r="25" spans="1:17" hidden="1" x14ac:dyDescent="0.2">
      <c r="A25">
        <v>23</v>
      </c>
      <c r="B25" s="183">
        <f t="shared" si="5"/>
        <v>1630</v>
      </c>
      <c r="C25" s="181"/>
      <c r="D25" s="185">
        <f t="shared" si="0"/>
        <v>0</v>
      </c>
      <c r="E25" s="181"/>
      <c r="F25" s="181"/>
      <c r="G25" s="183">
        <f t="shared" si="1"/>
        <v>78</v>
      </c>
      <c r="H25" s="185">
        <f t="shared" si="2"/>
        <v>2.3693803159173754</v>
      </c>
      <c r="I25" s="183">
        <f t="shared" si="3"/>
        <v>1662</v>
      </c>
      <c r="J25" s="181"/>
      <c r="K25" s="185">
        <f t="shared" si="6"/>
        <v>0</v>
      </c>
      <c r="L25" s="181"/>
      <c r="M25">
        <f t="shared" si="7"/>
        <v>0</v>
      </c>
      <c r="N25">
        <v>3560</v>
      </c>
      <c r="O25" s="182">
        <f t="shared" si="8"/>
        <v>190</v>
      </c>
      <c r="P25" s="186">
        <f t="shared" si="4"/>
        <v>-100</v>
      </c>
      <c r="Q25" s="181"/>
    </row>
    <row r="26" spans="1:17" hidden="1" x14ac:dyDescent="0.2">
      <c r="A26">
        <v>24</v>
      </c>
      <c r="B26" s="183">
        <f t="shared" si="5"/>
        <v>1630</v>
      </c>
      <c r="C26" s="181"/>
      <c r="D26" s="185">
        <f t="shared" si="0"/>
        <v>0</v>
      </c>
      <c r="E26" s="181"/>
      <c r="F26" s="181"/>
      <c r="G26" s="183">
        <f t="shared" si="1"/>
        <v>78</v>
      </c>
      <c r="H26" s="185">
        <f t="shared" si="2"/>
        <v>2.3693803159173754</v>
      </c>
      <c r="I26" s="183">
        <f t="shared" si="3"/>
        <v>1662</v>
      </c>
      <c r="J26" s="181"/>
      <c r="K26" s="185">
        <f t="shared" si="6"/>
        <v>0</v>
      </c>
      <c r="L26" s="181"/>
      <c r="M26">
        <f t="shared" si="7"/>
        <v>0</v>
      </c>
      <c r="N26">
        <v>3720</v>
      </c>
      <c r="O26" s="182">
        <f t="shared" si="8"/>
        <v>160</v>
      </c>
      <c r="P26" s="186">
        <f t="shared" si="4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  <col min="18" max="22" width="10.85546875"/>
  </cols>
  <sheetData>
    <row r="1" spans="1:18" x14ac:dyDescent="0.2">
      <c r="A1" s="388" t="s">
        <v>42</v>
      </c>
      <c r="B1" s="388"/>
      <c r="C1">
        <v>3720</v>
      </c>
      <c r="D1" s="182" t="s">
        <v>46</v>
      </c>
      <c r="E1" s="189" t="s">
        <v>47</v>
      </c>
    </row>
    <row r="2" spans="1:18" ht="22.5" x14ac:dyDescent="0.2">
      <c r="A2" s="201" t="s">
        <v>29</v>
      </c>
      <c r="B2" s="202" t="s">
        <v>30</v>
      </c>
      <c r="C2" s="202" t="s">
        <v>35</v>
      </c>
      <c r="D2" s="202" t="s">
        <v>37</v>
      </c>
      <c r="E2" s="202" t="s">
        <v>41</v>
      </c>
      <c r="F2" s="202" t="s">
        <v>40</v>
      </c>
      <c r="G2" s="202" t="s">
        <v>36</v>
      </c>
      <c r="H2" s="202" t="s">
        <v>38</v>
      </c>
      <c r="I2" s="202" t="s">
        <v>43</v>
      </c>
      <c r="J2" s="201" t="s">
        <v>13</v>
      </c>
      <c r="K2" s="202" t="s">
        <v>32</v>
      </c>
      <c r="L2" s="201" t="s">
        <v>31</v>
      </c>
      <c r="M2" s="202" t="s">
        <v>44</v>
      </c>
      <c r="N2" s="202" t="s">
        <v>39</v>
      </c>
      <c r="O2" s="202" t="s">
        <v>45</v>
      </c>
      <c r="P2" s="202" t="s">
        <v>33</v>
      </c>
      <c r="Q2" s="201" t="s">
        <v>34</v>
      </c>
    </row>
    <row r="3" spans="1:18" x14ac:dyDescent="0.2">
      <c r="A3" s="203">
        <v>1</v>
      </c>
      <c r="B3" s="204">
        <f>C1-(C3+E3+F3)</f>
        <v>3707</v>
      </c>
      <c r="C3" s="205">
        <v>13</v>
      </c>
      <c r="D3" s="206">
        <f>(C3/B3)*100</f>
        <v>0.35068788777987592</v>
      </c>
      <c r="E3" s="207"/>
      <c r="F3" s="207"/>
      <c r="G3" s="204">
        <f>C3</f>
        <v>13</v>
      </c>
      <c r="H3" s="206">
        <f>(G3/$C$1)*100</f>
        <v>0.34946236559139787</v>
      </c>
      <c r="I3" s="204">
        <f>C3+E3+F3</f>
        <v>13</v>
      </c>
      <c r="J3" s="208">
        <v>21.750356468457358</v>
      </c>
      <c r="K3" s="203"/>
      <c r="L3" s="205">
        <v>148.06</v>
      </c>
      <c r="M3" s="203"/>
      <c r="N3" s="203">
        <v>110</v>
      </c>
      <c r="O3" s="203"/>
      <c r="P3" s="209">
        <f>((L3/N3)*100)-100</f>
        <v>34.600000000000023</v>
      </c>
      <c r="Q3" s="205">
        <v>69.8</v>
      </c>
    </row>
    <row r="4" spans="1:18" x14ac:dyDescent="0.2">
      <c r="A4" s="203">
        <v>2</v>
      </c>
      <c r="B4" s="204">
        <f>B3-(C4+E4+F4)</f>
        <v>3699</v>
      </c>
      <c r="C4" s="205">
        <v>8</v>
      </c>
      <c r="D4" s="206">
        <f t="shared" ref="D4:D26" si="0">(C4/B4)*100</f>
        <v>0.21627466882941337</v>
      </c>
      <c r="E4" s="207"/>
      <c r="F4" s="207"/>
      <c r="G4" s="204">
        <f>G3+C4</f>
        <v>21</v>
      </c>
      <c r="H4" s="206">
        <f t="shared" ref="H4:H26" si="1">(G4/$C$1)*100</f>
        <v>0.56451612903225801</v>
      </c>
      <c r="I4" s="204">
        <f t="shared" ref="I4:I26" si="2">I3+C4+E4+F4</f>
        <v>21</v>
      </c>
      <c r="J4" s="208">
        <v>29.0150842945874</v>
      </c>
      <c r="K4" s="206">
        <f>J4-J3</f>
        <v>7.2647278261300414</v>
      </c>
      <c r="L4" s="205">
        <v>248.96</v>
      </c>
      <c r="M4" s="203">
        <f>L4-L3</f>
        <v>100.9</v>
      </c>
      <c r="N4" s="203">
        <v>230</v>
      </c>
      <c r="O4" s="210">
        <f>N4-N3</f>
        <v>120</v>
      </c>
      <c r="P4" s="209">
        <f t="shared" ref="P4:P26" si="3">((L4/N4)*100)-100</f>
        <v>8.2434782608695798</v>
      </c>
      <c r="Q4" s="205">
        <v>65.5</v>
      </c>
    </row>
    <row r="5" spans="1:18" x14ac:dyDescent="0.2">
      <c r="A5" s="203">
        <v>3</v>
      </c>
      <c r="B5" s="204">
        <f t="shared" ref="B5:B26" si="4">B4-(C5+E5+F5)</f>
        <v>3695</v>
      </c>
      <c r="C5" s="205">
        <v>4</v>
      </c>
      <c r="D5" s="206">
        <f t="shared" si="0"/>
        <v>0.10825439783491206</v>
      </c>
      <c r="E5" s="207"/>
      <c r="F5" s="207"/>
      <c r="G5" s="204">
        <f t="shared" ref="G5:G26" si="5">G4+C5</f>
        <v>25</v>
      </c>
      <c r="H5" s="206">
        <f t="shared" si="1"/>
        <v>0.67204301075268813</v>
      </c>
      <c r="I5" s="204">
        <f t="shared" si="2"/>
        <v>25</v>
      </c>
      <c r="J5" s="208">
        <v>33.738848337388482</v>
      </c>
      <c r="K5" s="206">
        <f t="shared" ref="K5:K26" si="6">J5-J4</f>
        <v>4.7237640428010828</v>
      </c>
      <c r="L5" s="205">
        <v>377.26</v>
      </c>
      <c r="M5" s="203">
        <f t="shared" ref="M5:M26" si="7">L5-L4</f>
        <v>128.29999999999998</v>
      </c>
      <c r="N5" s="203">
        <v>360</v>
      </c>
      <c r="O5" s="210">
        <f t="shared" ref="O5:O26" si="8">N5-N4</f>
        <v>130</v>
      </c>
      <c r="P5" s="209">
        <f t="shared" si="3"/>
        <v>4.7944444444444372</v>
      </c>
      <c r="Q5" s="208">
        <v>71.989999999999995</v>
      </c>
    </row>
    <row r="6" spans="1:18" x14ac:dyDescent="0.2">
      <c r="A6" s="203">
        <v>4</v>
      </c>
      <c r="B6" s="204">
        <f t="shared" si="4"/>
        <v>3689</v>
      </c>
      <c r="C6" s="205">
        <v>6</v>
      </c>
      <c r="D6" s="206">
        <f t="shared" si="0"/>
        <v>0.16264570344266741</v>
      </c>
      <c r="E6" s="207"/>
      <c r="F6" s="207"/>
      <c r="G6" s="204">
        <f t="shared" si="5"/>
        <v>31</v>
      </c>
      <c r="H6" s="206">
        <f t="shared" si="1"/>
        <v>0.83333333333333337</v>
      </c>
      <c r="I6" s="204">
        <f t="shared" si="2"/>
        <v>31</v>
      </c>
      <c r="J6" s="208">
        <v>39.186104986267459</v>
      </c>
      <c r="K6" s="206">
        <f t="shared" si="6"/>
        <v>5.4472566488789766</v>
      </c>
      <c r="L6" s="205">
        <v>539.17999999999995</v>
      </c>
      <c r="M6" s="203">
        <f t="shared" si="7"/>
        <v>161.91999999999996</v>
      </c>
      <c r="N6" s="203">
        <v>500</v>
      </c>
      <c r="O6" s="210">
        <f t="shared" si="8"/>
        <v>140</v>
      </c>
      <c r="P6" s="209">
        <f t="shared" si="3"/>
        <v>7.8359999999999985</v>
      </c>
      <c r="Q6" s="208">
        <v>70.819999999999993</v>
      </c>
    </row>
    <row r="7" spans="1:18" x14ac:dyDescent="0.2">
      <c r="A7" s="203">
        <v>5</v>
      </c>
      <c r="B7" s="204">
        <f t="shared" si="4"/>
        <v>3679</v>
      </c>
      <c r="C7" s="205">
        <v>10</v>
      </c>
      <c r="D7" s="206">
        <f t="shared" si="0"/>
        <v>0.27181299266104919</v>
      </c>
      <c r="E7" s="207"/>
      <c r="F7" s="207"/>
      <c r="G7" s="204">
        <f t="shared" si="5"/>
        <v>41</v>
      </c>
      <c r="H7" s="206">
        <f t="shared" si="1"/>
        <v>1.1021505376344085</v>
      </c>
      <c r="I7" s="204">
        <f t="shared" si="2"/>
        <v>41</v>
      </c>
      <c r="J7" s="208">
        <v>43.865637484969554</v>
      </c>
      <c r="K7" s="206">
        <f t="shared" si="6"/>
        <v>4.6795324987020948</v>
      </c>
      <c r="L7" s="205">
        <v>669.97</v>
      </c>
      <c r="M7" s="203">
        <f t="shared" si="7"/>
        <v>130.79000000000008</v>
      </c>
      <c r="N7" s="203">
        <v>630</v>
      </c>
      <c r="O7" s="210">
        <f t="shared" si="8"/>
        <v>130</v>
      </c>
      <c r="P7" s="209">
        <f t="shared" si="3"/>
        <v>6.3444444444444343</v>
      </c>
      <c r="Q7" s="205">
        <v>69.790000000000006</v>
      </c>
    </row>
    <row r="8" spans="1:18" x14ac:dyDescent="0.2">
      <c r="A8" s="203">
        <v>6</v>
      </c>
      <c r="B8" s="204">
        <f t="shared" si="4"/>
        <v>3676</v>
      </c>
      <c r="C8" s="205">
        <v>3</v>
      </c>
      <c r="D8" s="206">
        <f t="shared" si="0"/>
        <v>8.1610446137105552E-2</v>
      </c>
      <c r="E8" s="207"/>
      <c r="F8" s="207"/>
      <c r="G8" s="204">
        <f t="shared" si="5"/>
        <v>44</v>
      </c>
      <c r="H8" s="206">
        <f t="shared" si="1"/>
        <v>1.1827956989247312</v>
      </c>
      <c r="I8" s="204">
        <f t="shared" si="2"/>
        <v>44</v>
      </c>
      <c r="J8" s="208">
        <v>46.843944099378881</v>
      </c>
      <c r="K8" s="206">
        <f t="shared" si="6"/>
        <v>2.9783066144093269</v>
      </c>
      <c r="L8" s="205">
        <v>777.21</v>
      </c>
      <c r="M8" s="203">
        <f t="shared" si="7"/>
        <v>107.24000000000001</v>
      </c>
      <c r="N8" s="203">
        <v>750</v>
      </c>
      <c r="O8" s="210">
        <f t="shared" si="8"/>
        <v>120</v>
      </c>
      <c r="P8" s="209">
        <f t="shared" si="3"/>
        <v>3.6280000000000143</v>
      </c>
      <c r="Q8" s="205">
        <v>78.69</v>
      </c>
    </row>
    <row r="9" spans="1:18" x14ac:dyDescent="0.2">
      <c r="A9" s="203">
        <v>7</v>
      </c>
      <c r="B9" s="204">
        <f t="shared" si="4"/>
        <v>3674</v>
      </c>
      <c r="C9" s="205">
        <v>2</v>
      </c>
      <c r="D9" s="206">
        <f t="shared" si="0"/>
        <v>5.443658138268917E-2</v>
      </c>
      <c r="E9" s="207"/>
      <c r="F9" s="207"/>
      <c r="G9" s="204">
        <f t="shared" si="5"/>
        <v>46</v>
      </c>
      <c r="H9" s="206">
        <f t="shared" si="1"/>
        <v>1.2365591397849462</v>
      </c>
      <c r="I9" s="204">
        <f t="shared" si="2"/>
        <v>46</v>
      </c>
      <c r="J9" s="208">
        <v>49.813563271964576</v>
      </c>
      <c r="K9" s="206">
        <f t="shared" si="6"/>
        <v>2.9696191725856949</v>
      </c>
      <c r="L9" s="205">
        <v>876.68</v>
      </c>
      <c r="M9" s="203">
        <f t="shared" si="7"/>
        <v>99.469999999999914</v>
      </c>
      <c r="N9" s="203">
        <v>870</v>
      </c>
      <c r="O9" s="210">
        <f t="shared" si="8"/>
        <v>120</v>
      </c>
      <c r="P9" s="209">
        <f t="shared" si="3"/>
        <v>0.76781609195401757</v>
      </c>
      <c r="Q9" s="205">
        <v>74.09</v>
      </c>
    </row>
    <row r="10" spans="1:18" x14ac:dyDescent="0.2">
      <c r="A10" s="203">
        <v>8</v>
      </c>
      <c r="B10" s="204">
        <f t="shared" si="4"/>
        <v>3671</v>
      </c>
      <c r="C10" s="205">
        <v>3</v>
      </c>
      <c r="D10" s="206">
        <f t="shared" si="0"/>
        <v>8.172160174339417E-2</v>
      </c>
      <c r="E10" s="207"/>
      <c r="F10" s="207"/>
      <c r="G10" s="204">
        <f t="shared" si="5"/>
        <v>49</v>
      </c>
      <c r="H10" s="206">
        <f t="shared" si="1"/>
        <v>1.3172043010752688</v>
      </c>
      <c r="I10" s="204">
        <f t="shared" si="2"/>
        <v>49</v>
      </c>
      <c r="J10" s="208">
        <v>51.891156462585037</v>
      </c>
      <c r="K10" s="206">
        <f t="shared" si="6"/>
        <v>2.0775931906204619</v>
      </c>
      <c r="L10" s="205">
        <v>976.12</v>
      </c>
      <c r="M10" s="203">
        <f t="shared" si="7"/>
        <v>99.440000000000055</v>
      </c>
      <c r="N10" s="203">
        <v>970</v>
      </c>
      <c r="O10" s="210">
        <f t="shared" si="8"/>
        <v>100</v>
      </c>
      <c r="P10" s="209">
        <f t="shared" si="3"/>
        <v>0.63092783505153704</v>
      </c>
      <c r="Q10" s="205">
        <v>72.37</v>
      </c>
    </row>
    <row r="11" spans="1:18" x14ac:dyDescent="0.2">
      <c r="A11" s="203">
        <v>9</v>
      </c>
      <c r="B11" s="204">
        <f t="shared" si="4"/>
        <v>3669</v>
      </c>
      <c r="C11" s="205">
        <v>2</v>
      </c>
      <c r="D11" s="206">
        <f t="shared" si="0"/>
        <v>5.4510765876260567E-2</v>
      </c>
      <c r="E11" s="207"/>
      <c r="F11" s="207"/>
      <c r="G11" s="204">
        <f t="shared" si="5"/>
        <v>51</v>
      </c>
      <c r="H11" s="206">
        <f t="shared" si="1"/>
        <v>1.370967741935484</v>
      </c>
      <c r="I11" s="204">
        <f t="shared" si="2"/>
        <v>51</v>
      </c>
      <c r="J11" s="208">
        <v>56.096612344910739</v>
      </c>
      <c r="K11" s="206">
        <f t="shared" si="6"/>
        <v>4.2054558823257011</v>
      </c>
      <c r="L11" s="205">
        <v>1073.72</v>
      </c>
      <c r="M11" s="203">
        <f t="shared" si="7"/>
        <v>97.600000000000023</v>
      </c>
      <c r="N11" s="203">
        <v>1065</v>
      </c>
      <c r="O11" s="210">
        <f t="shared" si="8"/>
        <v>95</v>
      </c>
      <c r="P11" s="209">
        <f t="shared" si="3"/>
        <v>0.81877934272300479</v>
      </c>
      <c r="Q11" s="205">
        <v>74.739999999999995</v>
      </c>
    </row>
    <row r="12" spans="1:18" x14ac:dyDescent="0.2">
      <c r="A12" s="203">
        <v>10</v>
      </c>
      <c r="B12" s="204">
        <f t="shared" si="4"/>
        <v>3669</v>
      </c>
      <c r="C12" s="205">
        <v>0</v>
      </c>
      <c r="D12" s="206">
        <f t="shared" si="0"/>
        <v>0</v>
      </c>
      <c r="E12" s="207"/>
      <c r="F12" s="207"/>
      <c r="G12" s="204">
        <f t="shared" si="5"/>
        <v>51</v>
      </c>
      <c r="H12" s="206">
        <f t="shared" si="1"/>
        <v>1.370967741935484</v>
      </c>
      <c r="I12" s="204">
        <f t="shared" si="2"/>
        <v>51</v>
      </c>
      <c r="J12" s="208">
        <v>55.878806736416323</v>
      </c>
      <c r="K12" s="206">
        <f t="shared" si="6"/>
        <v>-0.21780560849441599</v>
      </c>
      <c r="L12" s="208">
        <v>1183.6300000000001</v>
      </c>
      <c r="M12" s="203">
        <f t="shared" si="7"/>
        <v>109.91000000000008</v>
      </c>
      <c r="N12" s="204">
        <v>1155</v>
      </c>
      <c r="O12" s="210">
        <f t="shared" si="8"/>
        <v>90</v>
      </c>
      <c r="P12" s="209">
        <f t="shared" si="3"/>
        <v>2.4787878787878839</v>
      </c>
      <c r="Q12" s="205">
        <v>77.400000000000006</v>
      </c>
    </row>
    <row r="13" spans="1:18" x14ac:dyDescent="0.2">
      <c r="A13" s="203">
        <v>11</v>
      </c>
      <c r="B13" s="204">
        <f t="shared" si="4"/>
        <v>3669</v>
      </c>
      <c r="C13" s="205">
        <v>0</v>
      </c>
      <c r="D13" s="206">
        <f t="shared" si="0"/>
        <v>0</v>
      </c>
      <c r="E13" s="207"/>
      <c r="F13" s="207"/>
      <c r="G13" s="204">
        <f t="shared" si="5"/>
        <v>51</v>
      </c>
      <c r="H13" s="206">
        <f t="shared" si="1"/>
        <v>1.370967741935484</v>
      </c>
      <c r="I13" s="204">
        <f t="shared" si="2"/>
        <v>51</v>
      </c>
      <c r="J13" s="208">
        <v>57.5</v>
      </c>
      <c r="K13" s="206">
        <f t="shared" si="6"/>
        <v>1.6211932635836774</v>
      </c>
      <c r="L13" s="208">
        <v>1265.2</v>
      </c>
      <c r="M13" s="203">
        <f t="shared" si="7"/>
        <v>81.569999999999936</v>
      </c>
      <c r="N13" s="204">
        <v>1245</v>
      </c>
      <c r="O13" s="210">
        <f t="shared" si="8"/>
        <v>90</v>
      </c>
      <c r="P13" s="209">
        <f t="shared" si="3"/>
        <v>1.6224899598393563</v>
      </c>
      <c r="Q13" s="205">
        <v>75.81</v>
      </c>
      <c r="R13" s="211"/>
    </row>
    <row r="14" spans="1:18" x14ac:dyDescent="0.2">
      <c r="A14">
        <v>12</v>
      </c>
      <c r="B14" s="183">
        <f t="shared" si="4"/>
        <v>3669</v>
      </c>
      <c r="C14" s="181"/>
      <c r="D14" s="185">
        <f t="shared" si="0"/>
        <v>0</v>
      </c>
      <c r="E14" s="181"/>
      <c r="F14" s="181"/>
      <c r="G14" s="183">
        <f t="shared" si="5"/>
        <v>51</v>
      </c>
      <c r="H14" s="185">
        <f t="shared" si="1"/>
        <v>1.370967741935484</v>
      </c>
      <c r="I14" s="183">
        <f t="shared" si="2"/>
        <v>51</v>
      </c>
      <c r="J14" s="181"/>
      <c r="K14" s="185">
        <f t="shared" si="6"/>
        <v>-57.5</v>
      </c>
      <c r="L14" s="181"/>
      <c r="M14">
        <f t="shared" si="7"/>
        <v>-1265.2</v>
      </c>
      <c r="N14">
        <v>1335</v>
      </c>
      <c r="O14" s="182">
        <f t="shared" si="8"/>
        <v>90</v>
      </c>
      <c r="P14" s="212">
        <f t="shared" si="3"/>
        <v>-100</v>
      </c>
      <c r="Q14" s="181"/>
    </row>
    <row r="15" spans="1:18" x14ac:dyDescent="0.2">
      <c r="A15">
        <v>13</v>
      </c>
      <c r="B15" s="183">
        <f t="shared" si="4"/>
        <v>3669</v>
      </c>
      <c r="C15" s="181"/>
      <c r="D15" s="185">
        <f t="shared" si="0"/>
        <v>0</v>
      </c>
      <c r="E15" s="181"/>
      <c r="F15" s="181"/>
      <c r="G15" s="183">
        <f t="shared" si="5"/>
        <v>51</v>
      </c>
      <c r="H15" s="185">
        <f t="shared" si="1"/>
        <v>1.370967741935484</v>
      </c>
      <c r="I15" s="183">
        <f t="shared" si="2"/>
        <v>51</v>
      </c>
      <c r="J15" s="181"/>
      <c r="K15" s="185">
        <f t="shared" si="6"/>
        <v>0</v>
      </c>
      <c r="L15" s="181"/>
      <c r="M15">
        <f t="shared" si="7"/>
        <v>0</v>
      </c>
      <c r="N15">
        <v>1430</v>
      </c>
      <c r="O15" s="182">
        <f t="shared" si="8"/>
        <v>95</v>
      </c>
      <c r="P15" s="212">
        <f t="shared" si="3"/>
        <v>-100</v>
      </c>
      <c r="Q15" s="181"/>
    </row>
    <row r="16" spans="1:18" x14ac:dyDescent="0.2">
      <c r="A16">
        <v>14</v>
      </c>
      <c r="B16" s="183">
        <f t="shared" si="4"/>
        <v>3669</v>
      </c>
      <c r="C16" s="181"/>
      <c r="D16" s="185">
        <f t="shared" si="0"/>
        <v>0</v>
      </c>
      <c r="E16" s="181"/>
      <c r="F16" s="181"/>
      <c r="G16" s="183">
        <f t="shared" si="5"/>
        <v>51</v>
      </c>
      <c r="H16" s="185">
        <f t="shared" si="1"/>
        <v>1.370967741935484</v>
      </c>
      <c r="I16" s="183">
        <f t="shared" si="2"/>
        <v>51</v>
      </c>
      <c r="J16" s="181"/>
      <c r="K16" s="185">
        <f t="shared" si="6"/>
        <v>0</v>
      </c>
      <c r="L16" s="181"/>
      <c r="M16">
        <f t="shared" si="7"/>
        <v>0</v>
      </c>
      <c r="N16">
        <v>1530</v>
      </c>
      <c r="O16" s="182">
        <f t="shared" si="8"/>
        <v>100</v>
      </c>
      <c r="P16" s="212">
        <f t="shared" si="3"/>
        <v>-100</v>
      </c>
      <c r="Q16" s="181"/>
    </row>
    <row r="17" spans="1:17" x14ac:dyDescent="0.2">
      <c r="A17">
        <v>15</v>
      </c>
      <c r="B17" s="183">
        <f t="shared" si="4"/>
        <v>3669</v>
      </c>
      <c r="C17" s="181"/>
      <c r="D17" s="185">
        <f t="shared" si="0"/>
        <v>0</v>
      </c>
      <c r="E17" s="181"/>
      <c r="F17" s="181"/>
      <c r="G17" s="183">
        <f t="shared" si="5"/>
        <v>51</v>
      </c>
      <c r="H17" s="185">
        <f t="shared" si="1"/>
        <v>1.370967741935484</v>
      </c>
      <c r="I17" s="183">
        <f t="shared" si="2"/>
        <v>51</v>
      </c>
      <c r="J17" s="181"/>
      <c r="K17" s="185">
        <f t="shared" si="6"/>
        <v>0</v>
      </c>
      <c r="L17" s="181"/>
      <c r="M17">
        <f t="shared" si="7"/>
        <v>0</v>
      </c>
      <c r="N17">
        <v>1650</v>
      </c>
      <c r="O17" s="182">
        <f t="shared" si="8"/>
        <v>120</v>
      </c>
      <c r="P17" s="212">
        <f t="shared" si="3"/>
        <v>-100</v>
      </c>
      <c r="Q17" s="181"/>
    </row>
    <row r="18" spans="1:17" x14ac:dyDescent="0.2">
      <c r="A18">
        <v>16</v>
      </c>
      <c r="B18" s="183">
        <f t="shared" si="4"/>
        <v>3669</v>
      </c>
      <c r="C18" s="181"/>
      <c r="D18" s="185">
        <f t="shared" si="0"/>
        <v>0</v>
      </c>
      <c r="E18" s="181"/>
      <c r="F18" s="181"/>
      <c r="G18" s="183">
        <f t="shared" si="5"/>
        <v>51</v>
      </c>
      <c r="H18" s="185">
        <f t="shared" si="1"/>
        <v>1.370967741935484</v>
      </c>
      <c r="I18" s="183">
        <f t="shared" si="2"/>
        <v>51</v>
      </c>
      <c r="J18" s="181"/>
      <c r="K18" s="185">
        <f t="shared" si="6"/>
        <v>0</v>
      </c>
      <c r="L18" s="181"/>
      <c r="M18">
        <f t="shared" si="7"/>
        <v>0</v>
      </c>
      <c r="N18">
        <v>1780</v>
      </c>
      <c r="O18" s="182">
        <f t="shared" si="8"/>
        <v>130</v>
      </c>
      <c r="P18" s="212">
        <f t="shared" si="3"/>
        <v>-100</v>
      </c>
      <c r="Q18" s="181"/>
    </row>
    <row r="19" spans="1:17" x14ac:dyDescent="0.2">
      <c r="A19">
        <v>17</v>
      </c>
      <c r="B19" s="183">
        <f t="shared" si="4"/>
        <v>3669</v>
      </c>
      <c r="C19" s="181"/>
      <c r="D19" s="185">
        <f t="shared" si="0"/>
        <v>0</v>
      </c>
      <c r="E19" s="181"/>
      <c r="F19" s="181"/>
      <c r="G19" s="183">
        <f t="shared" si="5"/>
        <v>51</v>
      </c>
      <c r="H19" s="185">
        <f t="shared" si="1"/>
        <v>1.370967741935484</v>
      </c>
      <c r="I19" s="183">
        <f t="shared" si="2"/>
        <v>51</v>
      </c>
      <c r="J19" s="181"/>
      <c r="K19" s="185">
        <f t="shared" si="6"/>
        <v>0</v>
      </c>
      <c r="L19" s="181"/>
      <c r="M19">
        <f t="shared" si="7"/>
        <v>0</v>
      </c>
      <c r="N19">
        <v>1910</v>
      </c>
      <c r="O19" s="182">
        <f t="shared" si="8"/>
        <v>130</v>
      </c>
      <c r="P19" s="212">
        <f t="shared" si="3"/>
        <v>-100</v>
      </c>
      <c r="Q19" s="181"/>
    </row>
    <row r="20" spans="1:17" x14ac:dyDescent="0.2">
      <c r="A20">
        <v>18</v>
      </c>
      <c r="B20" s="183">
        <f t="shared" si="4"/>
        <v>3669</v>
      </c>
      <c r="C20" s="181"/>
      <c r="D20" s="185">
        <f t="shared" si="0"/>
        <v>0</v>
      </c>
      <c r="E20" s="181"/>
      <c r="F20" s="181"/>
      <c r="G20" s="183">
        <f t="shared" si="5"/>
        <v>51</v>
      </c>
      <c r="H20" s="185">
        <f t="shared" si="1"/>
        <v>1.370967741935484</v>
      </c>
      <c r="I20" s="183">
        <f t="shared" si="2"/>
        <v>51</v>
      </c>
      <c r="J20" s="181"/>
      <c r="K20" s="185">
        <f t="shared" si="6"/>
        <v>0</v>
      </c>
      <c r="L20" s="181"/>
      <c r="M20">
        <f t="shared" si="7"/>
        <v>0</v>
      </c>
      <c r="N20">
        <v>2045</v>
      </c>
      <c r="O20" s="182">
        <f t="shared" si="8"/>
        <v>135</v>
      </c>
      <c r="P20" s="212">
        <f t="shared" si="3"/>
        <v>-100</v>
      </c>
      <c r="Q20" s="181"/>
    </row>
    <row r="21" spans="1:17" x14ac:dyDescent="0.2">
      <c r="A21">
        <v>19</v>
      </c>
      <c r="B21" s="183">
        <f t="shared" si="4"/>
        <v>3669</v>
      </c>
      <c r="C21" s="181"/>
      <c r="D21" s="185">
        <f t="shared" si="0"/>
        <v>0</v>
      </c>
      <c r="E21" s="181"/>
      <c r="F21" s="181"/>
      <c r="G21" s="183">
        <f t="shared" si="5"/>
        <v>51</v>
      </c>
      <c r="H21" s="185">
        <f t="shared" si="1"/>
        <v>1.370967741935484</v>
      </c>
      <c r="I21" s="183">
        <f t="shared" si="2"/>
        <v>51</v>
      </c>
      <c r="J21" s="181"/>
      <c r="K21" s="185">
        <f t="shared" si="6"/>
        <v>0</v>
      </c>
      <c r="L21" s="181"/>
      <c r="M21">
        <f t="shared" si="7"/>
        <v>0</v>
      </c>
      <c r="N21">
        <v>2190</v>
      </c>
      <c r="O21" s="182">
        <f t="shared" si="8"/>
        <v>145</v>
      </c>
      <c r="P21" s="212">
        <f t="shared" si="3"/>
        <v>-100</v>
      </c>
      <c r="Q21" s="181"/>
    </row>
    <row r="22" spans="1:17" x14ac:dyDescent="0.2">
      <c r="A22">
        <v>20</v>
      </c>
      <c r="B22" s="183">
        <f t="shared" si="4"/>
        <v>3669</v>
      </c>
      <c r="C22" s="181"/>
      <c r="D22" s="185">
        <f t="shared" si="0"/>
        <v>0</v>
      </c>
      <c r="E22" s="181"/>
      <c r="F22" s="181"/>
      <c r="G22" s="183">
        <f t="shared" si="5"/>
        <v>51</v>
      </c>
      <c r="H22" s="185">
        <f t="shared" si="1"/>
        <v>1.370967741935484</v>
      </c>
      <c r="I22" s="183">
        <f t="shared" si="2"/>
        <v>51</v>
      </c>
      <c r="J22" s="181"/>
      <c r="K22" s="185">
        <f t="shared" si="6"/>
        <v>0</v>
      </c>
      <c r="L22" s="181"/>
      <c r="M22">
        <f t="shared" si="7"/>
        <v>0</v>
      </c>
      <c r="N22">
        <v>2340</v>
      </c>
      <c r="O22" s="182">
        <f t="shared" si="8"/>
        <v>150</v>
      </c>
      <c r="P22" s="212">
        <f t="shared" si="3"/>
        <v>-100</v>
      </c>
      <c r="Q22" s="181"/>
    </row>
    <row r="23" spans="1:17" x14ac:dyDescent="0.2">
      <c r="A23">
        <v>21</v>
      </c>
      <c r="B23" s="183">
        <f t="shared" si="4"/>
        <v>3669</v>
      </c>
      <c r="C23" s="181"/>
      <c r="D23" s="185">
        <f t="shared" si="0"/>
        <v>0</v>
      </c>
      <c r="E23" s="181"/>
      <c r="F23" s="181"/>
      <c r="G23" s="183">
        <f t="shared" si="5"/>
        <v>51</v>
      </c>
      <c r="H23" s="185">
        <f t="shared" si="1"/>
        <v>1.370967741935484</v>
      </c>
      <c r="I23" s="183">
        <f t="shared" si="2"/>
        <v>51</v>
      </c>
      <c r="J23" s="181"/>
      <c r="K23" s="185">
        <f t="shared" si="6"/>
        <v>0</v>
      </c>
      <c r="L23" s="181"/>
      <c r="M23">
        <f t="shared" si="7"/>
        <v>0</v>
      </c>
      <c r="N23">
        <v>2500</v>
      </c>
      <c r="O23" s="182">
        <f t="shared" si="8"/>
        <v>160</v>
      </c>
      <c r="P23" s="212">
        <f t="shared" si="3"/>
        <v>-100</v>
      </c>
      <c r="Q23" s="181"/>
    </row>
    <row r="24" spans="1:17" x14ac:dyDescent="0.2">
      <c r="A24">
        <v>22</v>
      </c>
      <c r="B24" s="183">
        <f t="shared" si="4"/>
        <v>3669</v>
      </c>
      <c r="C24" s="181"/>
      <c r="D24" s="185">
        <f t="shared" si="0"/>
        <v>0</v>
      </c>
      <c r="E24" s="181"/>
      <c r="F24" s="181"/>
      <c r="G24" s="183">
        <f t="shared" si="5"/>
        <v>51</v>
      </c>
      <c r="H24" s="185">
        <f t="shared" si="1"/>
        <v>1.370967741935484</v>
      </c>
      <c r="I24" s="183">
        <f t="shared" si="2"/>
        <v>51</v>
      </c>
      <c r="J24" s="181"/>
      <c r="K24" s="185">
        <f t="shared" si="6"/>
        <v>0</v>
      </c>
      <c r="L24" s="181"/>
      <c r="M24">
        <f t="shared" si="7"/>
        <v>0</v>
      </c>
      <c r="N24">
        <v>2680</v>
      </c>
      <c r="O24" s="182">
        <f t="shared" si="8"/>
        <v>180</v>
      </c>
      <c r="P24" s="212">
        <f t="shared" si="3"/>
        <v>-100</v>
      </c>
      <c r="Q24" s="181"/>
    </row>
    <row r="25" spans="1:17" x14ac:dyDescent="0.2">
      <c r="A25">
        <v>23</v>
      </c>
      <c r="B25" s="183">
        <f t="shared" si="4"/>
        <v>3669</v>
      </c>
      <c r="C25" s="181"/>
      <c r="D25" s="185">
        <f t="shared" si="0"/>
        <v>0</v>
      </c>
      <c r="E25" s="181"/>
      <c r="F25" s="181"/>
      <c r="G25" s="183">
        <f t="shared" si="5"/>
        <v>51</v>
      </c>
      <c r="H25" s="185">
        <f t="shared" si="1"/>
        <v>1.370967741935484</v>
      </c>
      <c r="I25" s="183">
        <f t="shared" si="2"/>
        <v>51</v>
      </c>
      <c r="J25" s="181"/>
      <c r="K25" s="185">
        <f t="shared" si="6"/>
        <v>0</v>
      </c>
      <c r="L25" s="181"/>
      <c r="M25">
        <f t="shared" si="7"/>
        <v>0</v>
      </c>
      <c r="N25">
        <v>2860</v>
      </c>
      <c r="O25" s="182">
        <f t="shared" si="8"/>
        <v>180</v>
      </c>
      <c r="P25" s="212">
        <f t="shared" si="3"/>
        <v>-100</v>
      </c>
      <c r="Q25" s="181"/>
    </row>
    <row r="26" spans="1:17" x14ac:dyDescent="0.2">
      <c r="A26">
        <v>24</v>
      </c>
      <c r="B26" s="183">
        <f t="shared" si="4"/>
        <v>3669</v>
      </c>
      <c r="C26" s="181"/>
      <c r="D26" s="185">
        <f t="shared" si="0"/>
        <v>0</v>
      </c>
      <c r="E26" s="181"/>
      <c r="F26" s="181"/>
      <c r="G26" s="183">
        <f t="shared" si="5"/>
        <v>51</v>
      </c>
      <c r="H26" s="185">
        <f t="shared" si="1"/>
        <v>1.370967741935484</v>
      </c>
      <c r="I26" s="183">
        <f t="shared" si="2"/>
        <v>51</v>
      </c>
      <c r="J26" s="181"/>
      <c r="K26" s="185">
        <f t="shared" si="6"/>
        <v>0</v>
      </c>
      <c r="L26" s="181"/>
      <c r="M26">
        <f t="shared" si="7"/>
        <v>0</v>
      </c>
      <c r="N26">
        <v>3035</v>
      </c>
      <c r="O26" s="182">
        <f t="shared" si="8"/>
        <v>175</v>
      </c>
      <c r="P26" s="212">
        <f t="shared" si="3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387" t="s">
        <v>42</v>
      </c>
      <c r="B1" s="387"/>
      <c r="C1">
        <v>3393</v>
      </c>
      <c r="D1" s="182" t="s">
        <v>46</v>
      </c>
      <c r="E1" s="189" t="s">
        <v>48</v>
      </c>
    </row>
    <row r="2" spans="1:18" ht="22.5" x14ac:dyDescent="0.2">
      <c r="A2" s="192" t="s">
        <v>29</v>
      </c>
      <c r="B2" s="193" t="s">
        <v>30</v>
      </c>
      <c r="C2" s="193" t="s">
        <v>35</v>
      </c>
      <c r="D2" s="193" t="s">
        <v>37</v>
      </c>
      <c r="E2" s="193" t="s">
        <v>41</v>
      </c>
      <c r="F2" s="193" t="s">
        <v>40</v>
      </c>
      <c r="G2" s="193" t="s">
        <v>36</v>
      </c>
      <c r="H2" s="193" t="s">
        <v>38</v>
      </c>
      <c r="I2" s="193" t="s">
        <v>43</v>
      </c>
      <c r="J2" s="192" t="s">
        <v>13</v>
      </c>
      <c r="K2" s="193" t="s">
        <v>32</v>
      </c>
      <c r="L2" s="192" t="s">
        <v>31</v>
      </c>
      <c r="M2" s="193" t="s">
        <v>44</v>
      </c>
      <c r="N2" s="193" t="s">
        <v>39</v>
      </c>
      <c r="O2" s="193" t="s">
        <v>45</v>
      </c>
      <c r="P2" s="193" t="s">
        <v>33</v>
      </c>
      <c r="Q2" s="192" t="s">
        <v>34</v>
      </c>
    </row>
    <row r="3" spans="1:18" x14ac:dyDescent="0.2">
      <c r="A3" s="62">
        <v>1</v>
      </c>
      <c r="B3" s="194">
        <f>C1-(C3+E3+F3)</f>
        <v>3378</v>
      </c>
      <c r="C3" s="195">
        <v>15</v>
      </c>
      <c r="D3" s="196">
        <f>(C3/B3)*100</f>
        <v>0.44404973357015981</v>
      </c>
      <c r="E3" s="197"/>
      <c r="F3" s="197"/>
      <c r="G3" s="194">
        <f>C3</f>
        <v>15</v>
      </c>
      <c r="H3" s="196">
        <f>(G3/$C$1)*100</f>
        <v>0.44208664898320071</v>
      </c>
      <c r="I3" s="194">
        <f>C3+E3+F3</f>
        <v>15</v>
      </c>
      <c r="J3" s="198">
        <v>30.055823395077393</v>
      </c>
      <c r="K3" s="62"/>
      <c r="L3" s="195">
        <v>191.36</v>
      </c>
      <c r="M3" s="62"/>
      <c r="N3" s="62">
        <v>140</v>
      </c>
      <c r="O3" s="62"/>
      <c r="P3" s="199">
        <f>((L3/N3)*100)-100</f>
        <v>36.685714285714312</v>
      </c>
      <c r="Q3" s="195">
        <v>75.739999999999995</v>
      </c>
    </row>
    <row r="4" spans="1:18" x14ac:dyDescent="0.2">
      <c r="A4" s="62">
        <v>2</v>
      </c>
      <c r="B4" s="194">
        <f>B3-(C4+E4+F4)</f>
        <v>3367</v>
      </c>
      <c r="C4" s="195">
        <v>11</v>
      </c>
      <c r="D4" s="196">
        <f t="shared" ref="D4:D26" si="0">(C4/B4)*100</f>
        <v>0.32670032670032667</v>
      </c>
      <c r="E4" s="197"/>
      <c r="F4" s="197"/>
      <c r="G4" s="194">
        <f>G3+C4</f>
        <v>26</v>
      </c>
      <c r="H4" s="196">
        <f t="shared" ref="H4:H26" si="1">(G4/$C$1)*100</f>
        <v>0.76628352490421447</v>
      </c>
      <c r="I4" s="194">
        <f>I3+C4+E4+F4</f>
        <v>26</v>
      </c>
      <c r="J4" s="198">
        <v>65.687979973694254</v>
      </c>
      <c r="K4" s="196">
        <f>J4-J3</f>
        <v>35.632156578616858</v>
      </c>
      <c r="L4" s="195">
        <v>387.82</v>
      </c>
      <c r="M4" s="62">
        <f>L4-L3</f>
        <v>196.45999999999998</v>
      </c>
      <c r="N4" s="62">
        <v>300</v>
      </c>
      <c r="O4" s="200">
        <f>N4-N3</f>
        <v>160</v>
      </c>
      <c r="P4" s="199">
        <f t="shared" ref="P4:P26" si="2">((L4/N4)*100)-100</f>
        <v>29.273333333333341</v>
      </c>
      <c r="Q4" s="195">
        <v>71.31</v>
      </c>
    </row>
    <row r="5" spans="1:18" x14ac:dyDescent="0.2">
      <c r="A5" s="62">
        <v>3</v>
      </c>
      <c r="B5" s="194">
        <f t="shared" ref="B5:B26" si="3">B4-(C5+E5+F5)</f>
        <v>3356</v>
      </c>
      <c r="C5" s="195">
        <v>11</v>
      </c>
      <c r="D5" s="196">
        <f t="shared" si="0"/>
        <v>0.32777115613825986</v>
      </c>
      <c r="E5" s="197"/>
      <c r="F5" s="197"/>
      <c r="G5" s="194">
        <f t="shared" ref="G5:G26" si="4">G4+C5</f>
        <v>37</v>
      </c>
      <c r="H5" s="196">
        <f t="shared" si="1"/>
        <v>1.0904804008252285</v>
      </c>
      <c r="I5" s="194">
        <f t="shared" ref="I5:I26" si="5">I4+C5+E5+F5</f>
        <v>37</v>
      </c>
      <c r="J5" s="198">
        <v>90.230716839775241</v>
      </c>
      <c r="K5" s="196">
        <f t="shared" ref="K5:K26" si="6">J5-J4</f>
        <v>24.542736866080986</v>
      </c>
      <c r="L5" s="195">
        <v>687.75</v>
      </c>
      <c r="M5" s="62">
        <f t="shared" ref="M5:M26" si="7">L5-L4</f>
        <v>299.93</v>
      </c>
      <c r="N5" s="62">
        <v>490</v>
      </c>
      <c r="O5" s="200">
        <f t="shared" ref="O5:O26" si="8">N5-N4</f>
        <v>190</v>
      </c>
      <c r="P5" s="199">
        <f t="shared" si="2"/>
        <v>40.357142857142833</v>
      </c>
      <c r="Q5" s="198">
        <v>64.86</v>
      </c>
    </row>
    <row r="6" spans="1:18" x14ac:dyDescent="0.2">
      <c r="A6" s="62">
        <v>4</v>
      </c>
      <c r="B6" s="194">
        <f t="shared" si="3"/>
        <v>3346</v>
      </c>
      <c r="C6" s="195">
        <v>10</v>
      </c>
      <c r="D6" s="196">
        <f t="shared" si="0"/>
        <v>0.2988643156007173</v>
      </c>
      <c r="E6" s="197"/>
      <c r="F6" s="197"/>
      <c r="G6" s="194">
        <f t="shared" si="4"/>
        <v>47</v>
      </c>
      <c r="H6" s="196">
        <f t="shared" si="1"/>
        <v>1.3852048334806955</v>
      </c>
      <c r="I6" s="194">
        <f t="shared" si="5"/>
        <v>47</v>
      </c>
      <c r="J6" s="198">
        <v>90.19</v>
      </c>
      <c r="K6" s="196">
        <f t="shared" si="6"/>
        <v>-4.0716839775242875E-2</v>
      </c>
      <c r="L6" s="195">
        <v>1082.7</v>
      </c>
      <c r="M6" s="62">
        <f t="shared" si="7"/>
        <v>394.95000000000005</v>
      </c>
      <c r="N6" s="62">
        <v>690</v>
      </c>
      <c r="O6" s="200">
        <f t="shared" si="8"/>
        <v>200</v>
      </c>
      <c r="P6" s="199">
        <f t="shared" si="2"/>
        <v>56.913043478260875</v>
      </c>
      <c r="Q6" s="198">
        <v>95.24</v>
      </c>
    </row>
    <row r="7" spans="1:18" x14ac:dyDescent="0.2">
      <c r="A7" s="62">
        <v>5</v>
      </c>
      <c r="B7" s="194">
        <f t="shared" si="3"/>
        <v>560</v>
      </c>
      <c r="C7" s="195">
        <v>0</v>
      </c>
      <c r="D7" s="196">
        <f t="shared" si="0"/>
        <v>0</v>
      </c>
      <c r="E7" s="197"/>
      <c r="F7" s="197">
        <v>2786</v>
      </c>
      <c r="G7" s="194">
        <f t="shared" si="4"/>
        <v>47</v>
      </c>
      <c r="H7" s="196">
        <f t="shared" si="1"/>
        <v>1.3852048334806955</v>
      </c>
      <c r="I7" s="194">
        <f t="shared" si="5"/>
        <v>2833</v>
      </c>
      <c r="J7" s="198">
        <v>58.928571428571431</v>
      </c>
      <c r="K7" s="196">
        <f t="shared" si="6"/>
        <v>-31.261428571428567</v>
      </c>
      <c r="L7" s="195">
        <v>1237.3800000000001</v>
      </c>
      <c r="M7" s="62">
        <f t="shared" si="7"/>
        <v>154.68000000000006</v>
      </c>
      <c r="N7" s="62">
        <v>890</v>
      </c>
      <c r="O7" s="200">
        <f t="shared" si="8"/>
        <v>200</v>
      </c>
      <c r="P7" s="199">
        <f t="shared" si="2"/>
        <v>39.03146067415733</v>
      </c>
      <c r="Q7" s="195">
        <v>95.1</v>
      </c>
    </row>
    <row r="8" spans="1:18" x14ac:dyDescent="0.2">
      <c r="A8" s="62">
        <v>6</v>
      </c>
      <c r="B8" s="194">
        <f t="shared" si="3"/>
        <v>559</v>
      </c>
      <c r="C8" s="195">
        <v>1</v>
      </c>
      <c r="D8" s="196">
        <f t="shared" si="0"/>
        <v>0.17889087656529518</v>
      </c>
      <c r="E8" s="197"/>
      <c r="F8" s="197"/>
      <c r="G8" s="194">
        <f t="shared" si="4"/>
        <v>48</v>
      </c>
      <c r="H8" s="196">
        <f t="shared" si="1"/>
        <v>1.4146772767462421</v>
      </c>
      <c r="I8" s="194">
        <f t="shared" si="5"/>
        <v>2834</v>
      </c>
      <c r="J8" s="198">
        <v>62.100690007666749</v>
      </c>
      <c r="K8" s="196">
        <f t="shared" si="6"/>
        <v>3.1721185790953186</v>
      </c>
      <c r="L8" s="195">
        <v>1418.12</v>
      </c>
      <c r="M8" s="62">
        <f t="shared" si="7"/>
        <v>180.73999999999978</v>
      </c>
      <c r="N8" s="62">
        <v>1080</v>
      </c>
      <c r="O8" s="200">
        <f t="shared" si="8"/>
        <v>190</v>
      </c>
      <c r="P8" s="199">
        <f t="shared" si="2"/>
        <v>31.307407407407396</v>
      </c>
      <c r="Q8" s="195">
        <v>88.4</v>
      </c>
    </row>
    <row r="9" spans="1:18" x14ac:dyDescent="0.2">
      <c r="A9" s="62">
        <v>7</v>
      </c>
      <c r="B9" s="194">
        <f t="shared" si="3"/>
        <v>558</v>
      </c>
      <c r="C9" s="195">
        <v>1</v>
      </c>
      <c r="D9" s="196">
        <f t="shared" si="0"/>
        <v>0.17921146953405018</v>
      </c>
      <c r="E9" s="197"/>
      <c r="F9" s="197"/>
      <c r="G9" s="194">
        <f t="shared" si="4"/>
        <v>49</v>
      </c>
      <c r="H9" s="196">
        <f t="shared" si="1"/>
        <v>1.444149720011789</v>
      </c>
      <c r="I9" s="194">
        <f t="shared" si="5"/>
        <v>2835</v>
      </c>
      <c r="J9" s="198">
        <v>64.106502816180239</v>
      </c>
      <c r="K9" s="196">
        <f t="shared" si="6"/>
        <v>2.0058128085134896</v>
      </c>
      <c r="L9" s="195">
        <v>1531.08</v>
      </c>
      <c r="M9" s="62">
        <f t="shared" si="7"/>
        <v>112.96000000000004</v>
      </c>
      <c r="N9" s="62">
        <v>1250</v>
      </c>
      <c r="O9" s="200">
        <f t="shared" si="8"/>
        <v>170</v>
      </c>
      <c r="P9" s="199">
        <f t="shared" si="2"/>
        <v>22.486399999999989</v>
      </c>
      <c r="Q9" s="195">
        <v>86.2</v>
      </c>
    </row>
    <row r="10" spans="1:18" x14ac:dyDescent="0.2">
      <c r="A10" s="62">
        <v>8</v>
      </c>
      <c r="B10" s="194">
        <f t="shared" si="3"/>
        <v>558</v>
      </c>
      <c r="C10" s="195">
        <v>0</v>
      </c>
      <c r="D10" s="196">
        <f t="shared" si="0"/>
        <v>0</v>
      </c>
      <c r="E10" s="197"/>
      <c r="F10" s="197"/>
      <c r="G10" s="194">
        <f t="shared" si="4"/>
        <v>49</v>
      </c>
      <c r="H10" s="196">
        <f t="shared" si="1"/>
        <v>1.444149720011789</v>
      </c>
      <c r="I10" s="194">
        <f t="shared" si="5"/>
        <v>2835</v>
      </c>
      <c r="J10" s="198">
        <v>66.02662570404506</v>
      </c>
      <c r="K10" s="196">
        <f t="shared" si="6"/>
        <v>1.9201228878648209</v>
      </c>
      <c r="L10" s="195">
        <v>1695.04</v>
      </c>
      <c r="M10" s="62">
        <f t="shared" si="7"/>
        <v>163.96000000000004</v>
      </c>
      <c r="N10" s="62">
        <v>1400</v>
      </c>
      <c r="O10" s="200">
        <f t="shared" si="8"/>
        <v>150</v>
      </c>
      <c r="P10" s="199">
        <f t="shared" si="2"/>
        <v>21.074285714285708</v>
      </c>
      <c r="Q10" s="195">
        <v>77.8</v>
      </c>
    </row>
    <row r="11" spans="1:18" x14ac:dyDescent="0.2">
      <c r="A11" s="62">
        <v>9</v>
      </c>
      <c r="B11" s="194">
        <f t="shared" si="3"/>
        <v>558</v>
      </c>
      <c r="C11" s="195">
        <v>0</v>
      </c>
      <c r="D11" s="196">
        <f t="shared" si="0"/>
        <v>0</v>
      </c>
      <c r="E11" s="197"/>
      <c r="F11" s="197"/>
      <c r="G11" s="194">
        <f t="shared" si="4"/>
        <v>49</v>
      </c>
      <c r="H11" s="196">
        <f t="shared" si="1"/>
        <v>1.444149720011789</v>
      </c>
      <c r="I11" s="194">
        <f t="shared" si="5"/>
        <v>2835</v>
      </c>
      <c r="J11" s="198">
        <v>68.0747567844342</v>
      </c>
      <c r="K11" s="196">
        <f t="shared" si="6"/>
        <v>2.0481310803891404</v>
      </c>
      <c r="L11" s="195">
        <v>1824.08</v>
      </c>
      <c r="M11" s="62">
        <f t="shared" si="7"/>
        <v>129.03999999999996</v>
      </c>
      <c r="N11" s="62">
        <v>1540</v>
      </c>
      <c r="O11" s="200">
        <f t="shared" si="8"/>
        <v>140</v>
      </c>
      <c r="P11" s="199">
        <f t="shared" si="2"/>
        <v>18.446753246753246</v>
      </c>
      <c r="Q11" s="195">
        <v>83.7</v>
      </c>
    </row>
    <row r="12" spans="1:18" x14ac:dyDescent="0.2">
      <c r="A12" s="62">
        <v>10</v>
      </c>
      <c r="B12" s="194">
        <f t="shared" si="3"/>
        <v>558</v>
      </c>
      <c r="C12" s="195">
        <v>0</v>
      </c>
      <c r="D12" s="196">
        <f t="shared" si="0"/>
        <v>0</v>
      </c>
      <c r="E12" s="197"/>
      <c r="F12" s="197"/>
      <c r="G12" s="194">
        <f t="shared" si="4"/>
        <v>49</v>
      </c>
      <c r="H12" s="196">
        <f t="shared" si="1"/>
        <v>1.444149720011789</v>
      </c>
      <c r="I12" s="194">
        <f t="shared" si="5"/>
        <v>2835</v>
      </c>
      <c r="J12" s="198">
        <v>69.97</v>
      </c>
      <c r="K12" s="196">
        <f t="shared" si="6"/>
        <v>1.8952432155657988</v>
      </c>
      <c r="L12" s="198">
        <v>1936</v>
      </c>
      <c r="M12" s="62">
        <f t="shared" si="7"/>
        <v>111.92000000000007</v>
      </c>
      <c r="N12" s="194">
        <v>1670</v>
      </c>
      <c r="O12" s="200">
        <f t="shared" si="8"/>
        <v>130</v>
      </c>
      <c r="P12" s="199">
        <f t="shared" si="2"/>
        <v>15.928143712574851</v>
      </c>
      <c r="Q12" s="195">
        <v>93.3</v>
      </c>
    </row>
    <row r="13" spans="1:18" x14ac:dyDescent="0.2">
      <c r="A13" s="62">
        <v>11</v>
      </c>
      <c r="B13" s="194">
        <f t="shared" si="3"/>
        <v>480</v>
      </c>
      <c r="C13" s="195">
        <v>0</v>
      </c>
      <c r="D13" s="196">
        <f t="shared" si="0"/>
        <v>0</v>
      </c>
      <c r="E13" s="197"/>
      <c r="F13" s="197">
        <v>78</v>
      </c>
      <c r="G13" s="194">
        <f t="shared" si="4"/>
        <v>49</v>
      </c>
      <c r="H13" s="196">
        <f t="shared" si="1"/>
        <v>1.444149720011789</v>
      </c>
      <c r="I13" s="194">
        <f t="shared" si="5"/>
        <v>2913</v>
      </c>
      <c r="J13" s="198">
        <v>70.97</v>
      </c>
      <c r="K13" s="196">
        <f t="shared" si="6"/>
        <v>1</v>
      </c>
      <c r="L13" s="198">
        <v>2028.22</v>
      </c>
      <c r="M13" s="62">
        <f t="shared" si="7"/>
        <v>92.220000000000027</v>
      </c>
      <c r="N13" s="194">
        <v>1800</v>
      </c>
      <c r="O13" s="200">
        <f t="shared" si="8"/>
        <v>130</v>
      </c>
      <c r="P13" s="199">
        <f t="shared" si="2"/>
        <v>12.678888888888878</v>
      </c>
      <c r="Q13" s="195">
        <v>92.2</v>
      </c>
      <c r="R13" s="187"/>
    </row>
    <row r="14" spans="1:18" x14ac:dyDescent="0.2">
      <c r="A14">
        <v>12</v>
      </c>
      <c r="B14" s="183">
        <f t="shared" si="3"/>
        <v>480</v>
      </c>
      <c r="C14" s="181"/>
      <c r="D14" s="185">
        <f t="shared" si="0"/>
        <v>0</v>
      </c>
      <c r="E14" s="181"/>
      <c r="F14" s="181"/>
      <c r="G14" s="183">
        <f t="shared" si="4"/>
        <v>49</v>
      </c>
      <c r="H14" s="185">
        <f t="shared" si="1"/>
        <v>1.444149720011789</v>
      </c>
      <c r="I14" s="183">
        <f t="shared" si="5"/>
        <v>2913</v>
      </c>
      <c r="J14" s="181"/>
      <c r="K14" s="185">
        <f t="shared" si="6"/>
        <v>-70.97</v>
      </c>
      <c r="L14" s="181"/>
      <c r="M14">
        <f t="shared" si="7"/>
        <v>-2028.22</v>
      </c>
      <c r="N14">
        <v>1920</v>
      </c>
      <c r="O14" s="182">
        <f t="shared" si="8"/>
        <v>120</v>
      </c>
      <c r="P14" s="186">
        <f t="shared" si="2"/>
        <v>-100</v>
      </c>
      <c r="Q14" s="181"/>
    </row>
    <row r="15" spans="1:18" x14ac:dyDescent="0.2">
      <c r="A15">
        <v>13</v>
      </c>
      <c r="B15" s="183">
        <f t="shared" si="3"/>
        <v>480</v>
      </c>
      <c r="C15" s="181"/>
      <c r="D15" s="185">
        <f t="shared" si="0"/>
        <v>0</v>
      </c>
      <c r="E15" s="181"/>
      <c r="F15" s="181"/>
      <c r="G15" s="183">
        <f t="shared" si="4"/>
        <v>49</v>
      </c>
      <c r="H15" s="185">
        <f t="shared" si="1"/>
        <v>1.444149720011789</v>
      </c>
      <c r="I15" s="183">
        <f t="shared" si="5"/>
        <v>2913</v>
      </c>
      <c r="J15" s="181"/>
      <c r="K15" s="185">
        <f t="shared" si="6"/>
        <v>0</v>
      </c>
      <c r="L15" s="181"/>
      <c r="M15">
        <f t="shared" si="7"/>
        <v>0</v>
      </c>
      <c r="N15">
        <v>2040</v>
      </c>
      <c r="O15" s="182">
        <f t="shared" si="8"/>
        <v>120</v>
      </c>
      <c r="P15" s="186">
        <f t="shared" si="2"/>
        <v>-100</v>
      </c>
      <c r="Q15" s="181"/>
    </row>
    <row r="16" spans="1:18" x14ac:dyDescent="0.2">
      <c r="A16">
        <v>14</v>
      </c>
      <c r="B16" s="183">
        <f t="shared" si="3"/>
        <v>480</v>
      </c>
      <c r="C16" s="181"/>
      <c r="D16" s="185">
        <f t="shared" si="0"/>
        <v>0</v>
      </c>
      <c r="E16" s="181"/>
      <c r="F16" s="181"/>
      <c r="G16" s="183">
        <f t="shared" si="4"/>
        <v>49</v>
      </c>
      <c r="H16" s="185">
        <f t="shared" si="1"/>
        <v>1.444149720011789</v>
      </c>
      <c r="I16" s="183">
        <f t="shared" si="5"/>
        <v>2913</v>
      </c>
      <c r="J16" s="181"/>
      <c r="K16" s="185">
        <f t="shared" si="6"/>
        <v>0</v>
      </c>
      <c r="L16" s="181"/>
      <c r="M16">
        <f t="shared" si="7"/>
        <v>0</v>
      </c>
      <c r="N16">
        <v>2160</v>
      </c>
      <c r="O16" s="182">
        <f t="shared" si="8"/>
        <v>120</v>
      </c>
      <c r="P16" s="186">
        <f t="shared" si="2"/>
        <v>-100</v>
      </c>
      <c r="Q16" s="181"/>
    </row>
    <row r="17" spans="1:17" x14ac:dyDescent="0.2">
      <c r="A17">
        <v>15</v>
      </c>
      <c r="B17" s="183">
        <f t="shared" si="3"/>
        <v>480</v>
      </c>
      <c r="C17" s="181"/>
      <c r="D17" s="185">
        <f t="shared" si="0"/>
        <v>0</v>
      </c>
      <c r="E17" s="181"/>
      <c r="F17" s="181"/>
      <c r="G17" s="183">
        <f t="shared" si="4"/>
        <v>49</v>
      </c>
      <c r="H17" s="185">
        <f t="shared" si="1"/>
        <v>1.444149720011789</v>
      </c>
      <c r="I17" s="183">
        <f t="shared" si="5"/>
        <v>2913</v>
      </c>
      <c r="J17" s="181"/>
      <c r="K17" s="185">
        <f t="shared" si="6"/>
        <v>0</v>
      </c>
      <c r="L17" s="181"/>
      <c r="M17">
        <f t="shared" si="7"/>
        <v>0</v>
      </c>
      <c r="N17">
        <v>2290</v>
      </c>
      <c r="O17" s="182">
        <f t="shared" si="8"/>
        <v>130</v>
      </c>
      <c r="P17" s="186">
        <f t="shared" si="2"/>
        <v>-100</v>
      </c>
      <c r="Q17" s="181"/>
    </row>
    <row r="18" spans="1:17" x14ac:dyDescent="0.2">
      <c r="A18">
        <v>16</v>
      </c>
      <c r="B18" s="183">
        <f t="shared" si="3"/>
        <v>480</v>
      </c>
      <c r="C18" s="181"/>
      <c r="D18" s="185">
        <f t="shared" si="0"/>
        <v>0</v>
      </c>
      <c r="E18" s="181"/>
      <c r="F18" s="181"/>
      <c r="G18" s="183">
        <f t="shared" si="4"/>
        <v>49</v>
      </c>
      <c r="H18" s="185">
        <f t="shared" si="1"/>
        <v>1.444149720011789</v>
      </c>
      <c r="I18" s="183">
        <f t="shared" si="5"/>
        <v>2913</v>
      </c>
      <c r="J18" s="181"/>
      <c r="K18" s="185">
        <f t="shared" si="6"/>
        <v>0</v>
      </c>
      <c r="L18" s="181"/>
      <c r="M18">
        <f t="shared" si="7"/>
        <v>0</v>
      </c>
      <c r="N18">
        <v>2420</v>
      </c>
      <c r="O18" s="182">
        <f t="shared" si="8"/>
        <v>130</v>
      </c>
      <c r="P18" s="186">
        <f t="shared" si="2"/>
        <v>-100</v>
      </c>
      <c r="Q18" s="181"/>
    </row>
    <row r="19" spans="1:17" x14ac:dyDescent="0.2">
      <c r="A19">
        <v>17</v>
      </c>
      <c r="B19" s="183">
        <f t="shared" si="3"/>
        <v>480</v>
      </c>
      <c r="C19" s="181"/>
      <c r="D19" s="185">
        <f t="shared" si="0"/>
        <v>0</v>
      </c>
      <c r="E19" s="181"/>
      <c r="F19" s="181"/>
      <c r="G19" s="183">
        <f t="shared" si="4"/>
        <v>49</v>
      </c>
      <c r="H19" s="185">
        <f t="shared" si="1"/>
        <v>1.444149720011789</v>
      </c>
      <c r="I19" s="183">
        <f t="shared" si="5"/>
        <v>2913</v>
      </c>
      <c r="J19" s="181"/>
      <c r="K19" s="185">
        <f t="shared" si="6"/>
        <v>0</v>
      </c>
      <c r="L19" s="181"/>
      <c r="M19">
        <f t="shared" si="7"/>
        <v>0</v>
      </c>
      <c r="N19">
        <v>2560</v>
      </c>
      <c r="O19" s="182">
        <f t="shared" si="8"/>
        <v>140</v>
      </c>
      <c r="P19" s="186">
        <f t="shared" si="2"/>
        <v>-100</v>
      </c>
      <c r="Q19" s="181"/>
    </row>
    <row r="20" spans="1:17" x14ac:dyDescent="0.2">
      <c r="A20">
        <v>18</v>
      </c>
      <c r="B20" s="183">
        <f t="shared" si="3"/>
        <v>480</v>
      </c>
      <c r="C20" s="181"/>
      <c r="D20" s="185">
        <f t="shared" si="0"/>
        <v>0</v>
      </c>
      <c r="E20" s="181"/>
      <c r="F20" s="181"/>
      <c r="G20" s="183">
        <f t="shared" si="4"/>
        <v>49</v>
      </c>
      <c r="H20" s="185">
        <f t="shared" si="1"/>
        <v>1.444149720011789</v>
      </c>
      <c r="I20" s="183">
        <f t="shared" si="5"/>
        <v>2913</v>
      </c>
      <c r="J20" s="181"/>
      <c r="K20" s="185">
        <f t="shared" si="6"/>
        <v>0</v>
      </c>
      <c r="L20" s="181"/>
      <c r="M20">
        <f t="shared" si="7"/>
        <v>0</v>
      </c>
      <c r="N20">
        <v>2710</v>
      </c>
      <c r="O20" s="182">
        <f t="shared" si="8"/>
        <v>150</v>
      </c>
      <c r="P20" s="186">
        <f t="shared" si="2"/>
        <v>-100</v>
      </c>
      <c r="Q20" s="181"/>
    </row>
    <row r="21" spans="1:17" x14ac:dyDescent="0.2">
      <c r="A21">
        <v>19</v>
      </c>
      <c r="B21" s="183">
        <f t="shared" si="3"/>
        <v>480</v>
      </c>
      <c r="C21" s="181"/>
      <c r="D21" s="185">
        <f t="shared" si="0"/>
        <v>0</v>
      </c>
      <c r="E21" s="181"/>
      <c r="F21" s="181"/>
      <c r="G21" s="183">
        <f t="shared" si="4"/>
        <v>49</v>
      </c>
      <c r="H21" s="185">
        <f t="shared" si="1"/>
        <v>1.444149720011789</v>
      </c>
      <c r="I21" s="183">
        <f t="shared" si="5"/>
        <v>2913</v>
      </c>
      <c r="J21" s="181"/>
      <c r="K21" s="185">
        <f t="shared" si="6"/>
        <v>0</v>
      </c>
      <c r="L21" s="181"/>
      <c r="M21">
        <f t="shared" si="7"/>
        <v>0</v>
      </c>
      <c r="N21">
        <v>2870</v>
      </c>
      <c r="O21" s="182">
        <f t="shared" si="8"/>
        <v>160</v>
      </c>
      <c r="P21" s="186">
        <f t="shared" si="2"/>
        <v>-100</v>
      </c>
      <c r="Q21" s="181"/>
    </row>
    <row r="22" spans="1:17" x14ac:dyDescent="0.2">
      <c r="A22">
        <v>20</v>
      </c>
      <c r="B22" s="183">
        <f t="shared" si="3"/>
        <v>480</v>
      </c>
      <c r="C22" s="181"/>
      <c r="D22" s="185">
        <f t="shared" si="0"/>
        <v>0</v>
      </c>
      <c r="E22" s="181"/>
      <c r="F22" s="181"/>
      <c r="G22" s="183">
        <f t="shared" si="4"/>
        <v>49</v>
      </c>
      <c r="H22" s="185">
        <f t="shared" si="1"/>
        <v>1.444149720011789</v>
      </c>
      <c r="I22" s="183">
        <f t="shared" si="5"/>
        <v>2913</v>
      </c>
      <c r="J22" s="181"/>
      <c r="K22" s="185">
        <f t="shared" si="6"/>
        <v>0</v>
      </c>
      <c r="L22" s="181"/>
      <c r="M22">
        <f t="shared" si="7"/>
        <v>0</v>
      </c>
      <c r="N22">
        <v>3040</v>
      </c>
      <c r="O22" s="182">
        <f t="shared" si="8"/>
        <v>170</v>
      </c>
      <c r="P22" s="186">
        <f t="shared" si="2"/>
        <v>-100</v>
      </c>
      <c r="Q22" s="181"/>
    </row>
    <row r="23" spans="1:17" x14ac:dyDescent="0.2">
      <c r="A23">
        <v>21</v>
      </c>
      <c r="B23" s="183">
        <f t="shared" si="3"/>
        <v>480</v>
      </c>
      <c r="C23" s="181"/>
      <c r="D23" s="185">
        <f t="shared" si="0"/>
        <v>0</v>
      </c>
      <c r="E23" s="181"/>
      <c r="F23" s="181"/>
      <c r="G23" s="183">
        <f t="shared" si="4"/>
        <v>49</v>
      </c>
      <c r="H23" s="185">
        <f t="shared" si="1"/>
        <v>1.444149720011789</v>
      </c>
      <c r="I23" s="183">
        <f t="shared" si="5"/>
        <v>2913</v>
      </c>
      <c r="J23" s="181"/>
      <c r="K23" s="185">
        <f t="shared" si="6"/>
        <v>0</v>
      </c>
      <c r="L23" s="181"/>
      <c r="M23">
        <f t="shared" si="7"/>
        <v>0</v>
      </c>
      <c r="N23">
        <v>3240</v>
      </c>
      <c r="O23" s="182">
        <f t="shared" si="8"/>
        <v>200</v>
      </c>
      <c r="P23" s="186">
        <f t="shared" si="2"/>
        <v>-100</v>
      </c>
      <c r="Q23" s="181"/>
    </row>
    <row r="24" spans="1:17" x14ac:dyDescent="0.2">
      <c r="A24">
        <v>22</v>
      </c>
      <c r="B24" s="183">
        <f t="shared" si="3"/>
        <v>480</v>
      </c>
      <c r="C24" s="181"/>
      <c r="D24" s="185">
        <f t="shared" si="0"/>
        <v>0</v>
      </c>
      <c r="E24" s="181"/>
      <c r="F24" s="181"/>
      <c r="G24" s="183">
        <f t="shared" si="4"/>
        <v>49</v>
      </c>
      <c r="H24" s="185">
        <f t="shared" si="1"/>
        <v>1.444149720011789</v>
      </c>
      <c r="I24" s="183">
        <f t="shared" si="5"/>
        <v>2913</v>
      </c>
      <c r="J24" s="181"/>
      <c r="K24" s="185">
        <f t="shared" si="6"/>
        <v>0</v>
      </c>
      <c r="L24" s="181"/>
      <c r="M24">
        <f t="shared" si="7"/>
        <v>0</v>
      </c>
      <c r="N24">
        <v>3470</v>
      </c>
      <c r="O24" s="182">
        <f t="shared" si="8"/>
        <v>230</v>
      </c>
      <c r="P24" s="186">
        <f t="shared" si="2"/>
        <v>-100</v>
      </c>
      <c r="Q24" s="181"/>
    </row>
    <row r="25" spans="1:17" x14ac:dyDescent="0.2">
      <c r="A25">
        <v>23</v>
      </c>
      <c r="B25" s="183">
        <f t="shared" si="3"/>
        <v>480</v>
      </c>
      <c r="C25" s="181"/>
      <c r="D25" s="185">
        <f t="shared" si="0"/>
        <v>0</v>
      </c>
      <c r="E25" s="181"/>
      <c r="F25" s="181"/>
      <c r="G25" s="183">
        <f t="shared" si="4"/>
        <v>49</v>
      </c>
      <c r="H25" s="185">
        <f t="shared" si="1"/>
        <v>1.444149720011789</v>
      </c>
      <c r="I25" s="183">
        <f t="shared" si="5"/>
        <v>2913</v>
      </c>
      <c r="J25" s="181"/>
      <c r="K25" s="185">
        <f t="shared" si="6"/>
        <v>0</v>
      </c>
      <c r="L25" s="181"/>
      <c r="M25">
        <f t="shared" si="7"/>
        <v>0</v>
      </c>
      <c r="N25">
        <v>3660</v>
      </c>
      <c r="O25" s="182">
        <f t="shared" si="8"/>
        <v>190</v>
      </c>
      <c r="P25" s="186">
        <f t="shared" si="2"/>
        <v>-100</v>
      </c>
      <c r="Q25" s="181"/>
    </row>
    <row r="26" spans="1:17" x14ac:dyDescent="0.2">
      <c r="A26">
        <v>24</v>
      </c>
      <c r="B26" s="183">
        <f t="shared" si="3"/>
        <v>480</v>
      </c>
      <c r="C26" s="181"/>
      <c r="D26" s="185">
        <f t="shared" si="0"/>
        <v>0</v>
      </c>
      <c r="E26" s="181"/>
      <c r="F26" s="181"/>
      <c r="G26" s="183">
        <f t="shared" si="4"/>
        <v>49</v>
      </c>
      <c r="H26" s="185">
        <f t="shared" si="1"/>
        <v>1.444149720011789</v>
      </c>
      <c r="I26" s="183">
        <f t="shared" si="5"/>
        <v>2913</v>
      </c>
      <c r="J26" s="181"/>
      <c r="K26" s="185">
        <f t="shared" si="6"/>
        <v>0</v>
      </c>
      <c r="L26" s="181"/>
      <c r="M26">
        <f t="shared" si="7"/>
        <v>0</v>
      </c>
      <c r="N26">
        <v>3820</v>
      </c>
      <c r="O26" s="182">
        <f t="shared" si="8"/>
        <v>160</v>
      </c>
      <c r="P26" s="186">
        <f t="shared" si="2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AL60"/>
  <sheetViews>
    <sheetView showGridLines="0" tabSelected="1" topLeftCell="I23" zoomScale="60" zoomScaleNormal="60" workbookViewId="0">
      <selection activeCell="AK38" sqref="AK38:AK46"/>
    </sheetView>
  </sheetViews>
  <sheetFormatPr baseColWidth="10" defaultColWidth="11.42578125" defaultRowHeight="12.75" x14ac:dyDescent="0.2"/>
  <cols>
    <col min="1" max="1" width="16.28515625" style="200" bestFit="1" customWidth="1"/>
    <col min="2" max="20" width="9" style="200" customWidth="1"/>
    <col min="21" max="21" width="9" style="319" customWidth="1"/>
    <col min="22" max="22" width="9" style="200" customWidth="1"/>
    <col min="23" max="28" width="11.42578125" style="200"/>
    <col min="29" max="29" width="11.42578125" style="350"/>
    <col min="30" max="33" width="11.42578125" style="200"/>
    <col min="34" max="34" width="14" style="200" bestFit="1" customWidth="1"/>
    <col min="35" max="16384" width="11.42578125" style="200"/>
  </cols>
  <sheetData>
    <row r="1" spans="1:36" x14ac:dyDescent="0.2">
      <c r="A1" s="200" t="s">
        <v>58</v>
      </c>
    </row>
    <row r="2" spans="1:36" x14ac:dyDescent="0.2">
      <c r="A2" s="200" t="s">
        <v>59</v>
      </c>
      <c r="B2" s="227">
        <v>40.590000000000003</v>
      </c>
      <c r="F2" s="390"/>
      <c r="G2" s="390"/>
      <c r="H2" s="390"/>
      <c r="I2" s="390"/>
    </row>
    <row r="3" spans="1:36" x14ac:dyDescent="0.2">
      <c r="A3" s="200" t="s">
        <v>7</v>
      </c>
      <c r="B3" s="227">
        <v>64.23</v>
      </c>
    </row>
    <row r="4" spans="1:36" x14ac:dyDescent="0.2">
      <c r="A4" s="200" t="s">
        <v>60</v>
      </c>
      <c r="B4" s="200">
        <v>12315</v>
      </c>
    </row>
    <row r="6" spans="1:36" x14ac:dyDescent="0.2">
      <c r="A6" s="229" t="s">
        <v>61</v>
      </c>
      <c r="B6" s="227">
        <v>40.590000000000003</v>
      </c>
      <c r="C6" s="227">
        <v>40.590000000000003</v>
      </c>
      <c r="D6" s="227">
        <v>40.590000000000003</v>
      </c>
      <c r="E6" s="227">
        <v>40.590000000000003</v>
      </c>
      <c r="F6" s="227">
        <v>40.590000000000003</v>
      </c>
      <c r="G6" s="227">
        <v>40.590000000000003</v>
      </c>
      <c r="H6" s="227">
        <v>40.590000000000003</v>
      </c>
      <c r="I6" s="227">
        <v>40.590000000000003</v>
      </c>
      <c r="J6" s="227">
        <v>40.590000000000003</v>
      </c>
      <c r="K6" s="227">
        <v>40.590000000000003</v>
      </c>
      <c r="L6" s="227">
        <v>40.590000000000003</v>
      </c>
      <c r="M6" s="227">
        <v>40.590000000000003</v>
      </c>
      <c r="N6" s="227">
        <v>40.590000000000003</v>
      </c>
      <c r="O6" s="227">
        <v>40.590000000000003</v>
      </c>
      <c r="P6" s="227">
        <v>40.590000000000003</v>
      </c>
      <c r="Q6" s="227">
        <v>40.590000000000003</v>
      </c>
      <c r="R6" s="227">
        <v>40.590000000000003</v>
      </c>
      <c r="S6" s="227">
        <v>40.590000000000003</v>
      </c>
      <c r="T6" s="227">
        <v>40.590000000000003</v>
      </c>
      <c r="U6" s="227">
        <v>40.590000000000003</v>
      </c>
      <c r="V6" s="227">
        <v>40.590000000000003</v>
      </c>
      <c r="Z6" s="228"/>
      <c r="AA6" s="213"/>
      <c r="AG6" s="390"/>
      <c r="AH6" s="390"/>
    </row>
    <row r="7" spans="1:36" ht="13.5" thickBot="1" x14ac:dyDescent="0.25">
      <c r="A7" s="229" t="s">
        <v>62</v>
      </c>
      <c r="B7" s="200">
        <v>21.8</v>
      </c>
      <c r="C7" s="200">
        <v>21.8</v>
      </c>
      <c r="D7" s="200">
        <v>21.8</v>
      </c>
      <c r="E7" s="200">
        <v>21.8</v>
      </c>
      <c r="F7" s="200">
        <v>21.8</v>
      </c>
      <c r="G7" s="200">
        <v>21.8</v>
      </c>
      <c r="H7" s="200">
        <v>21.8</v>
      </c>
      <c r="I7" s="200">
        <v>21.8</v>
      </c>
      <c r="J7" s="200">
        <v>21.8</v>
      </c>
      <c r="K7" s="200">
        <v>21.8</v>
      </c>
      <c r="L7" s="200">
        <v>21.8</v>
      </c>
      <c r="M7" s="200">
        <v>21.8</v>
      </c>
      <c r="N7" s="200">
        <v>21.8</v>
      </c>
      <c r="O7" s="200">
        <v>21.8</v>
      </c>
      <c r="P7" s="200">
        <v>21.8</v>
      </c>
      <c r="Q7" s="200">
        <v>21.8</v>
      </c>
      <c r="R7" s="200">
        <v>21.8</v>
      </c>
      <c r="S7" s="200">
        <v>21.8</v>
      </c>
      <c r="T7" s="200">
        <v>21.8</v>
      </c>
      <c r="U7" s="319">
        <v>21.8</v>
      </c>
      <c r="Z7" s="228"/>
      <c r="AA7" s="213"/>
    </row>
    <row r="8" spans="1:36" ht="13.5" thickBot="1" x14ac:dyDescent="0.25">
      <c r="A8" s="230" t="s">
        <v>49</v>
      </c>
      <c r="B8" s="391" t="s">
        <v>50</v>
      </c>
      <c r="C8" s="392"/>
      <c r="D8" s="392"/>
      <c r="E8" s="392"/>
      <c r="F8" s="392"/>
      <c r="G8" s="392"/>
      <c r="H8" s="392"/>
      <c r="I8" s="392"/>
      <c r="J8" s="392"/>
      <c r="K8" s="393"/>
      <c r="L8" s="391" t="s">
        <v>53</v>
      </c>
      <c r="M8" s="392"/>
      <c r="N8" s="392"/>
      <c r="O8" s="392"/>
      <c r="P8" s="392"/>
      <c r="Q8" s="392"/>
      <c r="R8" s="392"/>
      <c r="S8" s="392"/>
      <c r="T8" s="392"/>
      <c r="U8" s="394"/>
      <c r="V8" s="327" t="s">
        <v>55</v>
      </c>
      <c r="AA8" s="395"/>
      <c r="AB8" s="395"/>
      <c r="AC8" s="395"/>
      <c r="AD8" s="395"/>
      <c r="AE8" s="395"/>
      <c r="AF8" s="395"/>
    </row>
    <row r="9" spans="1:36" x14ac:dyDescent="0.2">
      <c r="A9" s="231" t="s">
        <v>54</v>
      </c>
      <c r="B9" s="310">
        <v>1</v>
      </c>
      <c r="C9" s="311">
        <v>2</v>
      </c>
      <c r="D9" s="311">
        <v>3</v>
      </c>
      <c r="E9" s="311">
        <v>4</v>
      </c>
      <c r="F9" s="311">
        <v>5</v>
      </c>
      <c r="G9" s="311">
        <v>6</v>
      </c>
      <c r="H9" s="311">
        <v>7</v>
      </c>
      <c r="I9" s="311">
        <v>8</v>
      </c>
      <c r="J9" s="311">
        <v>9</v>
      </c>
      <c r="K9" s="330">
        <v>10</v>
      </c>
      <c r="L9" s="310">
        <v>1</v>
      </c>
      <c r="M9" s="311">
        <v>2</v>
      </c>
      <c r="N9" s="311">
        <v>3</v>
      </c>
      <c r="O9" s="311">
        <v>4</v>
      </c>
      <c r="P9" s="311">
        <v>5</v>
      </c>
      <c r="Q9" s="311">
        <v>6</v>
      </c>
      <c r="R9" s="311">
        <v>7</v>
      </c>
      <c r="S9" s="311">
        <v>8</v>
      </c>
      <c r="T9" s="311">
        <v>9</v>
      </c>
      <c r="U9" s="312">
        <v>10</v>
      </c>
      <c r="V9" s="328">
        <v>1217</v>
      </c>
      <c r="AA9" s="329"/>
      <c r="AB9" s="329"/>
      <c r="AC9" s="329"/>
      <c r="AD9" s="329"/>
      <c r="AE9" s="329"/>
      <c r="AF9" s="329"/>
    </row>
    <row r="10" spans="1:36" ht="13.5" thickBot="1" x14ac:dyDescent="0.25">
      <c r="A10" s="231" t="s">
        <v>2</v>
      </c>
      <c r="B10" s="332">
        <v>1</v>
      </c>
      <c r="C10" s="333">
        <v>2</v>
      </c>
      <c r="D10" s="334">
        <v>3</v>
      </c>
      <c r="E10" s="334">
        <v>3</v>
      </c>
      <c r="F10" s="335">
        <v>4</v>
      </c>
      <c r="G10" s="335">
        <v>4</v>
      </c>
      <c r="H10" s="336">
        <v>5</v>
      </c>
      <c r="I10" s="337">
        <v>6</v>
      </c>
      <c r="J10" s="338">
        <v>7</v>
      </c>
      <c r="K10" s="351">
        <v>8</v>
      </c>
      <c r="L10" s="332">
        <v>1</v>
      </c>
      <c r="M10" s="333">
        <v>2</v>
      </c>
      <c r="N10" s="334">
        <v>3</v>
      </c>
      <c r="O10" s="334">
        <v>3</v>
      </c>
      <c r="P10" s="335">
        <v>4</v>
      </c>
      <c r="Q10" s="335">
        <v>4</v>
      </c>
      <c r="R10" s="336">
        <v>5</v>
      </c>
      <c r="S10" s="337">
        <v>6</v>
      </c>
      <c r="T10" s="338">
        <v>7</v>
      </c>
      <c r="U10" s="351">
        <v>8</v>
      </c>
      <c r="V10" s="339" t="s">
        <v>0</v>
      </c>
      <c r="AA10" s="329"/>
      <c r="AB10" s="329"/>
      <c r="AC10" s="329"/>
      <c r="AD10" s="329"/>
      <c r="AE10" s="329"/>
      <c r="AF10" s="329"/>
    </row>
    <row r="11" spans="1:36" x14ac:dyDescent="0.2">
      <c r="A11" s="234" t="s">
        <v>3</v>
      </c>
      <c r="B11" s="344">
        <v>140</v>
      </c>
      <c r="C11" s="345">
        <v>140</v>
      </c>
      <c r="D11" s="345">
        <v>140</v>
      </c>
      <c r="E11" s="345">
        <v>140</v>
      </c>
      <c r="F11" s="345">
        <v>140</v>
      </c>
      <c r="G11" s="345">
        <v>140</v>
      </c>
      <c r="H11" s="345">
        <v>140</v>
      </c>
      <c r="I11" s="345">
        <v>140</v>
      </c>
      <c r="J11" s="345">
        <v>140</v>
      </c>
      <c r="K11" s="346">
        <v>140</v>
      </c>
      <c r="L11" s="344">
        <v>140</v>
      </c>
      <c r="M11" s="345">
        <v>140</v>
      </c>
      <c r="N11" s="345">
        <v>140</v>
      </c>
      <c r="O11" s="345">
        <v>140</v>
      </c>
      <c r="P11" s="345">
        <v>140</v>
      </c>
      <c r="Q11" s="345">
        <v>140</v>
      </c>
      <c r="R11" s="345">
        <v>140</v>
      </c>
      <c r="S11" s="345">
        <v>140</v>
      </c>
      <c r="T11" s="345">
        <v>140</v>
      </c>
      <c r="U11" s="349">
        <v>140</v>
      </c>
      <c r="V11" s="348">
        <v>140</v>
      </c>
      <c r="W11" s="331"/>
      <c r="X11" s="313"/>
      <c r="Y11" s="313"/>
      <c r="Z11" s="313"/>
      <c r="AA11" s="329"/>
      <c r="AB11" s="329"/>
      <c r="AC11" s="329"/>
      <c r="AD11" s="329"/>
      <c r="AE11" s="329"/>
      <c r="AF11" s="329"/>
    </row>
    <row r="12" spans="1:36" x14ac:dyDescent="0.2">
      <c r="A12" s="238" t="s">
        <v>6</v>
      </c>
      <c r="B12" s="239">
        <v>142.01639344262296</v>
      </c>
      <c r="C12" s="240">
        <v>148.82417582417582</v>
      </c>
      <c r="D12" s="240">
        <v>153.54716981132074</v>
      </c>
      <c r="E12" s="240">
        <v>154.74545454545455</v>
      </c>
      <c r="F12" s="240">
        <v>160.75862068965517</v>
      </c>
      <c r="G12" s="240">
        <v>158.5</v>
      </c>
      <c r="H12" s="240">
        <v>163.35227272727272</v>
      </c>
      <c r="I12" s="240">
        <v>165.85567010309279</v>
      </c>
      <c r="J12" s="240">
        <v>168.17460317460316</v>
      </c>
      <c r="K12" s="280">
        <v>185.84375</v>
      </c>
      <c r="L12" s="239">
        <v>161.25</v>
      </c>
      <c r="M12" s="240">
        <v>165.65</v>
      </c>
      <c r="N12" s="240">
        <v>171.86</v>
      </c>
      <c r="O12" s="240">
        <v>170.1904761904762</v>
      </c>
      <c r="P12" s="240">
        <v>189.96</v>
      </c>
      <c r="Q12" s="240">
        <v>184.16949152542372</v>
      </c>
      <c r="R12" s="240">
        <v>191.009900990099</v>
      </c>
      <c r="S12" s="240">
        <v>195.74647887323943</v>
      </c>
      <c r="T12" s="240">
        <v>205.92105263157896</v>
      </c>
      <c r="U12" s="241">
        <v>212.57142857142858</v>
      </c>
      <c r="V12" s="317">
        <v>171.04930156121611</v>
      </c>
      <c r="W12" s="321"/>
      <c r="X12" s="313"/>
      <c r="Y12" s="313"/>
      <c r="Z12" s="396" t="s">
        <v>63</v>
      </c>
      <c r="AA12" s="396"/>
      <c r="AB12" s="396"/>
      <c r="AC12" s="396"/>
      <c r="AD12" s="396"/>
      <c r="AE12" s="329"/>
      <c r="AF12" s="329"/>
    </row>
    <row r="13" spans="1:36" x14ac:dyDescent="0.2">
      <c r="A13" s="231" t="s">
        <v>7</v>
      </c>
      <c r="B13" s="242">
        <v>91.803278688524586</v>
      </c>
      <c r="C13" s="243">
        <v>94.505494505494511</v>
      </c>
      <c r="D13" s="243">
        <v>79.245283018867923</v>
      </c>
      <c r="E13" s="243">
        <v>96.36363636363636</v>
      </c>
      <c r="F13" s="243">
        <v>96.551724137931032</v>
      </c>
      <c r="G13" s="243">
        <v>98.333333333333329</v>
      </c>
      <c r="H13" s="243">
        <v>96.590909090909093</v>
      </c>
      <c r="I13" s="243">
        <v>98.969072164948457</v>
      </c>
      <c r="J13" s="243">
        <v>100</v>
      </c>
      <c r="K13" s="281">
        <v>90.625</v>
      </c>
      <c r="L13" s="242">
        <v>100</v>
      </c>
      <c r="M13" s="243">
        <v>90</v>
      </c>
      <c r="N13" s="243">
        <v>100</v>
      </c>
      <c r="O13" s="243">
        <v>100</v>
      </c>
      <c r="P13" s="243">
        <v>100</v>
      </c>
      <c r="Q13" s="243">
        <v>96.610169491525426</v>
      </c>
      <c r="R13" s="243">
        <v>99.009900990099013</v>
      </c>
      <c r="S13" s="243">
        <v>100</v>
      </c>
      <c r="T13" s="243">
        <v>100</v>
      </c>
      <c r="U13" s="244">
        <v>100</v>
      </c>
      <c r="V13" s="245">
        <v>60.558751027115861</v>
      </c>
      <c r="W13" s="331"/>
      <c r="Z13" s="396"/>
      <c r="AA13" s="396"/>
      <c r="AB13" s="396"/>
      <c r="AC13" s="396"/>
      <c r="AD13" s="396"/>
      <c r="AE13" s="329"/>
      <c r="AF13" s="329"/>
    </row>
    <row r="14" spans="1:36" ht="12.75" customHeight="1" x14ac:dyDescent="0.2">
      <c r="A14" s="231" t="s">
        <v>8</v>
      </c>
      <c r="B14" s="246">
        <v>5.4385941682715523E-2</v>
      </c>
      <c r="C14" s="247">
        <v>5.5136142551454929E-2</v>
      </c>
      <c r="D14" s="247">
        <v>7.0966546694687896E-2</v>
      </c>
      <c r="E14" s="247">
        <v>5.3957462992408563E-2</v>
      </c>
      <c r="F14" s="247">
        <v>4.6783180306385126E-2</v>
      </c>
      <c r="G14" s="247">
        <v>4.6711847563439657E-2</v>
      </c>
      <c r="H14" s="247">
        <v>4.0418229430807327E-2</v>
      </c>
      <c r="I14" s="247">
        <v>3.6587967211347536E-2</v>
      </c>
      <c r="J14" s="247">
        <v>3.3090763032087592E-2</v>
      </c>
      <c r="K14" s="283">
        <v>5.7571623605724966E-2</v>
      </c>
      <c r="L14" s="246">
        <v>4.3525398631660647E-2</v>
      </c>
      <c r="M14" s="247">
        <v>6.4085426358303305E-2</v>
      </c>
      <c r="N14" s="247">
        <v>3.5240513177644733E-2</v>
      </c>
      <c r="O14" s="247">
        <v>3.405045982445757E-2</v>
      </c>
      <c r="P14" s="247">
        <v>2.858181427830149E-2</v>
      </c>
      <c r="Q14" s="247">
        <v>4.5287268076075728E-2</v>
      </c>
      <c r="R14" s="247">
        <v>3.1605725093375454E-2</v>
      </c>
      <c r="S14" s="247">
        <v>3.088745182018687E-2</v>
      </c>
      <c r="T14" s="247">
        <v>3.3448510977732077E-2</v>
      </c>
      <c r="U14" s="248">
        <v>3.920666900610411E-2</v>
      </c>
      <c r="V14" s="249">
        <v>0.11190305299414273</v>
      </c>
      <c r="W14" s="331"/>
      <c r="X14" s="210"/>
      <c r="Y14" s="210"/>
      <c r="Z14" s="396"/>
      <c r="AA14" s="396"/>
      <c r="AB14" s="396"/>
      <c r="AC14" s="396"/>
      <c r="AD14" s="396"/>
      <c r="AE14" s="329"/>
      <c r="AF14" s="329"/>
    </row>
    <row r="15" spans="1:36" x14ac:dyDescent="0.2">
      <c r="A15" s="238" t="s">
        <v>1</v>
      </c>
      <c r="B15" s="250">
        <f>B12/B11*100-100</f>
        <v>1.4402810304449787</v>
      </c>
      <c r="C15" s="251">
        <f t="shared" ref="C15:E15" si="0">C12/C11*100-100</f>
        <v>6.3029827315541667</v>
      </c>
      <c r="D15" s="251">
        <f t="shared" si="0"/>
        <v>9.6765498652291058</v>
      </c>
      <c r="E15" s="251">
        <f t="shared" si="0"/>
        <v>10.532467532467521</v>
      </c>
      <c r="F15" s="251">
        <f>F12/F11*100-100</f>
        <v>14.827586206896541</v>
      </c>
      <c r="G15" s="251">
        <f t="shared" ref="G15:K15" si="1">G12/G11*100-100</f>
        <v>13.214285714285708</v>
      </c>
      <c r="H15" s="251">
        <f t="shared" si="1"/>
        <v>16.680194805194802</v>
      </c>
      <c r="I15" s="251">
        <f t="shared" si="1"/>
        <v>18.468335787923422</v>
      </c>
      <c r="J15" s="251">
        <f t="shared" ref="J15" si="2">J12/J11*100-100</f>
        <v>20.124716553287982</v>
      </c>
      <c r="K15" s="307">
        <f t="shared" si="1"/>
        <v>32.745535714285722</v>
      </c>
      <c r="L15" s="250">
        <f>L12/L11*100-100</f>
        <v>15.178571428571416</v>
      </c>
      <c r="M15" s="251">
        <f t="shared" ref="M15:O15" si="3">M12/M11*100-100</f>
        <v>18.321428571428584</v>
      </c>
      <c r="N15" s="251">
        <f t="shared" si="3"/>
        <v>22.757142857142881</v>
      </c>
      <c r="O15" s="251">
        <f t="shared" si="3"/>
        <v>21.564625850340136</v>
      </c>
      <c r="P15" s="251">
        <f t="shared" ref="P15" si="4">P12/P11*100-100</f>
        <v>35.685714285714312</v>
      </c>
      <c r="Q15" s="251">
        <f t="shared" ref="Q15:R15" si="5">Q12/Q11*100-100</f>
        <v>31.54963680387408</v>
      </c>
      <c r="R15" s="251">
        <f t="shared" si="5"/>
        <v>36.435643564356411</v>
      </c>
      <c r="S15" s="251">
        <f t="shared" ref="S15:T15" si="6">S12/S11*100-100</f>
        <v>39.8189134808853</v>
      </c>
      <c r="T15" s="251">
        <f t="shared" si="6"/>
        <v>47.086466165413555</v>
      </c>
      <c r="U15" s="252">
        <f t="shared" ref="U15" si="7">U12/U11*100-100</f>
        <v>51.83673469387756</v>
      </c>
      <c r="V15" s="316">
        <f t="shared" ref="V15" si="8">V12/V11*100-100</f>
        <v>22.17807254372579</v>
      </c>
      <c r="W15" s="321"/>
      <c r="AA15" s="329"/>
      <c r="AB15" s="329"/>
      <c r="AC15" s="329"/>
      <c r="AD15" s="329"/>
      <c r="AE15" s="329"/>
      <c r="AF15" s="329"/>
    </row>
    <row r="16" spans="1:36" ht="13.5" thickBot="1" x14ac:dyDescent="0.25">
      <c r="A16" s="253" t="s">
        <v>27</v>
      </c>
      <c r="B16" s="220">
        <f t="shared" ref="B16:V16" si="9">B12-B6</f>
        <v>101.42639344262295</v>
      </c>
      <c r="C16" s="221">
        <f t="shared" si="9"/>
        <v>108.23417582417582</v>
      </c>
      <c r="D16" s="221">
        <f t="shared" si="9"/>
        <v>112.95716981132074</v>
      </c>
      <c r="E16" s="221">
        <f t="shared" si="9"/>
        <v>114.15545454545455</v>
      </c>
      <c r="F16" s="221">
        <f t="shared" si="9"/>
        <v>120.16862068965517</v>
      </c>
      <c r="G16" s="221">
        <f t="shared" si="9"/>
        <v>117.91</v>
      </c>
      <c r="H16" s="221">
        <f t="shared" si="9"/>
        <v>122.76227272727272</v>
      </c>
      <c r="I16" s="221">
        <f t="shared" si="9"/>
        <v>125.26567010309279</v>
      </c>
      <c r="J16" s="221">
        <f t="shared" si="9"/>
        <v>127.58460317460316</v>
      </c>
      <c r="K16" s="347">
        <f t="shared" si="9"/>
        <v>145.25375</v>
      </c>
      <c r="L16" s="220">
        <f t="shared" si="9"/>
        <v>120.66</v>
      </c>
      <c r="M16" s="221">
        <f t="shared" si="9"/>
        <v>125.06</v>
      </c>
      <c r="N16" s="221">
        <f t="shared" si="9"/>
        <v>131.27000000000001</v>
      </c>
      <c r="O16" s="221">
        <f t="shared" si="9"/>
        <v>129.6004761904762</v>
      </c>
      <c r="P16" s="221">
        <f t="shared" si="9"/>
        <v>149.37</v>
      </c>
      <c r="Q16" s="221">
        <f t="shared" si="9"/>
        <v>143.57949152542372</v>
      </c>
      <c r="R16" s="221">
        <f t="shared" si="9"/>
        <v>150.41990099009899</v>
      </c>
      <c r="S16" s="221">
        <f t="shared" si="9"/>
        <v>155.15647887323942</v>
      </c>
      <c r="T16" s="221">
        <f t="shared" si="9"/>
        <v>165.33105263157896</v>
      </c>
      <c r="U16" s="226">
        <f t="shared" ref="U16" si="10">U12-U6</f>
        <v>171.98142857142858</v>
      </c>
      <c r="V16" s="287">
        <f t="shared" si="9"/>
        <v>130.45930156121611</v>
      </c>
      <c r="W16" s="329"/>
      <c r="X16" s="210"/>
      <c r="Y16" s="210"/>
      <c r="Z16" s="210"/>
      <c r="AA16" s="329"/>
      <c r="AB16" s="329"/>
      <c r="AC16" s="329"/>
      <c r="AD16" s="329"/>
      <c r="AE16" s="329"/>
      <c r="AF16" s="329"/>
      <c r="AG16" s="321"/>
      <c r="AH16" s="321"/>
      <c r="AI16" s="321"/>
      <c r="AJ16" s="321"/>
    </row>
    <row r="17" spans="1:32" x14ac:dyDescent="0.2">
      <c r="A17" s="258" t="s">
        <v>51</v>
      </c>
      <c r="B17" s="340">
        <v>578</v>
      </c>
      <c r="C17" s="308">
        <v>919</v>
      </c>
      <c r="D17" s="308">
        <v>548</v>
      </c>
      <c r="E17" s="308">
        <v>549</v>
      </c>
      <c r="F17" s="308">
        <v>575</v>
      </c>
      <c r="G17" s="308">
        <v>574</v>
      </c>
      <c r="H17" s="308">
        <v>836</v>
      </c>
      <c r="I17" s="308">
        <v>967</v>
      </c>
      <c r="J17" s="308">
        <v>608</v>
      </c>
      <c r="K17" s="341">
        <v>617</v>
      </c>
      <c r="L17" s="323">
        <v>344</v>
      </c>
      <c r="M17" s="324">
        <v>559</v>
      </c>
      <c r="N17" s="324">
        <v>512</v>
      </c>
      <c r="O17" s="324">
        <v>512</v>
      </c>
      <c r="P17" s="324">
        <v>589</v>
      </c>
      <c r="Q17" s="308">
        <v>590</v>
      </c>
      <c r="R17" s="308">
        <v>931</v>
      </c>
      <c r="S17" s="308">
        <v>672</v>
      </c>
      <c r="T17" s="308">
        <v>381</v>
      </c>
      <c r="U17" s="342">
        <v>225</v>
      </c>
      <c r="V17" s="343">
        <f>SUM(B17:U17)</f>
        <v>12086</v>
      </c>
      <c r="W17" s="200" t="s">
        <v>56</v>
      </c>
      <c r="X17" s="263">
        <v>230</v>
      </c>
      <c r="Y17" s="264">
        <f>X17/B4</f>
        <v>1.8676410881039381E-2</v>
      </c>
      <c r="Z17" s="228"/>
      <c r="AA17" s="329"/>
      <c r="AB17" s="329"/>
      <c r="AC17" s="329"/>
      <c r="AD17" s="329"/>
      <c r="AE17" s="329"/>
      <c r="AF17" s="329"/>
    </row>
    <row r="18" spans="1:32" x14ac:dyDescent="0.2">
      <c r="A18" s="265" t="s">
        <v>28</v>
      </c>
      <c r="B18" s="218">
        <v>30.5</v>
      </c>
      <c r="C18" s="267">
        <v>30</v>
      </c>
      <c r="D18" s="267">
        <v>29.5</v>
      </c>
      <c r="E18" s="267">
        <v>29.5</v>
      </c>
      <c r="F18" s="267">
        <v>29</v>
      </c>
      <c r="G18" s="267">
        <v>29</v>
      </c>
      <c r="H18" s="267">
        <v>29</v>
      </c>
      <c r="I18" s="267">
        <v>29</v>
      </c>
      <c r="J18" s="267">
        <v>28.5</v>
      </c>
      <c r="K18" s="309">
        <v>28</v>
      </c>
      <c r="L18" s="218">
        <v>29</v>
      </c>
      <c r="M18" s="267">
        <v>29</v>
      </c>
      <c r="N18" s="267">
        <v>28.5</v>
      </c>
      <c r="O18" s="267">
        <v>28.5</v>
      </c>
      <c r="P18" s="267">
        <v>28</v>
      </c>
      <c r="Q18" s="267">
        <v>28</v>
      </c>
      <c r="R18" s="267">
        <v>28</v>
      </c>
      <c r="S18" s="267">
        <v>28</v>
      </c>
      <c r="T18" s="267">
        <v>27.5</v>
      </c>
      <c r="U18" s="219">
        <v>27.5</v>
      </c>
      <c r="V18" s="222"/>
      <c r="W18" s="200" t="s">
        <v>57</v>
      </c>
      <c r="X18" s="200">
        <v>21.81</v>
      </c>
      <c r="AA18" s="329"/>
      <c r="AB18" s="329"/>
      <c r="AC18" s="329"/>
      <c r="AD18" s="329"/>
      <c r="AE18" s="329"/>
      <c r="AF18" s="329"/>
    </row>
    <row r="19" spans="1:32" ht="13.5" thickBot="1" x14ac:dyDescent="0.25">
      <c r="A19" s="266" t="s">
        <v>26</v>
      </c>
      <c r="B19" s="216">
        <f t="shared" ref="B19:T19" si="11">(B18-B7)</f>
        <v>8.6999999999999993</v>
      </c>
      <c r="C19" s="217">
        <f t="shared" si="11"/>
        <v>8.1999999999999993</v>
      </c>
      <c r="D19" s="217">
        <f t="shared" si="11"/>
        <v>7.6999999999999993</v>
      </c>
      <c r="E19" s="217">
        <f t="shared" si="11"/>
        <v>7.6999999999999993</v>
      </c>
      <c r="F19" s="217">
        <f t="shared" si="11"/>
        <v>7.1999999999999993</v>
      </c>
      <c r="G19" s="217">
        <f t="shared" si="11"/>
        <v>7.1999999999999993</v>
      </c>
      <c r="H19" s="217">
        <f t="shared" si="11"/>
        <v>7.1999999999999993</v>
      </c>
      <c r="I19" s="217">
        <f t="shared" si="11"/>
        <v>7.1999999999999993</v>
      </c>
      <c r="J19" s="217">
        <f t="shared" si="11"/>
        <v>6.6999999999999993</v>
      </c>
      <c r="K19" s="326">
        <f t="shared" si="11"/>
        <v>6.1999999999999993</v>
      </c>
      <c r="L19" s="216">
        <f t="shared" si="11"/>
        <v>7.1999999999999993</v>
      </c>
      <c r="M19" s="217">
        <f t="shared" si="11"/>
        <v>7.1999999999999993</v>
      </c>
      <c r="N19" s="217">
        <f t="shared" si="11"/>
        <v>6.6999999999999993</v>
      </c>
      <c r="O19" s="217">
        <f t="shared" si="11"/>
        <v>6.6999999999999993</v>
      </c>
      <c r="P19" s="217">
        <f t="shared" si="11"/>
        <v>6.1999999999999993</v>
      </c>
      <c r="Q19" s="217">
        <f t="shared" si="11"/>
        <v>6.1999999999999993</v>
      </c>
      <c r="R19" s="217">
        <f t="shared" si="11"/>
        <v>6.1999999999999993</v>
      </c>
      <c r="S19" s="217">
        <f t="shared" si="11"/>
        <v>6.1999999999999993</v>
      </c>
      <c r="T19" s="217">
        <f t="shared" si="11"/>
        <v>5.6999999999999993</v>
      </c>
      <c r="U19" s="325">
        <f t="shared" ref="U19" si="12">(U18-U7)</f>
        <v>5.6999999999999993</v>
      </c>
      <c r="V19" s="223"/>
      <c r="W19" s="200" t="s">
        <v>26</v>
      </c>
      <c r="AA19" s="329"/>
      <c r="AB19" s="329"/>
      <c r="AC19" s="329"/>
      <c r="AD19" s="329"/>
      <c r="AE19" s="329"/>
      <c r="AF19" s="329"/>
    </row>
    <row r="20" spans="1:32" x14ac:dyDescent="0.2">
      <c r="B20" s="200">
        <v>30.5</v>
      </c>
      <c r="C20" s="350">
        <v>30</v>
      </c>
      <c r="D20" s="350">
        <v>29.5</v>
      </c>
      <c r="E20" s="350">
        <v>29.5</v>
      </c>
      <c r="F20" s="350"/>
      <c r="G20" s="350"/>
      <c r="H20" s="350"/>
      <c r="I20" s="350">
        <v>29</v>
      </c>
      <c r="J20" s="350"/>
      <c r="K20" s="350"/>
      <c r="L20" s="350"/>
      <c r="M20" s="350"/>
      <c r="N20" s="350"/>
      <c r="O20" s="350"/>
      <c r="P20" s="350"/>
      <c r="Q20" s="350"/>
      <c r="R20" s="350"/>
      <c r="S20" s="350"/>
      <c r="T20" s="350"/>
      <c r="U20" s="350"/>
    </row>
    <row r="21" spans="1:32" ht="13.5" thickBot="1" x14ac:dyDescent="0.25">
      <c r="C21" s="350"/>
      <c r="D21" s="350"/>
      <c r="E21" s="350"/>
      <c r="F21" s="350"/>
      <c r="G21" s="350"/>
      <c r="H21" s="350"/>
      <c r="I21" s="350"/>
      <c r="J21" s="350"/>
      <c r="K21" s="350"/>
      <c r="L21" s="350"/>
      <c r="M21" s="350"/>
      <c r="N21" s="350"/>
      <c r="O21" s="350"/>
      <c r="P21" s="350"/>
      <c r="Q21" s="350"/>
      <c r="R21" s="350"/>
      <c r="S21" s="350"/>
      <c r="T21" s="350"/>
      <c r="U21" s="350"/>
    </row>
    <row r="22" spans="1:32" ht="13.5" thickBot="1" x14ac:dyDescent="0.25">
      <c r="A22" s="230" t="s">
        <v>65</v>
      </c>
      <c r="B22" s="391" t="s">
        <v>50</v>
      </c>
      <c r="C22" s="392"/>
      <c r="D22" s="392"/>
      <c r="E22" s="392"/>
      <c r="F22" s="392"/>
      <c r="G22" s="392"/>
      <c r="H22" s="392"/>
      <c r="I22" s="392"/>
      <c r="J22" s="392"/>
      <c r="K22" s="393"/>
      <c r="L22" s="391" t="s">
        <v>53</v>
      </c>
      <c r="M22" s="392"/>
      <c r="N22" s="392"/>
      <c r="O22" s="392"/>
      <c r="P22" s="392"/>
      <c r="Q22" s="392"/>
      <c r="R22" s="392"/>
      <c r="S22" s="392"/>
      <c r="T22" s="392"/>
      <c r="U22" s="394"/>
      <c r="V22" s="327" t="s">
        <v>55</v>
      </c>
      <c r="W22" s="357"/>
      <c r="X22" s="357"/>
      <c r="Y22" s="357"/>
    </row>
    <row r="23" spans="1:32" x14ac:dyDescent="0.2">
      <c r="A23" s="231" t="s">
        <v>54</v>
      </c>
      <c r="B23" s="310">
        <v>1</v>
      </c>
      <c r="C23" s="311">
        <v>2</v>
      </c>
      <c r="D23" s="311">
        <v>3</v>
      </c>
      <c r="E23" s="311">
        <v>4</v>
      </c>
      <c r="F23" s="311">
        <v>5</v>
      </c>
      <c r="G23" s="311">
        <v>6</v>
      </c>
      <c r="H23" s="311">
        <v>7</v>
      </c>
      <c r="I23" s="311">
        <v>8</v>
      </c>
      <c r="J23" s="311">
        <v>9</v>
      </c>
      <c r="K23" s="330">
        <v>10</v>
      </c>
      <c r="L23" s="310">
        <v>1</v>
      </c>
      <c r="M23" s="311">
        <v>2</v>
      </c>
      <c r="N23" s="311">
        <v>3</v>
      </c>
      <c r="O23" s="311">
        <v>4</v>
      </c>
      <c r="P23" s="311">
        <v>5</v>
      </c>
      <c r="Q23" s="311">
        <v>6</v>
      </c>
      <c r="R23" s="311">
        <v>7</v>
      </c>
      <c r="S23" s="311">
        <v>8</v>
      </c>
      <c r="T23" s="311">
        <v>9</v>
      </c>
      <c r="U23" s="312">
        <v>10</v>
      </c>
      <c r="V23" s="328">
        <v>1219</v>
      </c>
      <c r="W23" s="357"/>
      <c r="X23" s="357"/>
      <c r="Y23" s="357"/>
    </row>
    <row r="24" spans="1:32" ht="13.5" thickBot="1" x14ac:dyDescent="0.25">
      <c r="A24" s="231" t="s">
        <v>2</v>
      </c>
      <c r="B24" s="332">
        <v>1</v>
      </c>
      <c r="C24" s="333">
        <v>2</v>
      </c>
      <c r="D24" s="334">
        <v>3</v>
      </c>
      <c r="E24" s="334">
        <v>3</v>
      </c>
      <c r="F24" s="335">
        <v>4</v>
      </c>
      <c r="G24" s="335">
        <v>4</v>
      </c>
      <c r="H24" s="336">
        <v>5</v>
      </c>
      <c r="I24" s="337">
        <v>6</v>
      </c>
      <c r="J24" s="338">
        <v>7</v>
      </c>
      <c r="K24" s="351">
        <v>8</v>
      </c>
      <c r="L24" s="332">
        <v>1</v>
      </c>
      <c r="M24" s="333">
        <v>2</v>
      </c>
      <c r="N24" s="334">
        <v>3</v>
      </c>
      <c r="O24" s="334">
        <v>3</v>
      </c>
      <c r="P24" s="335">
        <v>4</v>
      </c>
      <c r="Q24" s="335">
        <v>4</v>
      </c>
      <c r="R24" s="336">
        <v>5</v>
      </c>
      <c r="S24" s="337">
        <v>6</v>
      </c>
      <c r="T24" s="338">
        <v>7</v>
      </c>
      <c r="U24" s="351">
        <v>8</v>
      </c>
      <c r="V24" s="339" t="s">
        <v>0</v>
      </c>
      <c r="W24" s="357"/>
      <c r="X24" s="357"/>
      <c r="Y24" s="357"/>
    </row>
    <row r="25" spans="1:32" x14ac:dyDescent="0.2">
      <c r="A25" s="234" t="s">
        <v>3</v>
      </c>
      <c r="B25" s="344">
        <v>270</v>
      </c>
      <c r="C25" s="345">
        <v>270</v>
      </c>
      <c r="D25" s="345">
        <v>270</v>
      </c>
      <c r="E25" s="345">
        <v>270</v>
      </c>
      <c r="F25" s="345">
        <v>270</v>
      </c>
      <c r="G25" s="345">
        <v>270</v>
      </c>
      <c r="H25" s="345">
        <v>270</v>
      </c>
      <c r="I25" s="345">
        <v>270</v>
      </c>
      <c r="J25" s="345">
        <v>270</v>
      </c>
      <c r="K25" s="346">
        <v>270</v>
      </c>
      <c r="L25" s="344">
        <v>270</v>
      </c>
      <c r="M25" s="345">
        <v>270</v>
      </c>
      <c r="N25" s="345">
        <v>270</v>
      </c>
      <c r="O25" s="345">
        <v>270</v>
      </c>
      <c r="P25" s="345">
        <v>270</v>
      </c>
      <c r="Q25" s="345">
        <v>270</v>
      </c>
      <c r="R25" s="345">
        <v>270</v>
      </c>
      <c r="S25" s="345">
        <v>270</v>
      </c>
      <c r="T25" s="345">
        <v>270</v>
      </c>
      <c r="U25" s="349">
        <v>270</v>
      </c>
      <c r="V25" s="348">
        <v>270</v>
      </c>
      <c r="W25" s="331"/>
      <c r="X25" s="313"/>
      <c r="Y25" s="313"/>
    </row>
    <row r="26" spans="1:32" x14ac:dyDescent="0.2">
      <c r="A26" s="238" t="s">
        <v>6</v>
      </c>
      <c r="B26" s="239">
        <v>270</v>
      </c>
      <c r="C26" s="240">
        <v>275</v>
      </c>
      <c r="D26" s="240">
        <v>284</v>
      </c>
      <c r="E26" s="240">
        <v>274</v>
      </c>
      <c r="F26" s="240">
        <v>276</v>
      </c>
      <c r="G26" s="240">
        <v>279</v>
      </c>
      <c r="H26" s="240">
        <v>282</v>
      </c>
      <c r="I26" s="240">
        <v>276</v>
      </c>
      <c r="J26" s="240">
        <v>298</v>
      </c>
      <c r="K26" s="280">
        <v>295</v>
      </c>
      <c r="L26" s="239">
        <v>256</v>
      </c>
      <c r="M26" s="240">
        <v>252</v>
      </c>
      <c r="N26" s="240">
        <v>257</v>
      </c>
      <c r="O26" s="240">
        <v>269</v>
      </c>
      <c r="P26" s="240">
        <v>260</v>
      </c>
      <c r="Q26" s="240">
        <v>263</v>
      </c>
      <c r="R26" s="240">
        <v>270</v>
      </c>
      <c r="S26" s="240">
        <v>279</v>
      </c>
      <c r="T26" s="240">
        <v>286</v>
      </c>
      <c r="U26" s="241">
        <v>286</v>
      </c>
      <c r="V26" s="317">
        <v>274</v>
      </c>
      <c r="W26" s="321"/>
      <c r="X26" s="313"/>
      <c r="Y26" s="313"/>
    </row>
    <row r="27" spans="1:32" x14ac:dyDescent="0.2">
      <c r="A27" s="231" t="s">
        <v>7</v>
      </c>
      <c r="B27" s="242">
        <v>78.7</v>
      </c>
      <c r="C27" s="243">
        <v>85.7</v>
      </c>
      <c r="D27" s="243">
        <v>90.7</v>
      </c>
      <c r="E27" s="243">
        <v>80</v>
      </c>
      <c r="F27" s="243">
        <v>83.1</v>
      </c>
      <c r="G27" s="243">
        <v>81</v>
      </c>
      <c r="H27" s="243">
        <v>86.7</v>
      </c>
      <c r="I27" s="243">
        <v>92.7</v>
      </c>
      <c r="J27" s="243">
        <v>88.3</v>
      </c>
      <c r="K27" s="281">
        <v>82</v>
      </c>
      <c r="L27" s="242">
        <v>74.3</v>
      </c>
      <c r="M27" s="243">
        <v>79.599999999999994</v>
      </c>
      <c r="N27" s="243">
        <v>80.400000000000006</v>
      </c>
      <c r="O27" s="243">
        <v>94.8</v>
      </c>
      <c r="P27" s="243">
        <v>84.5</v>
      </c>
      <c r="Q27" s="243">
        <v>81.7</v>
      </c>
      <c r="R27" s="243">
        <v>93.5</v>
      </c>
      <c r="S27" s="243">
        <v>92.5</v>
      </c>
      <c r="T27" s="243">
        <v>97.5</v>
      </c>
      <c r="U27" s="244">
        <v>95.5</v>
      </c>
      <c r="V27" s="245">
        <v>79.599999999999994</v>
      </c>
      <c r="W27" s="331"/>
      <c r="X27" s="357"/>
      <c r="Y27" s="357"/>
    </row>
    <row r="28" spans="1:32" x14ac:dyDescent="0.2">
      <c r="A28" s="231" t="s">
        <v>8</v>
      </c>
      <c r="B28" s="246">
        <v>7.9000000000000001E-2</v>
      </c>
      <c r="C28" s="247">
        <v>6.6000000000000003E-2</v>
      </c>
      <c r="D28" s="247">
        <v>6.4000000000000001E-2</v>
      </c>
      <c r="E28" s="247">
        <v>7.4999999999999997E-2</v>
      </c>
      <c r="F28" s="247">
        <v>7.0000000000000007E-2</v>
      </c>
      <c r="G28" s="247">
        <v>7.9000000000000001E-2</v>
      </c>
      <c r="H28" s="247">
        <v>6.7000000000000004E-2</v>
      </c>
      <c r="I28" s="247">
        <v>5.6000000000000001E-2</v>
      </c>
      <c r="J28" s="247">
        <v>6.4000000000000001E-2</v>
      </c>
      <c r="K28" s="283">
        <v>7.9000000000000001E-2</v>
      </c>
      <c r="L28" s="246">
        <v>9.0999999999999998E-2</v>
      </c>
      <c r="M28" s="247">
        <v>8.3000000000000004E-2</v>
      </c>
      <c r="N28" s="247">
        <v>8.2000000000000003E-2</v>
      </c>
      <c r="O28" s="247">
        <v>5.7000000000000002E-2</v>
      </c>
      <c r="P28" s="247">
        <v>6.8000000000000005E-2</v>
      </c>
      <c r="Q28" s="247">
        <v>6.8000000000000005E-2</v>
      </c>
      <c r="R28" s="247">
        <v>5.3999999999999999E-2</v>
      </c>
      <c r="S28" s="247">
        <v>0.06</v>
      </c>
      <c r="T28" s="247">
        <v>5.1999999999999998E-2</v>
      </c>
      <c r="U28" s="248">
        <v>5.3999999999999999E-2</v>
      </c>
      <c r="V28" s="249">
        <v>0.08</v>
      </c>
      <c r="W28" s="331"/>
      <c r="X28" s="210"/>
      <c r="Y28" s="210"/>
    </row>
    <row r="29" spans="1:32" x14ac:dyDescent="0.2">
      <c r="A29" s="238" t="s">
        <v>1</v>
      </c>
      <c r="B29" s="250">
        <f>B26/B25*100-100</f>
        <v>0</v>
      </c>
      <c r="C29" s="251">
        <f t="shared" ref="C29:E29" si="13">C26/C25*100-100</f>
        <v>1.8518518518518619</v>
      </c>
      <c r="D29" s="251">
        <f t="shared" si="13"/>
        <v>5.1851851851851762</v>
      </c>
      <c r="E29" s="251">
        <f t="shared" si="13"/>
        <v>1.481481481481481</v>
      </c>
      <c r="F29" s="251">
        <f>F26/F25*100-100</f>
        <v>2.2222222222222143</v>
      </c>
      <c r="G29" s="251">
        <f t="shared" ref="G29:K29" si="14">G26/G25*100-100</f>
        <v>3.3333333333333428</v>
      </c>
      <c r="H29" s="251">
        <f t="shared" si="14"/>
        <v>4.4444444444444571</v>
      </c>
      <c r="I29" s="251">
        <f t="shared" si="14"/>
        <v>2.2222222222222143</v>
      </c>
      <c r="J29" s="251">
        <f t="shared" si="14"/>
        <v>10.370370370370367</v>
      </c>
      <c r="K29" s="307">
        <f t="shared" si="14"/>
        <v>9.2592592592592524</v>
      </c>
      <c r="L29" s="250">
        <f>L26/L25*100-100</f>
        <v>-5.1851851851851762</v>
      </c>
      <c r="M29" s="251">
        <f t="shared" ref="M29:V29" si="15">M26/M25*100-100</f>
        <v>-6.6666666666666714</v>
      </c>
      <c r="N29" s="251">
        <f t="shared" si="15"/>
        <v>-4.8148148148148096</v>
      </c>
      <c r="O29" s="251">
        <f t="shared" si="15"/>
        <v>-0.37037037037036669</v>
      </c>
      <c r="P29" s="251">
        <f t="shared" si="15"/>
        <v>-3.7037037037037095</v>
      </c>
      <c r="Q29" s="251">
        <f t="shared" si="15"/>
        <v>-2.5925925925925952</v>
      </c>
      <c r="R29" s="251">
        <f t="shared" si="15"/>
        <v>0</v>
      </c>
      <c r="S29" s="251">
        <f t="shared" si="15"/>
        <v>3.3333333333333428</v>
      </c>
      <c r="T29" s="251">
        <f t="shared" si="15"/>
        <v>5.925925925925938</v>
      </c>
      <c r="U29" s="252">
        <f t="shared" si="15"/>
        <v>5.925925925925938</v>
      </c>
      <c r="V29" s="316">
        <f t="shared" si="15"/>
        <v>1.481481481481481</v>
      </c>
      <c r="W29" s="321"/>
      <c r="X29" s="357"/>
      <c r="Y29" s="357"/>
    </row>
    <row r="30" spans="1:32" ht="13.5" thickBot="1" x14ac:dyDescent="0.25">
      <c r="A30" s="253" t="s">
        <v>27</v>
      </c>
      <c r="B30" s="220">
        <f>B26-B12</f>
        <v>127.98360655737704</v>
      </c>
      <c r="C30" s="221">
        <f t="shared" ref="C30:U30" si="16">C26-C12</f>
        <v>126.17582417582418</v>
      </c>
      <c r="D30" s="221">
        <f t="shared" si="16"/>
        <v>130.45283018867926</v>
      </c>
      <c r="E30" s="221">
        <f t="shared" si="16"/>
        <v>119.25454545454545</v>
      </c>
      <c r="F30" s="221">
        <f t="shared" si="16"/>
        <v>115.24137931034483</v>
      </c>
      <c r="G30" s="221">
        <f t="shared" si="16"/>
        <v>120.5</v>
      </c>
      <c r="H30" s="221">
        <f t="shared" si="16"/>
        <v>118.64772727272728</v>
      </c>
      <c r="I30" s="221">
        <f t="shared" si="16"/>
        <v>110.14432989690721</v>
      </c>
      <c r="J30" s="221">
        <f t="shared" si="16"/>
        <v>129.82539682539684</v>
      </c>
      <c r="K30" s="347">
        <f t="shared" si="16"/>
        <v>109.15625</v>
      </c>
      <c r="L30" s="220">
        <f t="shared" si="16"/>
        <v>94.75</v>
      </c>
      <c r="M30" s="221">
        <f t="shared" si="16"/>
        <v>86.35</v>
      </c>
      <c r="N30" s="221">
        <f t="shared" si="16"/>
        <v>85.139999999999986</v>
      </c>
      <c r="O30" s="221">
        <f t="shared" si="16"/>
        <v>98.809523809523796</v>
      </c>
      <c r="P30" s="221">
        <f t="shared" si="16"/>
        <v>70.039999999999992</v>
      </c>
      <c r="Q30" s="221">
        <f t="shared" si="16"/>
        <v>78.830508474576277</v>
      </c>
      <c r="R30" s="221">
        <f t="shared" si="16"/>
        <v>78.990099009901002</v>
      </c>
      <c r="S30" s="221">
        <f t="shared" si="16"/>
        <v>83.253521126760575</v>
      </c>
      <c r="T30" s="221">
        <f t="shared" si="16"/>
        <v>80.078947368421041</v>
      </c>
      <c r="U30" s="226">
        <f t="shared" si="16"/>
        <v>73.428571428571416</v>
      </c>
      <c r="V30" s="287">
        <f>V26-V12</f>
        <v>102.95069843878389</v>
      </c>
      <c r="W30" s="329"/>
      <c r="X30" s="210"/>
      <c r="Y30" s="210"/>
    </row>
    <row r="31" spans="1:32" x14ac:dyDescent="0.2">
      <c r="A31" s="258" t="s">
        <v>51</v>
      </c>
      <c r="B31" s="340">
        <v>557</v>
      </c>
      <c r="C31" s="308">
        <v>917</v>
      </c>
      <c r="D31" s="308">
        <v>546</v>
      </c>
      <c r="E31" s="308">
        <v>546</v>
      </c>
      <c r="F31" s="308">
        <v>573</v>
      </c>
      <c r="G31" s="308">
        <v>572</v>
      </c>
      <c r="H31" s="308">
        <v>835</v>
      </c>
      <c r="I31" s="308">
        <v>966</v>
      </c>
      <c r="J31" s="308">
        <v>606</v>
      </c>
      <c r="K31" s="341">
        <v>616</v>
      </c>
      <c r="L31" s="323">
        <v>332</v>
      </c>
      <c r="M31" s="324">
        <v>553</v>
      </c>
      <c r="N31" s="324">
        <v>510</v>
      </c>
      <c r="O31" s="324">
        <v>508</v>
      </c>
      <c r="P31" s="324">
        <v>588</v>
      </c>
      <c r="Q31" s="308">
        <v>590</v>
      </c>
      <c r="R31" s="308">
        <v>930</v>
      </c>
      <c r="S31" s="308">
        <v>670</v>
      </c>
      <c r="T31" s="308">
        <v>380</v>
      </c>
      <c r="U31" s="342">
        <v>223</v>
      </c>
      <c r="V31" s="343">
        <f>SUM(B31:U31)</f>
        <v>12018</v>
      </c>
      <c r="W31" s="357" t="s">
        <v>56</v>
      </c>
      <c r="X31" s="263">
        <f>V17-V31</f>
        <v>68</v>
      </c>
      <c r="Y31" s="264">
        <f>X31/V17</f>
        <v>5.6263445308621547E-3</v>
      </c>
    </row>
    <row r="32" spans="1:32" x14ac:dyDescent="0.2">
      <c r="A32" s="265" t="s">
        <v>28</v>
      </c>
      <c r="B32" s="218">
        <v>35.5</v>
      </c>
      <c r="C32" s="267">
        <v>35</v>
      </c>
      <c r="D32" s="267">
        <v>34.5</v>
      </c>
      <c r="E32" s="267">
        <v>34.5</v>
      </c>
      <c r="F32" s="267">
        <v>34</v>
      </c>
      <c r="G32" s="267">
        <v>34</v>
      </c>
      <c r="H32" s="267">
        <v>34</v>
      </c>
      <c r="I32" s="267">
        <v>34</v>
      </c>
      <c r="J32" s="267">
        <v>33</v>
      </c>
      <c r="K32" s="309">
        <v>33</v>
      </c>
      <c r="L32" s="218">
        <v>34.5</v>
      </c>
      <c r="M32" s="267">
        <v>34.5</v>
      </c>
      <c r="N32" s="267">
        <v>34</v>
      </c>
      <c r="O32" s="267">
        <v>33.5</v>
      </c>
      <c r="P32" s="267">
        <v>33.5</v>
      </c>
      <c r="Q32" s="267">
        <v>33.5</v>
      </c>
      <c r="R32" s="267">
        <v>33.5</v>
      </c>
      <c r="S32" s="267">
        <v>33</v>
      </c>
      <c r="T32" s="267">
        <v>33</v>
      </c>
      <c r="U32" s="219">
        <v>33</v>
      </c>
      <c r="V32" s="222"/>
      <c r="W32" s="357" t="s">
        <v>57</v>
      </c>
      <c r="X32" s="357">
        <v>28.91</v>
      </c>
      <c r="Y32" s="357"/>
    </row>
    <row r="33" spans="1:38" ht="13.5" thickBot="1" x14ac:dyDescent="0.25">
      <c r="A33" s="266" t="s">
        <v>26</v>
      </c>
      <c r="B33" s="216">
        <f>(B32-B18)</f>
        <v>5</v>
      </c>
      <c r="C33" s="217">
        <f t="shared" ref="C33:U33" si="17">(C32-C18)</f>
        <v>5</v>
      </c>
      <c r="D33" s="217">
        <f t="shared" si="17"/>
        <v>5</v>
      </c>
      <c r="E33" s="217">
        <f t="shared" si="17"/>
        <v>5</v>
      </c>
      <c r="F33" s="217">
        <f t="shared" si="17"/>
        <v>5</v>
      </c>
      <c r="G33" s="217">
        <f t="shared" si="17"/>
        <v>5</v>
      </c>
      <c r="H33" s="217">
        <f t="shared" si="17"/>
        <v>5</v>
      </c>
      <c r="I33" s="217">
        <f t="shared" si="17"/>
        <v>5</v>
      </c>
      <c r="J33" s="217">
        <f t="shared" si="17"/>
        <v>4.5</v>
      </c>
      <c r="K33" s="326">
        <f t="shared" si="17"/>
        <v>5</v>
      </c>
      <c r="L33" s="216">
        <f t="shared" si="17"/>
        <v>5.5</v>
      </c>
      <c r="M33" s="217">
        <f t="shared" si="17"/>
        <v>5.5</v>
      </c>
      <c r="N33" s="217">
        <f t="shared" si="17"/>
        <v>5.5</v>
      </c>
      <c r="O33" s="217">
        <f t="shared" si="17"/>
        <v>5</v>
      </c>
      <c r="P33" s="217">
        <f t="shared" si="17"/>
        <v>5.5</v>
      </c>
      <c r="Q33" s="217">
        <f t="shared" si="17"/>
        <v>5.5</v>
      </c>
      <c r="R33" s="217">
        <f t="shared" si="17"/>
        <v>5.5</v>
      </c>
      <c r="S33" s="217">
        <f t="shared" si="17"/>
        <v>5</v>
      </c>
      <c r="T33" s="217">
        <f t="shared" si="17"/>
        <v>5.5</v>
      </c>
      <c r="U33" s="325">
        <f t="shared" si="17"/>
        <v>5.5</v>
      </c>
      <c r="V33" s="223"/>
      <c r="W33" s="357" t="s">
        <v>26</v>
      </c>
      <c r="X33" s="357">
        <f>X32-X18</f>
        <v>7.1000000000000014</v>
      </c>
      <c r="Y33" s="357"/>
    </row>
    <row r="35" spans="1:38" ht="13.5" thickBot="1" x14ac:dyDescent="0.25"/>
    <row r="36" spans="1:38" ht="13.5" thickBot="1" x14ac:dyDescent="0.25">
      <c r="A36" s="230" t="s">
        <v>66</v>
      </c>
      <c r="B36" s="391" t="s">
        <v>50</v>
      </c>
      <c r="C36" s="392"/>
      <c r="D36" s="392"/>
      <c r="E36" s="392"/>
      <c r="F36" s="392"/>
      <c r="G36" s="392"/>
      <c r="H36" s="392"/>
      <c r="I36" s="392"/>
      <c r="J36" s="392"/>
      <c r="K36" s="393"/>
      <c r="L36" s="391" t="s">
        <v>53</v>
      </c>
      <c r="M36" s="392"/>
      <c r="N36" s="392"/>
      <c r="O36" s="392"/>
      <c r="P36" s="392"/>
      <c r="Q36" s="392"/>
      <c r="R36" s="392"/>
      <c r="S36" s="392"/>
      <c r="T36" s="392"/>
      <c r="U36" s="394"/>
      <c r="V36" s="327" t="s">
        <v>55</v>
      </c>
      <c r="W36" s="363"/>
      <c r="X36" s="363"/>
      <c r="Y36" s="363"/>
      <c r="AA36" s="397" t="s">
        <v>78</v>
      </c>
      <c r="AB36" s="398"/>
      <c r="AC36" s="398"/>
      <c r="AD36" s="399"/>
      <c r="AF36" s="377"/>
      <c r="AG36" s="404" t="s">
        <v>86</v>
      </c>
      <c r="AH36" s="405"/>
      <c r="AI36" s="405"/>
      <c r="AJ36" s="406"/>
    </row>
    <row r="37" spans="1:38" ht="13.5" thickBot="1" x14ac:dyDescent="0.25">
      <c r="A37" s="231" t="s">
        <v>54</v>
      </c>
      <c r="B37" s="310">
        <v>1</v>
      </c>
      <c r="C37" s="311">
        <v>2</v>
      </c>
      <c r="D37" s="311">
        <v>3</v>
      </c>
      <c r="E37" s="311">
        <v>4</v>
      </c>
      <c r="F37" s="311">
        <v>5</v>
      </c>
      <c r="G37" s="311">
        <v>6</v>
      </c>
      <c r="H37" s="311">
        <v>7</v>
      </c>
      <c r="I37" s="311">
        <v>8</v>
      </c>
      <c r="J37" s="311">
        <v>9</v>
      </c>
      <c r="K37" s="330">
        <v>10</v>
      </c>
      <c r="L37" s="310">
        <v>1</v>
      </c>
      <c r="M37" s="311">
        <v>2</v>
      </c>
      <c r="N37" s="311">
        <v>3</v>
      </c>
      <c r="O37" s="311">
        <v>4</v>
      </c>
      <c r="P37" s="311">
        <v>5</v>
      </c>
      <c r="Q37" s="311">
        <v>6</v>
      </c>
      <c r="R37" s="311">
        <v>7</v>
      </c>
      <c r="S37" s="311">
        <v>8</v>
      </c>
      <c r="T37" s="311">
        <v>9</v>
      </c>
      <c r="U37" s="312">
        <v>10</v>
      </c>
      <c r="V37" s="328">
        <v>1191</v>
      </c>
      <c r="W37" s="363"/>
      <c r="X37" s="363"/>
      <c r="Y37" s="363"/>
      <c r="AA37" s="375" t="s">
        <v>75</v>
      </c>
      <c r="AB37" s="374" t="s">
        <v>76</v>
      </c>
      <c r="AC37" s="374" t="s">
        <v>77</v>
      </c>
      <c r="AD37" s="376" t="s">
        <v>85</v>
      </c>
      <c r="AF37" s="377"/>
      <c r="AG37" s="407" t="s">
        <v>87</v>
      </c>
      <c r="AH37" s="383" t="s">
        <v>76</v>
      </c>
      <c r="AI37" s="383" t="s">
        <v>52</v>
      </c>
      <c r="AJ37" s="219" t="s">
        <v>70</v>
      </c>
    </row>
    <row r="38" spans="1:38" ht="13.5" thickBot="1" x14ac:dyDescent="0.25">
      <c r="A38" s="231" t="s">
        <v>2</v>
      </c>
      <c r="B38" s="332">
        <v>1</v>
      </c>
      <c r="C38" s="333">
        <v>2</v>
      </c>
      <c r="D38" s="334">
        <v>3</v>
      </c>
      <c r="E38" s="334">
        <v>3</v>
      </c>
      <c r="F38" s="335">
        <v>4</v>
      </c>
      <c r="G38" s="335">
        <v>4</v>
      </c>
      <c r="H38" s="336">
        <v>5</v>
      </c>
      <c r="I38" s="337">
        <v>6</v>
      </c>
      <c r="J38" s="338">
        <v>7</v>
      </c>
      <c r="K38" s="351">
        <v>8</v>
      </c>
      <c r="L38" s="332">
        <v>1</v>
      </c>
      <c r="M38" s="333">
        <v>2</v>
      </c>
      <c r="N38" s="334">
        <v>3</v>
      </c>
      <c r="O38" s="334">
        <v>3</v>
      </c>
      <c r="P38" s="335">
        <v>4</v>
      </c>
      <c r="Q38" s="335">
        <v>4</v>
      </c>
      <c r="R38" s="336">
        <v>5</v>
      </c>
      <c r="S38" s="337">
        <v>6</v>
      </c>
      <c r="T38" s="338">
        <v>7</v>
      </c>
      <c r="U38" s="351">
        <v>8</v>
      </c>
      <c r="V38" s="339" t="s">
        <v>0</v>
      </c>
      <c r="W38" s="363"/>
      <c r="X38" s="363"/>
      <c r="Y38" s="363"/>
      <c r="AA38" s="310">
        <v>1</v>
      </c>
      <c r="AB38" s="311">
        <v>370</v>
      </c>
      <c r="AC38" s="311">
        <v>603</v>
      </c>
      <c r="AD38" s="312">
        <v>39</v>
      </c>
      <c r="AF38" s="377"/>
      <c r="AG38" s="407">
        <v>1</v>
      </c>
      <c r="AH38" s="383">
        <v>350</v>
      </c>
      <c r="AI38" s="383">
        <v>257</v>
      </c>
      <c r="AJ38" s="219">
        <v>39.5</v>
      </c>
    </row>
    <row r="39" spans="1:38" x14ac:dyDescent="0.2">
      <c r="A39" s="234" t="s">
        <v>3</v>
      </c>
      <c r="B39" s="344">
        <v>400</v>
      </c>
      <c r="C39" s="345">
        <v>400</v>
      </c>
      <c r="D39" s="345">
        <v>400</v>
      </c>
      <c r="E39" s="345">
        <v>400</v>
      </c>
      <c r="F39" s="345">
        <v>400</v>
      </c>
      <c r="G39" s="345">
        <v>400</v>
      </c>
      <c r="H39" s="345">
        <v>400</v>
      </c>
      <c r="I39" s="345">
        <v>400</v>
      </c>
      <c r="J39" s="345">
        <v>400</v>
      </c>
      <c r="K39" s="346">
        <v>400</v>
      </c>
      <c r="L39" s="344">
        <v>400</v>
      </c>
      <c r="M39" s="345">
        <v>400</v>
      </c>
      <c r="N39" s="345">
        <v>400</v>
      </c>
      <c r="O39" s="345">
        <v>400</v>
      </c>
      <c r="P39" s="345">
        <v>400</v>
      </c>
      <c r="Q39" s="345">
        <v>400</v>
      </c>
      <c r="R39" s="345">
        <v>400</v>
      </c>
      <c r="S39" s="345">
        <v>400</v>
      </c>
      <c r="T39" s="345">
        <v>400</v>
      </c>
      <c r="U39" s="349">
        <v>400</v>
      </c>
      <c r="V39" s="348">
        <v>400</v>
      </c>
      <c r="W39" s="331"/>
      <c r="X39" s="313"/>
      <c r="Y39" s="313"/>
      <c r="AA39" s="378">
        <v>2</v>
      </c>
      <c r="AB39" s="373" t="s">
        <v>79</v>
      </c>
      <c r="AC39" s="373">
        <v>480</v>
      </c>
      <c r="AD39" s="219">
        <v>38.5</v>
      </c>
      <c r="AF39" s="377"/>
      <c r="AG39" s="378">
        <v>2</v>
      </c>
      <c r="AH39" s="383" t="s">
        <v>71</v>
      </c>
      <c r="AI39" s="383">
        <v>745</v>
      </c>
      <c r="AJ39" s="219">
        <v>39</v>
      </c>
      <c r="AK39" s="382"/>
    </row>
    <row r="40" spans="1:38" x14ac:dyDescent="0.2">
      <c r="A40" s="238" t="s">
        <v>6</v>
      </c>
      <c r="B40" s="239">
        <v>439</v>
      </c>
      <c r="C40" s="240">
        <v>443</v>
      </c>
      <c r="D40" s="240">
        <v>434</v>
      </c>
      <c r="E40" s="240">
        <v>453</v>
      </c>
      <c r="F40" s="240">
        <v>433</v>
      </c>
      <c r="G40" s="240">
        <v>425</v>
      </c>
      <c r="H40" s="240">
        <v>446</v>
      </c>
      <c r="I40" s="240">
        <v>441</v>
      </c>
      <c r="J40" s="240">
        <v>441</v>
      </c>
      <c r="K40" s="280">
        <v>479</v>
      </c>
      <c r="L40" s="239">
        <v>409</v>
      </c>
      <c r="M40" s="240">
        <v>378</v>
      </c>
      <c r="N40" s="240">
        <v>423</v>
      </c>
      <c r="O40" s="240">
        <v>414</v>
      </c>
      <c r="P40" s="240">
        <v>409</v>
      </c>
      <c r="Q40" s="240">
        <v>432</v>
      </c>
      <c r="R40" s="240">
        <v>402</v>
      </c>
      <c r="S40" s="240">
        <v>441</v>
      </c>
      <c r="T40" s="240">
        <v>443</v>
      </c>
      <c r="U40" s="241">
        <v>438</v>
      </c>
      <c r="V40" s="317">
        <v>432</v>
      </c>
      <c r="W40" s="321"/>
      <c r="X40" s="313"/>
      <c r="Y40" s="313"/>
      <c r="AA40" s="378">
        <v>2</v>
      </c>
      <c r="AB40" s="373" t="s">
        <v>79</v>
      </c>
      <c r="AC40" s="373">
        <v>480</v>
      </c>
      <c r="AD40" s="219">
        <v>38.5</v>
      </c>
      <c r="AF40" s="377"/>
      <c r="AG40" s="379">
        <v>3</v>
      </c>
      <c r="AH40" s="383" t="s">
        <v>72</v>
      </c>
      <c r="AI40" s="383">
        <v>562</v>
      </c>
      <c r="AJ40" s="219">
        <v>38.5</v>
      </c>
      <c r="AK40" s="382"/>
    </row>
    <row r="41" spans="1:38" x14ac:dyDescent="0.2">
      <c r="A41" s="231" t="s">
        <v>7</v>
      </c>
      <c r="B41" s="368">
        <v>81.8</v>
      </c>
      <c r="C41" s="369">
        <v>72.5</v>
      </c>
      <c r="D41" s="369">
        <v>80</v>
      </c>
      <c r="E41" s="369">
        <v>73.599999999999994</v>
      </c>
      <c r="F41" s="369">
        <v>84.2</v>
      </c>
      <c r="G41" s="369">
        <v>80.7</v>
      </c>
      <c r="H41" s="369">
        <v>68.7</v>
      </c>
      <c r="I41" s="369">
        <v>75.3</v>
      </c>
      <c r="J41" s="369">
        <v>66.7</v>
      </c>
      <c r="K41" s="370">
        <v>77</v>
      </c>
      <c r="L41" s="368">
        <v>66.7</v>
      </c>
      <c r="M41" s="369">
        <v>85.5</v>
      </c>
      <c r="N41" s="369">
        <v>68.599999999999994</v>
      </c>
      <c r="O41" s="369">
        <v>80</v>
      </c>
      <c r="P41" s="369">
        <v>75.900000000000006</v>
      </c>
      <c r="Q41" s="369">
        <v>72.400000000000006</v>
      </c>
      <c r="R41" s="369">
        <v>78.099999999999994</v>
      </c>
      <c r="S41" s="369">
        <v>72.7</v>
      </c>
      <c r="T41" s="369">
        <v>68.8</v>
      </c>
      <c r="U41" s="371">
        <v>69.599999999999994</v>
      </c>
      <c r="V41" s="245">
        <v>68</v>
      </c>
      <c r="W41" s="331"/>
      <c r="X41" s="363"/>
      <c r="Y41" s="363"/>
      <c r="AA41" s="379">
        <v>3</v>
      </c>
      <c r="AB41" s="373" t="s">
        <v>80</v>
      </c>
      <c r="AC41" s="373">
        <v>527</v>
      </c>
      <c r="AD41" s="219">
        <v>38.5</v>
      </c>
      <c r="AE41" s="200">
        <v>38.5</v>
      </c>
      <c r="AF41" s="377"/>
      <c r="AG41" s="379">
        <v>3</v>
      </c>
      <c r="AH41" s="383" t="s">
        <v>72</v>
      </c>
      <c r="AI41" s="383">
        <v>562</v>
      </c>
      <c r="AJ41" s="219">
        <v>38.5</v>
      </c>
      <c r="AK41" s="382"/>
      <c r="AL41" s="382"/>
    </row>
    <row r="42" spans="1:38" x14ac:dyDescent="0.2">
      <c r="A42" s="231" t="s">
        <v>8</v>
      </c>
      <c r="B42" s="246">
        <v>7.8E-2</v>
      </c>
      <c r="C42" s="247">
        <v>8.5000000000000006E-2</v>
      </c>
      <c r="D42" s="247">
        <v>8.1000000000000003E-2</v>
      </c>
      <c r="E42" s="247">
        <v>9.4E-2</v>
      </c>
      <c r="F42" s="247">
        <v>7.3999999999999996E-2</v>
      </c>
      <c r="G42" s="247">
        <v>7.9000000000000001E-2</v>
      </c>
      <c r="H42" s="247">
        <v>9.5000000000000001E-2</v>
      </c>
      <c r="I42" s="247">
        <v>8.7999999999999995E-2</v>
      </c>
      <c r="J42" s="247">
        <v>9.6000000000000002E-2</v>
      </c>
      <c r="K42" s="283">
        <v>8.7999999999999995E-2</v>
      </c>
      <c r="L42" s="246">
        <v>8.7999999999999995E-2</v>
      </c>
      <c r="M42" s="247">
        <v>7.1999999999999995E-2</v>
      </c>
      <c r="N42" s="247">
        <v>0.09</v>
      </c>
      <c r="O42" s="247">
        <v>8.2000000000000003E-2</v>
      </c>
      <c r="P42" s="247">
        <v>8.4000000000000005E-2</v>
      </c>
      <c r="Q42" s="247">
        <v>8.5999999999999993E-2</v>
      </c>
      <c r="R42" s="247">
        <v>7.2999999999999995E-2</v>
      </c>
      <c r="S42" s="247">
        <v>8.8999999999999996E-2</v>
      </c>
      <c r="T42" s="247">
        <v>0.11</v>
      </c>
      <c r="U42" s="248">
        <v>0.10100000000000001</v>
      </c>
      <c r="V42" s="249">
        <v>9.9000000000000005E-2</v>
      </c>
      <c r="W42" s="331"/>
      <c r="X42" s="210"/>
      <c r="Y42" s="210"/>
      <c r="AA42" s="379">
        <v>3</v>
      </c>
      <c r="AB42" s="373" t="s">
        <v>80</v>
      </c>
      <c r="AC42" s="373">
        <v>528</v>
      </c>
      <c r="AD42" s="219">
        <v>38.5</v>
      </c>
      <c r="AE42" s="200">
        <v>38.5</v>
      </c>
      <c r="AF42" s="377"/>
      <c r="AG42" s="380">
        <v>4</v>
      </c>
      <c r="AH42" s="383" t="s">
        <v>88</v>
      </c>
      <c r="AI42" s="383">
        <v>812</v>
      </c>
      <c r="AJ42" s="219">
        <v>38</v>
      </c>
      <c r="AK42" s="382"/>
      <c r="AL42" s="382"/>
    </row>
    <row r="43" spans="1:38" x14ac:dyDescent="0.2">
      <c r="A43" s="238" t="s">
        <v>1</v>
      </c>
      <c r="B43" s="250">
        <f>B40/B39*100-100</f>
        <v>9.7499999999999858</v>
      </c>
      <c r="C43" s="251">
        <f t="shared" ref="C43:E43" si="18">C40/C39*100-100</f>
        <v>10.75</v>
      </c>
      <c r="D43" s="251">
        <f t="shared" si="18"/>
        <v>8.5</v>
      </c>
      <c r="E43" s="251">
        <f t="shared" si="18"/>
        <v>13.25</v>
      </c>
      <c r="F43" s="251">
        <f>F40/F39*100-100</f>
        <v>8.25</v>
      </c>
      <c r="G43" s="251">
        <f t="shared" ref="G43:K43" si="19">G40/G39*100-100</f>
        <v>6.25</v>
      </c>
      <c r="H43" s="251">
        <f t="shared" si="19"/>
        <v>11.5</v>
      </c>
      <c r="I43" s="251">
        <f t="shared" si="19"/>
        <v>10.25</v>
      </c>
      <c r="J43" s="251">
        <f t="shared" si="19"/>
        <v>10.25</v>
      </c>
      <c r="K43" s="307">
        <f t="shared" si="19"/>
        <v>19.75</v>
      </c>
      <c r="L43" s="250">
        <f>L40/L39*100-100</f>
        <v>2.25</v>
      </c>
      <c r="M43" s="251">
        <f t="shared" ref="M43:U43" si="20">M40/M39*100-100</f>
        <v>-5.5</v>
      </c>
      <c r="N43" s="251">
        <f t="shared" si="20"/>
        <v>5.7500000000000142</v>
      </c>
      <c r="O43" s="251">
        <f t="shared" si="20"/>
        <v>3.4999999999999858</v>
      </c>
      <c r="P43" s="251">
        <f t="shared" si="20"/>
        <v>2.25</v>
      </c>
      <c r="Q43" s="251">
        <f t="shared" si="20"/>
        <v>8</v>
      </c>
      <c r="R43" s="251">
        <f t="shared" si="20"/>
        <v>0.49999999999998579</v>
      </c>
      <c r="S43" s="251">
        <f t="shared" si="20"/>
        <v>10.25</v>
      </c>
      <c r="T43" s="251">
        <f t="shared" si="20"/>
        <v>10.75</v>
      </c>
      <c r="U43" s="252">
        <f t="shared" si="20"/>
        <v>9.5</v>
      </c>
      <c r="V43" s="316">
        <f>V40/V39*100-100</f>
        <v>8</v>
      </c>
      <c r="W43" s="321"/>
      <c r="X43" s="363"/>
      <c r="Y43" s="363"/>
      <c r="AA43" s="379">
        <v>3</v>
      </c>
      <c r="AB43" s="373" t="s">
        <v>80</v>
      </c>
      <c r="AC43" s="373">
        <v>528</v>
      </c>
      <c r="AD43" s="219">
        <v>38.5</v>
      </c>
      <c r="AE43" s="200">
        <v>38.5</v>
      </c>
      <c r="AF43" s="377"/>
      <c r="AG43" s="381">
        <v>5</v>
      </c>
      <c r="AH43" s="383" t="s">
        <v>89</v>
      </c>
      <c r="AI43" s="383">
        <v>785</v>
      </c>
      <c r="AJ43" s="219">
        <v>37.5</v>
      </c>
      <c r="AK43" s="382"/>
      <c r="AL43" s="382"/>
    </row>
    <row r="44" spans="1:38" ht="13.5" thickBot="1" x14ac:dyDescent="0.25">
      <c r="A44" s="253" t="s">
        <v>27</v>
      </c>
      <c r="B44" s="220">
        <f>B40-B26</f>
        <v>169</v>
      </c>
      <c r="C44" s="221">
        <f t="shared" ref="C44:U44" si="21">C40-C26</f>
        <v>168</v>
      </c>
      <c r="D44" s="221">
        <f t="shared" si="21"/>
        <v>150</v>
      </c>
      <c r="E44" s="221">
        <f t="shared" si="21"/>
        <v>179</v>
      </c>
      <c r="F44" s="221">
        <f t="shared" si="21"/>
        <v>157</v>
      </c>
      <c r="G44" s="221">
        <f t="shared" si="21"/>
        <v>146</v>
      </c>
      <c r="H44" s="221">
        <f t="shared" si="21"/>
        <v>164</v>
      </c>
      <c r="I44" s="221">
        <f t="shared" si="21"/>
        <v>165</v>
      </c>
      <c r="J44" s="221">
        <f t="shared" si="21"/>
        <v>143</v>
      </c>
      <c r="K44" s="347">
        <f t="shared" si="21"/>
        <v>184</v>
      </c>
      <c r="L44" s="220">
        <f t="shared" si="21"/>
        <v>153</v>
      </c>
      <c r="M44" s="221">
        <f t="shared" si="21"/>
        <v>126</v>
      </c>
      <c r="N44" s="221">
        <f t="shared" si="21"/>
        <v>166</v>
      </c>
      <c r="O44" s="221">
        <f t="shared" si="21"/>
        <v>145</v>
      </c>
      <c r="P44" s="221">
        <f t="shared" si="21"/>
        <v>149</v>
      </c>
      <c r="Q44" s="221">
        <f t="shared" si="21"/>
        <v>169</v>
      </c>
      <c r="R44" s="221">
        <f t="shared" si="21"/>
        <v>132</v>
      </c>
      <c r="S44" s="221">
        <f t="shared" si="21"/>
        <v>162</v>
      </c>
      <c r="T44" s="221">
        <f t="shared" si="21"/>
        <v>157</v>
      </c>
      <c r="U44" s="226">
        <f t="shared" si="21"/>
        <v>152</v>
      </c>
      <c r="V44" s="287">
        <f>V40-V26</f>
        <v>158</v>
      </c>
      <c r="W44" s="329"/>
      <c r="X44" s="210"/>
      <c r="Y44" s="210"/>
      <c r="AA44" s="380">
        <v>4</v>
      </c>
      <c r="AB44" s="373" t="s">
        <v>81</v>
      </c>
      <c r="AC44" s="373">
        <v>583</v>
      </c>
      <c r="AD44" s="219">
        <v>38</v>
      </c>
      <c r="AE44" s="200">
        <v>38</v>
      </c>
      <c r="AF44" s="377"/>
      <c r="AG44" s="407">
        <v>6</v>
      </c>
      <c r="AH44" s="383" t="s">
        <v>90</v>
      </c>
      <c r="AI44" s="383">
        <v>632</v>
      </c>
      <c r="AJ44" s="219">
        <v>37</v>
      </c>
      <c r="AK44" s="382"/>
      <c r="AL44" s="382"/>
    </row>
    <row r="45" spans="1:38" x14ac:dyDescent="0.2">
      <c r="A45" s="258" t="s">
        <v>51</v>
      </c>
      <c r="B45" s="340">
        <v>553</v>
      </c>
      <c r="C45" s="308">
        <v>915</v>
      </c>
      <c r="D45" s="308">
        <v>545</v>
      </c>
      <c r="E45" s="308">
        <v>544</v>
      </c>
      <c r="F45" s="308">
        <v>573</v>
      </c>
      <c r="G45" s="308">
        <v>571</v>
      </c>
      <c r="H45" s="308">
        <v>834</v>
      </c>
      <c r="I45" s="308">
        <v>966</v>
      </c>
      <c r="J45" s="308">
        <v>606</v>
      </c>
      <c r="K45" s="341">
        <v>615</v>
      </c>
      <c r="L45" s="323">
        <v>326</v>
      </c>
      <c r="M45" s="324">
        <v>552</v>
      </c>
      <c r="N45" s="324">
        <v>510</v>
      </c>
      <c r="O45" s="324">
        <v>508</v>
      </c>
      <c r="P45" s="324">
        <v>587</v>
      </c>
      <c r="Q45" s="308">
        <v>590</v>
      </c>
      <c r="R45" s="308">
        <v>929</v>
      </c>
      <c r="S45" s="308">
        <v>670</v>
      </c>
      <c r="T45" s="308">
        <v>380</v>
      </c>
      <c r="U45" s="342">
        <v>223</v>
      </c>
      <c r="V45" s="343">
        <f>SUM(B45:U45)</f>
        <v>11997</v>
      </c>
      <c r="W45" s="363" t="s">
        <v>56</v>
      </c>
      <c r="X45" s="263">
        <f>V31-V45</f>
        <v>21</v>
      </c>
      <c r="Y45" s="264">
        <f>X45/V31</f>
        <v>1.747378931602596E-3</v>
      </c>
      <c r="AA45" s="380">
        <v>4</v>
      </c>
      <c r="AB45" s="373" t="s">
        <v>81</v>
      </c>
      <c r="AC45" s="373">
        <v>583</v>
      </c>
      <c r="AD45" s="219">
        <v>38</v>
      </c>
      <c r="AE45" s="200">
        <v>38</v>
      </c>
      <c r="AF45" s="377"/>
      <c r="AG45" s="407">
        <v>7</v>
      </c>
      <c r="AH45" s="383" t="s">
        <v>91</v>
      </c>
      <c r="AI45" s="383">
        <v>462</v>
      </c>
      <c r="AJ45" s="219">
        <v>36.5</v>
      </c>
      <c r="AK45" s="382"/>
      <c r="AL45" s="382"/>
    </row>
    <row r="46" spans="1:38" ht="13.5" thickBot="1" x14ac:dyDescent="0.25">
      <c r="A46" s="265" t="s">
        <v>28</v>
      </c>
      <c r="B46" s="218">
        <v>38.5</v>
      </c>
      <c r="C46" s="267">
        <v>38</v>
      </c>
      <c r="D46" s="267">
        <v>37.5</v>
      </c>
      <c r="E46" s="267">
        <v>37.5</v>
      </c>
      <c r="F46" s="267">
        <v>37.5</v>
      </c>
      <c r="G46" s="267">
        <v>37.5</v>
      </c>
      <c r="H46" s="267">
        <v>37</v>
      </c>
      <c r="I46" s="267">
        <v>37</v>
      </c>
      <c r="J46" s="267">
        <v>36</v>
      </c>
      <c r="K46" s="309">
        <v>36</v>
      </c>
      <c r="L46" s="218">
        <v>38</v>
      </c>
      <c r="M46" s="267">
        <v>38.5</v>
      </c>
      <c r="N46" s="267">
        <v>37.5</v>
      </c>
      <c r="O46" s="267">
        <v>37</v>
      </c>
      <c r="P46" s="267">
        <v>37.5</v>
      </c>
      <c r="Q46" s="267">
        <v>37</v>
      </c>
      <c r="R46" s="267">
        <v>37.5</v>
      </c>
      <c r="S46" s="267">
        <v>36.5</v>
      </c>
      <c r="T46" s="267">
        <v>36.5</v>
      </c>
      <c r="U46" s="219">
        <v>36.5</v>
      </c>
      <c r="V46" s="222"/>
      <c r="W46" s="363" t="s">
        <v>57</v>
      </c>
      <c r="X46" s="363">
        <v>33.97</v>
      </c>
      <c r="Y46" s="363"/>
      <c r="AA46" s="381">
        <v>5</v>
      </c>
      <c r="AB46" s="373" t="s">
        <v>82</v>
      </c>
      <c r="AC46" s="373">
        <v>478</v>
      </c>
      <c r="AD46" s="219">
        <v>37.5</v>
      </c>
      <c r="AE46" s="200">
        <v>37.5</v>
      </c>
      <c r="AF46" s="377"/>
      <c r="AG46" s="408">
        <v>8</v>
      </c>
      <c r="AH46" s="217">
        <v>510</v>
      </c>
      <c r="AI46" s="217">
        <v>444</v>
      </c>
      <c r="AJ46" s="325">
        <v>36.5</v>
      </c>
      <c r="AK46" s="382"/>
      <c r="AL46" s="382"/>
    </row>
    <row r="47" spans="1:38" ht="13.5" thickBot="1" x14ac:dyDescent="0.25">
      <c r="A47" s="266" t="s">
        <v>26</v>
      </c>
      <c r="B47" s="216">
        <f>(B46-B32)</f>
        <v>3</v>
      </c>
      <c r="C47" s="217">
        <f t="shared" ref="C47:U47" si="22">(C46-C32)</f>
        <v>3</v>
      </c>
      <c r="D47" s="217">
        <f t="shared" si="22"/>
        <v>3</v>
      </c>
      <c r="E47" s="217">
        <f t="shared" si="22"/>
        <v>3</v>
      </c>
      <c r="F47" s="217">
        <f t="shared" si="22"/>
        <v>3.5</v>
      </c>
      <c r="G47" s="217">
        <f t="shared" si="22"/>
        <v>3.5</v>
      </c>
      <c r="H47" s="217">
        <f t="shared" si="22"/>
        <v>3</v>
      </c>
      <c r="I47" s="217">
        <f t="shared" si="22"/>
        <v>3</v>
      </c>
      <c r="J47" s="217">
        <f t="shared" si="22"/>
        <v>3</v>
      </c>
      <c r="K47" s="326">
        <f t="shared" si="22"/>
        <v>3</v>
      </c>
      <c r="L47" s="216">
        <f t="shared" si="22"/>
        <v>3.5</v>
      </c>
      <c r="M47" s="217">
        <f t="shared" si="22"/>
        <v>4</v>
      </c>
      <c r="N47" s="217">
        <f t="shared" si="22"/>
        <v>3.5</v>
      </c>
      <c r="O47" s="217">
        <f t="shared" si="22"/>
        <v>3.5</v>
      </c>
      <c r="P47" s="217">
        <f t="shared" si="22"/>
        <v>4</v>
      </c>
      <c r="Q47" s="217">
        <f t="shared" si="22"/>
        <v>3.5</v>
      </c>
      <c r="R47" s="217">
        <f t="shared" si="22"/>
        <v>4</v>
      </c>
      <c r="S47" s="217">
        <f t="shared" si="22"/>
        <v>3.5</v>
      </c>
      <c r="T47" s="217">
        <f t="shared" si="22"/>
        <v>3.5</v>
      </c>
      <c r="U47" s="325">
        <f t="shared" si="22"/>
        <v>3.5</v>
      </c>
      <c r="V47" s="223"/>
      <c r="W47" s="363" t="s">
        <v>26</v>
      </c>
      <c r="X47" s="363">
        <f>X46-X32</f>
        <v>5.0599999999999987</v>
      </c>
      <c r="Y47" s="363"/>
      <c r="AA47" s="381">
        <v>5</v>
      </c>
      <c r="AB47" s="373" t="s">
        <v>82</v>
      </c>
      <c r="AC47" s="373">
        <v>478</v>
      </c>
      <c r="AD47" s="219">
        <v>37.5</v>
      </c>
      <c r="AE47" s="200">
        <v>37.5</v>
      </c>
      <c r="AF47" s="377"/>
      <c r="AG47" s="377"/>
    </row>
    <row r="48" spans="1:38" x14ac:dyDescent="0.2">
      <c r="B48" s="200">
        <v>38.5</v>
      </c>
      <c r="D48" s="200">
        <v>37.5</v>
      </c>
      <c r="E48" s="200">
        <v>37.5</v>
      </c>
      <c r="G48" s="200">
        <v>37.5</v>
      </c>
      <c r="H48" s="200">
        <v>37</v>
      </c>
      <c r="I48" s="200">
        <v>37</v>
      </c>
      <c r="J48" s="200">
        <v>36</v>
      </c>
      <c r="S48" s="200">
        <v>36.5</v>
      </c>
      <c r="T48" s="200">
        <v>36.5</v>
      </c>
      <c r="AA48" s="218">
        <v>6</v>
      </c>
      <c r="AB48" s="373" t="s">
        <v>83</v>
      </c>
      <c r="AC48" s="373">
        <v>688</v>
      </c>
      <c r="AD48" s="219">
        <v>37</v>
      </c>
      <c r="AE48" s="200">
        <v>37</v>
      </c>
      <c r="AF48" s="377"/>
      <c r="AG48" s="377"/>
    </row>
    <row r="49" spans="18:36" x14ac:dyDescent="0.2">
      <c r="R49" s="389" t="s">
        <v>67</v>
      </c>
      <c r="S49" s="389"/>
      <c r="AA49" s="218">
        <v>7</v>
      </c>
      <c r="AB49" s="373" t="s">
        <v>84</v>
      </c>
      <c r="AC49" s="373">
        <v>534</v>
      </c>
      <c r="AD49" s="219">
        <v>36.5</v>
      </c>
      <c r="AE49" s="200">
        <v>36.5</v>
      </c>
      <c r="AF49" s="377"/>
      <c r="AG49" s="377"/>
    </row>
    <row r="50" spans="18:36" ht="13.5" thickBot="1" x14ac:dyDescent="0.25">
      <c r="AA50" s="216">
        <v>8</v>
      </c>
      <c r="AB50" s="217">
        <v>530</v>
      </c>
      <c r="AC50" s="217">
        <v>231</v>
      </c>
      <c r="AD50" s="325">
        <v>36</v>
      </c>
      <c r="AE50" s="372">
        <v>36</v>
      </c>
      <c r="AF50" s="377"/>
      <c r="AG50" s="377"/>
    </row>
    <row r="51" spans="18:36" x14ac:dyDescent="0.2">
      <c r="AA51" s="372"/>
      <c r="AB51" s="372"/>
      <c r="AC51" s="372"/>
      <c r="AD51" s="372"/>
      <c r="AE51" s="372"/>
    </row>
    <row r="52" spans="18:36" x14ac:dyDescent="0.2">
      <c r="AA52" s="372"/>
      <c r="AB52" s="372"/>
      <c r="AC52" s="372"/>
      <c r="AD52" s="372"/>
      <c r="AE52" s="372"/>
    </row>
    <row r="53" spans="18:36" x14ac:dyDescent="0.2">
      <c r="AA53" s="372"/>
      <c r="AB53" s="372"/>
      <c r="AC53" s="372"/>
      <c r="AD53" s="372"/>
      <c r="AE53" s="372"/>
    </row>
    <row r="54" spans="18:36" x14ac:dyDescent="0.2">
      <c r="AA54" s="372"/>
      <c r="AB54" s="372"/>
      <c r="AC54" s="372"/>
      <c r="AD54" s="372"/>
      <c r="AE54" s="372"/>
    </row>
    <row r="55" spans="18:36" x14ac:dyDescent="0.2">
      <c r="AA55" s="372"/>
      <c r="AB55" s="372"/>
      <c r="AC55" s="372"/>
      <c r="AD55" s="372"/>
      <c r="AE55" s="372"/>
    </row>
    <row r="56" spans="18:36" x14ac:dyDescent="0.2">
      <c r="AA56" s="372"/>
      <c r="AB56" s="372"/>
      <c r="AC56" s="372"/>
      <c r="AD56" s="372"/>
      <c r="AE56" s="372"/>
    </row>
    <row r="57" spans="18:36" x14ac:dyDescent="0.2">
      <c r="AA57" s="372"/>
      <c r="AB57" s="372"/>
      <c r="AC57" s="372"/>
      <c r="AD57" s="372"/>
      <c r="AE57" s="372"/>
    </row>
    <row r="58" spans="18:36" x14ac:dyDescent="0.2">
      <c r="AA58" s="372"/>
      <c r="AB58" s="382"/>
      <c r="AC58" s="382"/>
      <c r="AD58" s="382"/>
      <c r="AE58" s="382"/>
      <c r="AF58" s="382"/>
      <c r="AG58" s="382"/>
      <c r="AH58" s="382"/>
      <c r="AI58" s="382"/>
      <c r="AJ58" s="382"/>
    </row>
    <row r="59" spans="18:36" x14ac:dyDescent="0.2">
      <c r="AA59" s="372"/>
      <c r="AB59" s="372"/>
      <c r="AC59" s="372"/>
      <c r="AD59" s="372"/>
      <c r="AE59" s="372"/>
    </row>
    <row r="60" spans="18:36" x14ac:dyDescent="0.2">
      <c r="AB60" s="382"/>
      <c r="AC60" s="382"/>
      <c r="AD60" s="382"/>
      <c r="AE60" s="382"/>
      <c r="AF60" s="382"/>
      <c r="AG60" s="382"/>
      <c r="AH60" s="382"/>
      <c r="AI60" s="382"/>
      <c r="AJ60" s="382"/>
    </row>
  </sheetData>
  <mergeCells count="14">
    <mergeCell ref="R49:S49"/>
    <mergeCell ref="AG6:AH6"/>
    <mergeCell ref="F2:I2"/>
    <mergeCell ref="B8:K8"/>
    <mergeCell ref="L8:U8"/>
    <mergeCell ref="AD8:AF8"/>
    <mergeCell ref="AA8:AC8"/>
    <mergeCell ref="B36:K36"/>
    <mergeCell ref="L36:U36"/>
    <mergeCell ref="B22:K22"/>
    <mergeCell ref="L22:U22"/>
    <mergeCell ref="Z12:AD14"/>
    <mergeCell ref="AA36:AD36"/>
    <mergeCell ref="AG36:AJ36"/>
  </mergeCells>
  <conditionalFormatting sqref="B30:V30">
    <cfRule type="colorScale" priority="8">
      <colorScale>
        <cfvo type="min"/>
        <cfvo type="max"/>
        <color rgb="FF63BE7B"/>
        <color rgb="FFFFEF9C"/>
      </colorScale>
    </cfRule>
  </conditionalFormatting>
  <conditionalFormatting sqref="B30:U30">
    <cfRule type="colorScale" priority="7">
      <colorScale>
        <cfvo type="min"/>
        <cfvo type="max"/>
        <color rgb="FFFFEF9C"/>
        <color rgb="FF63BE7B"/>
      </colorScale>
    </cfRule>
  </conditionalFormatting>
  <conditionalFormatting sqref="B44:V44">
    <cfRule type="colorScale" priority="2">
      <colorScale>
        <cfvo type="min"/>
        <cfvo type="max"/>
        <color rgb="FF63BE7B"/>
        <color rgb="FFFFEF9C"/>
      </colorScale>
    </cfRule>
  </conditionalFormatting>
  <conditionalFormatting sqref="B44:U44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Semana 1</vt:lpstr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2</vt:lpstr>
      <vt:lpstr>CEPA 7 MODULO 2</vt:lpstr>
      <vt:lpstr>CEPA 4 MODULO 2</vt:lpstr>
      <vt:lpstr>CEPA 1 MODULO 2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aviagen</cp:lastModifiedBy>
  <cp:lastPrinted>2018-07-16T23:48:49Z</cp:lastPrinted>
  <dcterms:created xsi:type="dcterms:W3CDTF">1996-11-27T10:00:04Z</dcterms:created>
  <dcterms:modified xsi:type="dcterms:W3CDTF">2024-04-20T02:41:28Z</dcterms:modified>
</cp:coreProperties>
</file>