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44\"/>
    </mc:Choice>
  </mc:AlternateContent>
  <bookViews>
    <workbookView xWindow="0" yWindow="0" windowWidth="28800" windowHeight="1221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G594" i="251" l="1"/>
  <c r="F594" i="251"/>
  <c r="E594" i="251"/>
  <c r="D594" i="251"/>
  <c r="C594" i="251"/>
  <c r="B594" i="251"/>
  <c r="J593" i="251"/>
  <c r="H592" i="251"/>
  <c r="G591" i="251"/>
  <c r="F591" i="251"/>
  <c r="E591" i="251"/>
  <c r="D591" i="251"/>
  <c r="C591" i="251"/>
  <c r="B591" i="251"/>
  <c r="G590" i="251"/>
  <c r="F590" i="251"/>
  <c r="E590" i="251"/>
  <c r="D590" i="251"/>
  <c r="C590" i="251"/>
  <c r="B590" i="251"/>
  <c r="H590" i="251"/>
  <c r="Y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B586" i="249"/>
  <c r="W584" i="249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B582" i="249"/>
  <c r="W582" i="249"/>
  <c r="H591" i="251" l="1"/>
  <c r="W583" i="249"/>
  <c r="G579" i="251"/>
  <c r="F579" i="251"/>
  <c r="E579" i="251"/>
  <c r="D579" i="251"/>
  <c r="C579" i="251"/>
  <c r="B579" i="251"/>
  <c r="G617" i="250"/>
  <c r="F617" i="250"/>
  <c r="E617" i="250"/>
  <c r="D617" i="250"/>
  <c r="C617" i="250"/>
  <c r="B617" i="250"/>
  <c r="B571" i="249"/>
  <c r="V571" i="249"/>
  <c r="U571" i="249"/>
  <c r="T571" i="249"/>
  <c r="S571" i="249"/>
  <c r="R571" i="249"/>
  <c r="Q571" i="249"/>
  <c r="P571" i="249"/>
  <c r="O571" i="249"/>
  <c r="N571" i="249"/>
  <c r="M571" i="249"/>
  <c r="L571" i="249"/>
  <c r="K571" i="249"/>
  <c r="J571" i="249"/>
  <c r="I571" i="249"/>
  <c r="H571" i="249"/>
  <c r="G571" i="249"/>
  <c r="F571" i="249"/>
  <c r="E571" i="249"/>
  <c r="D571" i="249"/>
  <c r="C571" i="249"/>
  <c r="B626" i="248"/>
  <c r="C626" i="248"/>
  <c r="D626" i="248"/>
  <c r="E626" i="248"/>
  <c r="F626" i="248"/>
  <c r="G626" i="248"/>
  <c r="H626" i="248"/>
  <c r="I626" i="248"/>
  <c r="J626" i="248"/>
  <c r="K626" i="248"/>
  <c r="L626" i="248"/>
  <c r="M626" i="248"/>
  <c r="N626" i="248"/>
  <c r="O626" i="248"/>
  <c r="P626" i="248"/>
  <c r="Q626" i="248"/>
  <c r="R626" i="248"/>
  <c r="S626" i="248"/>
  <c r="T626" i="248"/>
  <c r="U626" i="248"/>
  <c r="V626" i="248"/>
  <c r="H575" i="251" l="1"/>
  <c r="H576" i="251"/>
  <c r="H574" i="251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B569" i="249"/>
  <c r="H613" i="250"/>
  <c r="H614" i="250"/>
  <c r="H612" i="250"/>
  <c r="W567" i="249"/>
  <c r="W568" i="249"/>
  <c r="W566" i="249"/>
  <c r="W569" i="249" s="1"/>
  <c r="W623" i="248"/>
  <c r="W621" i="248"/>
  <c r="G581" i="251" l="1"/>
  <c r="F581" i="251"/>
  <c r="E581" i="251"/>
  <c r="D581" i="251"/>
  <c r="C581" i="251"/>
  <c r="B581" i="251"/>
  <c r="J580" i="251"/>
  <c r="H579" i="251"/>
  <c r="H578" i="251"/>
  <c r="G578" i="251"/>
  <c r="F578" i="251"/>
  <c r="E578" i="251"/>
  <c r="D578" i="251"/>
  <c r="C578" i="251"/>
  <c r="B578" i="251"/>
  <c r="H577" i="251"/>
  <c r="G577" i="251"/>
  <c r="F577" i="251"/>
  <c r="E577" i="251"/>
  <c r="D577" i="251"/>
  <c r="C577" i="251"/>
  <c r="B577" i="251"/>
  <c r="J619" i="250"/>
  <c r="G619" i="250"/>
  <c r="F619" i="250"/>
  <c r="E619" i="250"/>
  <c r="D619" i="250"/>
  <c r="C619" i="250"/>
  <c r="B619" i="250"/>
  <c r="H617" i="250"/>
  <c r="J617" i="250" s="1"/>
  <c r="K617" i="250" s="1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J578" i="251" l="1"/>
  <c r="K578" i="251" s="1"/>
  <c r="J591" i="251"/>
  <c r="K591" i="251" s="1"/>
  <c r="Y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B573" i="249"/>
  <c r="W571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Y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B628" i="248"/>
  <c r="W626" i="248"/>
  <c r="Y626" i="248" s="1"/>
  <c r="Z626" i="248" s="1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B624" i="248"/>
  <c r="Y584" i="249" l="1"/>
  <c r="Z584" i="249" s="1"/>
  <c r="G568" i="251"/>
  <c r="F568" i="251"/>
  <c r="E568" i="251"/>
  <c r="D568" i="251"/>
  <c r="C568" i="251"/>
  <c r="B568" i="251"/>
  <c r="J567" i="251"/>
  <c r="H566" i="251"/>
  <c r="H565" i="251"/>
  <c r="G565" i="251"/>
  <c r="F565" i="251"/>
  <c r="E565" i="251"/>
  <c r="D565" i="251"/>
  <c r="C565" i="251"/>
  <c r="B565" i="251"/>
  <c r="H564" i="251"/>
  <c r="G564" i="251"/>
  <c r="F564" i="251"/>
  <c r="E564" i="251"/>
  <c r="D564" i="251"/>
  <c r="C564" i="251"/>
  <c r="B564" i="251"/>
  <c r="Y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B560" i="249"/>
  <c r="W558" i="249"/>
  <c r="Y571" i="249" s="1"/>
  <c r="Z571" i="249" s="1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J554" i="251" l="1"/>
  <c r="G555" i="251"/>
  <c r="F555" i="251"/>
  <c r="E555" i="251"/>
  <c r="D555" i="251"/>
  <c r="C555" i="251"/>
  <c r="B555" i="251"/>
  <c r="H553" i="251"/>
  <c r="J565" i="251" s="1"/>
  <c r="K565" i="251" s="1"/>
  <c r="H552" i="251"/>
  <c r="G552" i="251"/>
  <c r="F552" i="251"/>
  <c r="E552" i="251"/>
  <c r="D552" i="251"/>
  <c r="C552" i="251"/>
  <c r="B552" i="251"/>
  <c r="H551" i="251"/>
  <c r="G551" i="251"/>
  <c r="F551" i="251"/>
  <c r="E551" i="251"/>
  <c r="D551" i="251"/>
  <c r="C551" i="251"/>
  <c r="B551" i="251"/>
  <c r="J606" i="250"/>
  <c r="G606" i="250"/>
  <c r="F606" i="250"/>
  <c r="E606" i="250"/>
  <c r="D606" i="250"/>
  <c r="C606" i="250"/>
  <c r="B606" i="250"/>
  <c r="H604" i="250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Y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B547" i="249"/>
  <c r="W545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B543" i="249"/>
  <c r="Y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W613" i="248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Y558" i="249" l="1"/>
  <c r="Z558" i="249" s="1"/>
  <c r="C599" i="248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B599" i="248"/>
  <c r="Y602" i="248"/>
  <c r="C593" i="250"/>
  <c r="D593" i="250"/>
  <c r="E593" i="250"/>
  <c r="F593" i="250"/>
  <c r="G593" i="250"/>
  <c r="B593" i="250"/>
  <c r="C590" i="250"/>
  <c r="D590" i="250"/>
  <c r="E590" i="250"/>
  <c r="F590" i="250"/>
  <c r="G590" i="250"/>
  <c r="H590" i="250"/>
  <c r="B590" i="250"/>
  <c r="J593" i="250"/>
  <c r="J541" i="251"/>
  <c r="C539" i="251"/>
  <c r="D539" i="251"/>
  <c r="E539" i="251"/>
  <c r="F539" i="251"/>
  <c r="G539" i="251"/>
  <c r="H539" i="251"/>
  <c r="B539" i="251"/>
  <c r="H329" i="251"/>
  <c r="H343" i="251"/>
  <c r="H357" i="251"/>
  <c r="H371" i="251"/>
  <c r="H385" i="251"/>
  <c r="H399" i="251"/>
  <c r="H413" i="251"/>
  <c r="H427" i="251"/>
  <c r="H441" i="251"/>
  <c r="H455" i="251"/>
  <c r="H469" i="251"/>
  <c r="H483" i="251"/>
  <c r="H497" i="251"/>
  <c r="H511" i="251"/>
  <c r="E538" i="251" l="1"/>
  <c r="C604" i="248" l="1"/>
  <c r="D604" i="248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B604" i="248"/>
  <c r="C595" i="250"/>
  <c r="D595" i="250"/>
  <c r="E595" i="250"/>
  <c r="F595" i="250"/>
  <c r="G595" i="250"/>
  <c r="B595" i="250"/>
  <c r="C544" i="251"/>
  <c r="D544" i="251"/>
  <c r="E544" i="251"/>
  <c r="F544" i="251"/>
  <c r="G544" i="251"/>
  <c r="B544" i="251"/>
  <c r="D542" i="251"/>
  <c r="E542" i="251"/>
  <c r="F542" i="251"/>
  <c r="G542" i="251"/>
  <c r="C542" i="251"/>
  <c r="B542" i="251"/>
  <c r="H591" i="250" l="1"/>
  <c r="J604" i="250" s="1"/>
  <c r="K604" i="250" s="1"/>
  <c r="H589" i="250"/>
  <c r="G589" i="250"/>
  <c r="F589" i="250"/>
  <c r="E589" i="250"/>
  <c r="D589" i="250"/>
  <c r="C589" i="250"/>
  <c r="B589" i="250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W600" i="248"/>
  <c r="Y613" i="248" s="1"/>
  <c r="Z613" i="248" s="1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Y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B534" i="249"/>
  <c r="W532" i="249"/>
  <c r="Y545" i="249" s="1"/>
  <c r="Z545" i="249" s="1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B530" i="249"/>
  <c r="H540" i="251"/>
  <c r="J552" i="251" s="1"/>
  <c r="K552" i="251" s="1"/>
  <c r="H538" i="251"/>
  <c r="G538" i="251"/>
  <c r="F538" i="251"/>
  <c r="D538" i="251"/>
  <c r="C538" i="251"/>
  <c r="B538" i="251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80" i="250"/>
  <c r="G580" i="250"/>
  <c r="F580" i="250"/>
  <c r="E580" i="250"/>
  <c r="D580" i="250"/>
  <c r="C580" i="250"/>
  <c r="B580" i="250"/>
  <c r="H578" i="250"/>
  <c r="J591" i="250" s="1"/>
  <c r="K591" i="250" s="1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Y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B521" i="249"/>
  <c r="W519" i="249"/>
  <c r="Y532" i="249" s="1"/>
  <c r="Z532" i="249" s="1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B517" i="249"/>
  <c r="Y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B589" i="248"/>
  <c r="W587" i="248"/>
  <c r="Y600" i="248" s="1"/>
  <c r="Z600" i="248" s="1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B585" i="248"/>
  <c r="J514" i="251" l="1"/>
  <c r="G514" i="251"/>
  <c r="F514" i="251"/>
  <c r="E514" i="251"/>
  <c r="D514" i="251"/>
  <c r="C514" i="251"/>
  <c r="B514" i="251"/>
  <c r="H512" i="251"/>
  <c r="G511" i="251"/>
  <c r="F511" i="251"/>
  <c r="E511" i="251"/>
  <c r="D511" i="251"/>
  <c r="C511" i="251"/>
  <c r="B511" i="251"/>
  <c r="H510" i="251"/>
  <c r="G510" i="251"/>
  <c r="F510" i="251"/>
  <c r="E510" i="251"/>
  <c r="D510" i="251"/>
  <c r="C510" i="251"/>
  <c r="B510" i="251"/>
  <c r="J566" i="250"/>
  <c r="G566" i="250"/>
  <c r="F566" i="250"/>
  <c r="E566" i="250"/>
  <c r="D566" i="250"/>
  <c r="C566" i="250"/>
  <c r="B566" i="250"/>
  <c r="H564" i="250"/>
  <c r="J578" i="250" s="1"/>
  <c r="H563" i="250"/>
  <c r="G563" i="250"/>
  <c r="F563" i="250"/>
  <c r="E563" i="250"/>
  <c r="D563" i="250"/>
  <c r="C563" i="250"/>
  <c r="B563" i="250"/>
  <c r="H562" i="250"/>
  <c r="G562" i="250"/>
  <c r="F562" i="250"/>
  <c r="E562" i="250"/>
  <c r="D562" i="250"/>
  <c r="C562" i="250"/>
  <c r="B562" i="250"/>
  <c r="Y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B508" i="249"/>
  <c r="W506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B504" i="249"/>
  <c r="Y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3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B572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K578" i="250" l="1"/>
  <c r="Y587" i="248"/>
  <c r="Y519" i="249"/>
  <c r="Z519" i="249" s="1"/>
  <c r="J526" i="251"/>
  <c r="J500" i="251"/>
  <c r="G500" i="251"/>
  <c r="F500" i="251"/>
  <c r="E500" i="251"/>
  <c r="D500" i="251"/>
  <c r="C500" i="251"/>
  <c r="B500" i="251"/>
  <c r="H498" i="251"/>
  <c r="J512" i="251" s="1"/>
  <c r="K512" i="251" s="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J564" i="250" s="1"/>
  <c r="K564" i="250" s="1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Y506" i="249" s="1"/>
  <c r="Z506" i="249" s="1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Y573" i="248" s="1"/>
  <c r="Z573" i="248" s="1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Z587" i="248" l="1"/>
  <c r="K526" i="251"/>
  <c r="J486" i="251"/>
  <c r="G486" i="251"/>
  <c r="F486" i="251"/>
  <c r="E486" i="251"/>
  <c r="D486" i="251"/>
  <c r="C486" i="251"/>
  <c r="B486" i="251"/>
  <c r="H484" i="251"/>
  <c r="J498" i="251" s="1"/>
  <c r="K498" i="251" s="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J550" i="250" s="1"/>
  <c r="K550" i="250" s="1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Y493" i="249" s="1"/>
  <c r="Z493" i="249" s="1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Y559" i="248" s="1"/>
  <c r="Z559" i="248" s="1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J522" i="250" s="1"/>
  <c r="K522" i="250" s="1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55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55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</commentList>
</comments>
</file>

<file path=xl/sharedStrings.xml><?xml version="1.0" encoding="utf-8"?>
<sst xmlns="http://schemas.openxmlformats.org/spreadsheetml/2006/main" count="3741" uniqueCount="309">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</sst>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58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145" xfId="0" applyNumberFormat="1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2" fontId="12" fillId="0" borderId="22" xfId="10" applyNumberFormat="1" applyFont="1" applyFill="1" applyBorder="1" applyAlignment="1">
      <alignment horizontal="center" vertical="center"/>
    </xf>
    <xf numFmtId="2" fontId="12" fillId="0" borderId="40" xfId="1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NumberFormat="1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Fill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2" fillId="0" borderId="41" xfId="10" applyNumberFormat="1" applyFont="1" applyFill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0" fillId="0" borderId="56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165" fontId="1" fillId="6" borderId="51" xfId="3" applyNumberFormat="1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2%20Lote%20M614-F613/INF%20PROD%20F613-%20M6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E371">
            <v>567</v>
          </cell>
          <cell r="F371">
            <v>50</v>
          </cell>
          <cell r="Q371">
            <v>566</v>
          </cell>
          <cell r="R371">
            <v>50</v>
          </cell>
          <cell r="AC371">
            <v>562</v>
          </cell>
          <cell r="AD371">
            <v>51</v>
          </cell>
          <cell r="AO371">
            <v>139</v>
          </cell>
          <cell r="AP371">
            <v>13</v>
          </cell>
          <cell r="BA371">
            <v>572</v>
          </cell>
          <cell r="BB371">
            <v>51</v>
          </cell>
          <cell r="BM371">
            <v>557</v>
          </cell>
          <cell r="BN371">
            <v>47</v>
          </cell>
          <cell r="BY371">
            <v>575</v>
          </cell>
          <cell r="BZ371">
            <v>49</v>
          </cell>
          <cell r="CK371">
            <v>597</v>
          </cell>
          <cell r="CL371">
            <v>51</v>
          </cell>
          <cell r="CW371">
            <v>591</v>
          </cell>
          <cell r="CX371">
            <v>48</v>
          </cell>
          <cell r="DI371">
            <v>601</v>
          </cell>
          <cell r="DJ371">
            <v>53</v>
          </cell>
          <cell r="DU371">
            <v>159</v>
          </cell>
          <cell r="DV371">
            <v>8</v>
          </cell>
          <cell r="EG371">
            <v>594</v>
          </cell>
          <cell r="EH371">
            <v>51</v>
          </cell>
          <cell r="ES371">
            <v>599</v>
          </cell>
          <cell r="ET371">
            <v>50</v>
          </cell>
          <cell r="FE371">
            <v>599</v>
          </cell>
          <cell r="FF371">
            <v>52</v>
          </cell>
          <cell r="FQ371">
            <v>599</v>
          </cell>
          <cell r="FR371">
            <v>51</v>
          </cell>
          <cell r="GC371">
            <v>606</v>
          </cell>
          <cell r="GD371">
            <v>51</v>
          </cell>
          <cell r="GO371">
            <v>597</v>
          </cell>
          <cell r="GP371">
            <v>51</v>
          </cell>
          <cell r="HA371">
            <v>140</v>
          </cell>
          <cell r="HB371">
            <v>14</v>
          </cell>
          <cell r="HM371">
            <v>605</v>
          </cell>
          <cell r="HN371">
            <v>50</v>
          </cell>
          <cell r="HY371">
            <v>597</v>
          </cell>
          <cell r="HZ371">
            <v>50</v>
          </cell>
          <cell r="IK371">
            <v>598</v>
          </cell>
          <cell r="IL371">
            <v>49</v>
          </cell>
        </row>
      </sheetData>
      <sheetData sheetId="2">
        <row r="371">
          <cell r="E371">
            <v>544</v>
          </cell>
          <cell r="F371">
            <v>43</v>
          </cell>
          <cell r="Q371">
            <v>549</v>
          </cell>
          <cell r="R371">
            <v>42</v>
          </cell>
          <cell r="AC371">
            <v>81</v>
          </cell>
          <cell r="AD371">
            <v>9</v>
          </cell>
          <cell r="AO371">
            <v>570</v>
          </cell>
          <cell r="AP371">
            <v>44</v>
          </cell>
          <cell r="BA371">
            <v>564</v>
          </cell>
          <cell r="BB371">
            <v>44</v>
          </cell>
          <cell r="BM371">
            <v>574</v>
          </cell>
          <cell r="BN371">
            <v>45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430" t="s">
        <v>18</v>
      </c>
      <c r="C4" s="1431"/>
      <c r="D4" s="1431"/>
      <c r="E4" s="1431"/>
      <c r="F4" s="1431"/>
      <c r="G4" s="1431"/>
      <c r="H4" s="1431"/>
      <c r="I4" s="1431"/>
      <c r="J4" s="1432"/>
      <c r="K4" s="1430" t="s">
        <v>21</v>
      </c>
      <c r="L4" s="1431"/>
      <c r="M4" s="1431"/>
      <c r="N4" s="1431"/>
      <c r="O4" s="1431"/>
      <c r="P4" s="1431"/>
      <c r="Q4" s="1431"/>
      <c r="R4" s="1431"/>
      <c r="S4" s="1431"/>
      <c r="T4" s="1432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430" t="s">
        <v>23</v>
      </c>
      <c r="C17" s="1431"/>
      <c r="D17" s="1431"/>
      <c r="E17" s="1431"/>
      <c r="F17" s="1432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586"/>
  <sheetViews>
    <sheetView showGridLines="0" topLeftCell="A543" zoomScale="70" zoomScaleNormal="70" workbookViewId="0">
      <selection activeCell="W581" sqref="W581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439" t="s">
        <v>50</v>
      </c>
      <c r="C8" s="1440"/>
      <c r="D8" s="1440"/>
      <c r="E8" s="1440"/>
      <c r="F8" s="144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439" t="s">
        <v>50</v>
      </c>
      <c r="C21" s="1440"/>
      <c r="D21" s="1440"/>
      <c r="E21" s="1440"/>
      <c r="F21" s="1440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439" t="s">
        <v>50</v>
      </c>
      <c r="C34" s="1440"/>
      <c r="D34" s="1440"/>
      <c r="E34" s="1440"/>
      <c r="F34" s="1440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439" t="s">
        <v>50</v>
      </c>
      <c r="C47" s="1440"/>
      <c r="D47" s="1440"/>
      <c r="E47" s="1440"/>
      <c r="F47" s="1440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468" t="s">
        <v>50</v>
      </c>
      <c r="C60" s="1466"/>
      <c r="D60" s="1466"/>
      <c r="E60" s="1466"/>
      <c r="F60" s="1466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556" t="s">
        <v>94</v>
      </c>
      <c r="K69" s="1556"/>
      <c r="L69" s="1556"/>
      <c r="M69" s="1556"/>
      <c r="N69" s="1556"/>
      <c r="O69" s="1556"/>
      <c r="P69" s="1556"/>
      <c r="Q69" s="1557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556"/>
      <c r="K70" s="1556"/>
      <c r="L70" s="1556"/>
      <c r="M70" s="1556"/>
      <c r="N70" s="1556"/>
      <c r="O70" s="1556"/>
      <c r="P70" s="1556"/>
      <c r="Q70" s="1557"/>
      <c r="R70" s="427"/>
    </row>
    <row r="71" spans="1:18" x14ac:dyDescent="0.2">
      <c r="J71" s="1556"/>
      <c r="K71" s="1556"/>
      <c r="L71" s="1556"/>
      <c r="M71" s="1556"/>
      <c r="N71" s="1556"/>
      <c r="O71" s="1556"/>
      <c r="P71" s="1556"/>
      <c r="Q71" s="1557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468" t="s">
        <v>50</v>
      </c>
      <c r="C73" s="1466"/>
      <c r="D73" s="1466"/>
      <c r="E73" s="1466"/>
      <c r="F73" s="1466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559" t="s">
        <v>99</v>
      </c>
      <c r="J76" s="1560"/>
      <c r="K76" s="1560"/>
      <c r="L76" s="1560"/>
      <c r="M76" s="1560"/>
      <c r="N76" s="1560"/>
      <c r="O76" s="1560"/>
      <c r="P76" s="1560"/>
      <c r="Q76" s="1561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562"/>
      <c r="J77" s="1563"/>
      <c r="K77" s="1563"/>
      <c r="L77" s="1563"/>
      <c r="M77" s="1563"/>
      <c r="N77" s="1563"/>
      <c r="O77" s="1563"/>
      <c r="P77" s="1563"/>
      <c r="Q77" s="1564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565"/>
      <c r="J78" s="1566"/>
      <c r="K78" s="1566"/>
      <c r="L78" s="1566"/>
      <c r="M78" s="1566"/>
      <c r="N78" s="1566"/>
      <c r="O78" s="1566"/>
      <c r="P78" s="1566"/>
      <c r="Q78" s="1567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468" t="s">
        <v>50</v>
      </c>
      <c r="C86" s="1466"/>
      <c r="D86" s="1466"/>
      <c r="E86" s="1466"/>
      <c r="F86" s="1466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468" t="s">
        <v>50</v>
      </c>
      <c r="C99" s="1466"/>
      <c r="D99" s="1466"/>
      <c r="E99" s="1466"/>
      <c r="F99" s="1466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468" t="s">
        <v>50</v>
      </c>
      <c r="C112" s="1466"/>
      <c r="D112" s="1466"/>
      <c r="E112" s="1466"/>
      <c r="F112" s="1466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470" t="s">
        <v>123</v>
      </c>
      <c r="L114" s="1471"/>
      <c r="M114" s="1471"/>
      <c r="N114" s="1472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473" t="s">
        <v>115</v>
      </c>
      <c r="L115" s="1474"/>
      <c r="M115" s="1474"/>
      <c r="N115" s="1475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468" t="s">
        <v>50</v>
      </c>
      <c r="C125" s="1466"/>
      <c r="D125" s="1466"/>
      <c r="E125" s="1466"/>
      <c r="F125" s="1466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568" t="s">
        <v>137</v>
      </c>
      <c r="M133" s="1568"/>
      <c r="N133" s="1568"/>
      <c r="O133" s="1568"/>
      <c r="P133" s="1558" t="s">
        <v>142</v>
      </c>
      <c r="Q133" s="1558"/>
      <c r="R133" s="1558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569"/>
      <c r="M134" s="1569"/>
      <c r="N134" s="1569"/>
      <c r="O134" s="1569"/>
      <c r="P134" s="1569"/>
      <c r="Q134" s="1569"/>
      <c r="R134" s="1569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468" t="s">
        <v>50</v>
      </c>
      <c r="C138" s="1466"/>
      <c r="D138" s="1466"/>
      <c r="E138" s="1466"/>
      <c r="F138" s="1466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468" t="s">
        <v>50</v>
      </c>
      <c r="C151" s="1466"/>
      <c r="D151" s="1466"/>
      <c r="E151" s="1466"/>
      <c r="F151" s="1466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468" t="s">
        <v>50</v>
      </c>
      <c r="C164" s="1466"/>
      <c r="D164" s="1466"/>
      <c r="E164" s="1466"/>
      <c r="F164" s="1466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468" t="s">
        <v>50</v>
      </c>
      <c r="C177" s="1466"/>
      <c r="D177" s="1466"/>
      <c r="E177" s="1466"/>
      <c r="F177" s="1466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470" t="s">
        <v>184</v>
      </c>
      <c r="M178" s="1471"/>
      <c r="N178" s="1471"/>
      <c r="O178" s="1472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473" t="s">
        <v>115</v>
      </c>
      <c r="M179" s="1474"/>
      <c r="N179" s="1474"/>
      <c r="O179" s="1475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468" t="s">
        <v>50</v>
      </c>
      <c r="C190" s="1466"/>
      <c r="D190" s="1466"/>
      <c r="E190" s="1466"/>
      <c r="F190" s="1466"/>
      <c r="G190" s="1486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570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468" t="s">
        <v>50</v>
      </c>
      <c r="C203" s="1466"/>
      <c r="D203" s="1466"/>
      <c r="E203" s="1466"/>
      <c r="F203" s="1466"/>
      <c r="G203" s="1486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570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468" t="s">
        <v>50</v>
      </c>
      <c r="C216" s="1466"/>
      <c r="D216" s="1466"/>
      <c r="E216" s="1466"/>
      <c r="F216" s="1466"/>
      <c r="G216" s="1486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570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468" t="s">
        <v>50</v>
      </c>
      <c r="C229" s="1466"/>
      <c r="D229" s="1466"/>
      <c r="E229" s="1466"/>
      <c r="F229" s="1466"/>
      <c r="G229" s="1486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570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468" t="s">
        <v>50</v>
      </c>
      <c r="C242" s="1466"/>
      <c r="D242" s="1466"/>
      <c r="E242" s="1466"/>
      <c r="F242" s="1466"/>
      <c r="G242" s="1486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570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468" t="s">
        <v>50</v>
      </c>
      <c r="C255" s="1466"/>
      <c r="D255" s="1466"/>
      <c r="E255" s="1466"/>
      <c r="F255" s="1466"/>
      <c r="G255" s="1486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570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468" t="s">
        <v>50</v>
      </c>
      <c r="C268" s="1466"/>
      <c r="D268" s="1466"/>
      <c r="E268" s="1466"/>
      <c r="F268" s="1466"/>
      <c r="G268" s="1486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570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435" t="s">
        <v>130</v>
      </c>
      <c r="C282" s="1436"/>
      <c r="D282" s="1436"/>
      <c r="E282" s="1436"/>
      <c r="F282" s="1436"/>
      <c r="G282" s="1436"/>
      <c r="H282" s="1437"/>
      <c r="I282" s="1438" t="s">
        <v>131</v>
      </c>
      <c r="J282" s="1436"/>
      <c r="K282" s="1436"/>
      <c r="L282" s="1436"/>
      <c r="M282" s="1436"/>
      <c r="N282" s="1436"/>
      <c r="O282" s="1437"/>
      <c r="P282" s="1439" t="s">
        <v>53</v>
      </c>
      <c r="Q282" s="1440"/>
      <c r="R282" s="1440"/>
      <c r="S282" s="1440"/>
      <c r="T282" s="1440"/>
      <c r="U282" s="1440"/>
      <c r="V282" s="1441"/>
      <c r="W282" s="1442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443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435" t="s">
        <v>130</v>
      </c>
      <c r="C296" s="1436"/>
      <c r="D296" s="1436"/>
      <c r="E296" s="1436"/>
      <c r="F296" s="1436"/>
      <c r="G296" s="1436"/>
      <c r="H296" s="1437"/>
      <c r="I296" s="1438" t="s">
        <v>131</v>
      </c>
      <c r="J296" s="1436"/>
      <c r="K296" s="1436"/>
      <c r="L296" s="1436"/>
      <c r="M296" s="1436"/>
      <c r="N296" s="1436"/>
      <c r="O296" s="1437"/>
      <c r="P296" s="1439" t="s">
        <v>53</v>
      </c>
      <c r="Q296" s="1440"/>
      <c r="R296" s="1440"/>
      <c r="S296" s="1440"/>
      <c r="T296" s="1440"/>
      <c r="U296" s="1440"/>
      <c r="V296" s="1441"/>
      <c r="W296" s="1442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443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435" t="s">
        <v>130</v>
      </c>
      <c r="C310" s="1436"/>
      <c r="D310" s="1436"/>
      <c r="E310" s="1436"/>
      <c r="F310" s="1436"/>
      <c r="G310" s="1436"/>
      <c r="H310" s="1437"/>
      <c r="I310" s="1438" t="s">
        <v>131</v>
      </c>
      <c r="J310" s="1436"/>
      <c r="K310" s="1436"/>
      <c r="L310" s="1436"/>
      <c r="M310" s="1436"/>
      <c r="N310" s="1436"/>
      <c r="O310" s="1437"/>
      <c r="P310" s="1439" t="s">
        <v>53</v>
      </c>
      <c r="Q310" s="1440"/>
      <c r="R310" s="1440"/>
      <c r="S310" s="1440"/>
      <c r="T310" s="1440"/>
      <c r="U310" s="1440"/>
      <c r="V310" s="1441"/>
      <c r="W310" s="1442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443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435" t="s">
        <v>130</v>
      </c>
      <c r="C324" s="1436"/>
      <c r="D324" s="1436"/>
      <c r="E324" s="1436"/>
      <c r="F324" s="1436"/>
      <c r="G324" s="1436"/>
      <c r="H324" s="1437"/>
      <c r="I324" s="1438" t="s">
        <v>131</v>
      </c>
      <c r="J324" s="1436"/>
      <c r="K324" s="1436"/>
      <c r="L324" s="1436"/>
      <c r="M324" s="1436"/>
      <c r="N324" s="1436"/>
      <c r="O324" s="1437"/>
      <c r="P324" s="1439" t="s">
        <v>53</v>
      </c>
      <c r="Q324" s="1440"/>
      <c r="R324" s="1440"/>
      <c r="S324" s="1440"/>
      <c r="T324" s="1440"/>
      <c r="U324" s="1440"/>
      <c r="V324" s="1441"/>
      <c r="W324" s="1442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443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435" t="s">
        <v>130</v>
      </c>
      <c r="C338" s="1436"/>
      <c r="D338" s="1436"/>
      <c r="E338" s="1436"/>
      <c r="F338" s="1436"/>
      <c r="G338" s="1436"/>
      <c r="H338" s="1437"/>
      <c r="I338" s="1438" t="s">
        <v>131</v>
      </c>
      <c r="J338" s="1436"/>
      <c r="K338" s="1436"/>
      <c r="L338" s="1436"/>
      <c r="M338" s="1436"/>
      <c r="N338" s="1436"/>
      <c r="O338" s="1437"/>
      <c r="P338" s="1439" t="s">
        <v>53</v>
      </c>
      <c r="Q338" s="1440"/>
      <c r="R338" s="1440"/>
      <c r="S338" s="1440"/>
      <c r="T338" s="1440"/>
      <c r="U338" s="1440"/>
      <c r="V338" s="1441"/>
      <c r="W338" s="1442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443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435" t="s">
        <v>130</v>
      </c>
      <c r="C352" s="1436"/>
      <c r="D352" s="1436"/>
      <c r="E352" s="1436"/>
      <c r="F352" s="1436"/>
      <c r="G352" s="1436"/>
      <c r="H352" s="1437"/>
      <c r="I352" s="1438" t="s">
        <v>131</v>
      </c>
      <c r="J352" s="1436"/>
      <c r="K352" s="1436"/>
      <c r="L352" s="1436"/>
      <c r="M352" s="1436"/>
      <c r="N352" s="1436"/>
      <c r="O352" s="1437"/>
      <c r="P352" s="1439" t="s">
        <v>53</v>
      </c>
      <c r="Q352" s="1440"/>
      <c r="R352" s="1440"/>
      <c r="S352" s="1440"/>
      <c r="T352" s="1440"/>
      <c r="U352" s="1440"/>
      <c r="V352" s="1441"/>
      <c r="W352" s="1442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443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435" t="s">
        <v>130</v>
      </c>
      <c r="C366" s="1436"/>
      <c r="D366" s="1436"/>
      <c r="E366" s="1436"/>
      <c r="F366" s="1436"/>
      <c r="G366" s="1436"/>
      <c r="H366" s="1437"/>
      <c r="I366" s="1438" t="s">
        <v>131</v>
      </c>
      <c r="J366" s="1436"/>
      <c r="K366" s="1436"/>
      <c r="L366" s="1436"/>
      <c r="M366" s="1436"/>
      <c r="N366" s="1436"/>
      <c r="O366" s="1437"/>
      <c r="P366" s="1439" t="s">
        <v>53</v>
      </c>
      <c r="Q366" s="1440"/>
      <c r="R366" s="1440"/>
      <c r="S366" s="1440"/>
      <c r="T366" s="1440"/>
      <c r="U366" s="1440"/>
      <c r="V366" s="1441"/>
      <c r="W366" s="1442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443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435" t="s">
        <v>130</v>
      </c>
      <c r="C380" s="1436"/>
      <c r="D380" s="1436"/>
      <c r="E380" s="1436"/>
      <c r="F380" s="1436"/>
      <c r="G380" s="1436"/>
      <c r="H380" s="1437"/>
      <c r="I380" s="1438" t="s">
        <v>131</v>
      </c>
      <c r="J380" s="1436"/>
      <c r="K380" s="1436"/>
      <c r="L380" s="1436"/>
      <c r="M380" s="1436"/>
      <c r="N380" s="1436"/>
      <c r="O380" s="1437"/>
      <c r="P380" s="1439" t="s">
        <v>53</v>
      </c>
      <c r="Q380" s="1440"/>
      <c r="R380" s="1440"/>
      <c r="S380" s="1440"/>
      <c r="T380" s="1440"/>
      <c r="U380" s="1440"/>
      <c r="V380" s="1441"/>
      <c r="W380" s="1442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443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435" t="s">
        <v>130</v>
      </c>
      <c r="C394" s="1436"/>
      <c r="D394" s="1436"/>
      <c r="E394" s="1436"/>
      <c r="F394" s="1436"/>
      <c r="G394" s="1436"/>
      <c r="H394" s="1437"/>
      <c r="I394" s="1438" t="s">
        <v>131</v>
      </c>
      <c r="J394" s="1436"/>
      <c r="K394" s="1436"/>
      <c r="L394" s="1436"/>
      <c r="M394" s="1436"/>
      <c r="N394" s="1436"/>
      <c r="O394" s="1437"/>
      <c r="P394" s="1439" t="s">
        <v>53</v>
      </c>
      <c r="Q394" s="1440"/>
      <c r="R394" s="1440"/>
      <c r="S394" s="1440"/>
      <c r="T394" s="1440"/>
      <c r="U394" s="1440"/>
      <c r="V394" s="1441"/>
      <c r="W394" s="1442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443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435" t="s">
        <v>130</v>
      </c>
      <c r="C407" s="1436"/>
      <c r="D407" s="1436"/>
      <c r="E407" s="1436"/>
      <c r="F407" s="1436"/>
      <c r="G407" s="1436"/>
      <c r="H407" s="1437"/>
      <c r="I407" s="1438" t="s">
        <v>131</v>
      </c>
      <c r="J407" s="1436"/>
      <c r="K407" s="1436"/>
      <c r="L407" s="1436"/>
      <c r="M407" s="1436"/>
      <c r="N407" s="1436"/>
      <c r="O407" s="1437"/>
      <c r="P407" s="1439" t="s">
        <v>53</v>
      </c>
      <c r="Q407" s="1440"/>
      <c r="R407" s="1440"/>
      <c r="S407" s="1440"/>
      <c r="T407" s="1440"/>
      <c r="U407" s="1440"/>
      <c r="V407" s="1441"/>
      <c r="W407" s="1442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443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435" t="s">
        <v>130</v>
      </c>
      <c r="C420" s="1436"/>
      <c r="D420" s="1436"/>
      <c r="E420" s="1436"/>
      <c r="F420" s="1436"/>
      <c r="G420" s="1436"/>
      <c r="H420" s="1437"/>
      <c r="I420" s="1438" t="s">
        <v>131</v>
      </c>
      <c r="J420" s="1436"/>
      <c r="K420" s="1436"/>
      <c r="L420" s="1436"/>
      <c r="M420" s="1436"/>
      <c r="N420" s="1436"/>
      <c r="O420" s="1437"/>
      <c r="P420" s="1439" t="s">
        <v>53</v>
      </c>
      <c r="Q420" s="1440"/>
      <c r="R420" s="1440"/>
      <c r="S420" s="1440"/>
      <c r="T420" s="1440"/>
      <c r="U420" s="1440"/>
      <c r="V420" s="1441"/>
      <c r="W420" s="1442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443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435" t="s">
        <v>130</v>
      </c>
      <c r="C433" s="1436"/>
      <c r="D433" s="1436"/>
      <c r="E433" s="1436"/>
      <c r="F433" s="1436"/>
      <c r="G433" s="1436"/>
      <c r="H433" s="1437"/>
      <c r="I433" s="1438" t="s">
        <v>131</v>
      </c>
      <c r="J433" s="1436"/>
      <c r="K433" s="1436"/>
      <c r="L433" s="1436"/>
      <c r="M433" s="1436"/>
      <c r="N433" s="1436"/>
      <c r="O433" s="1437"/>
      <c r="P433" s="1439" t="s">
        <v>53</v>
      </c>
      <c r="Q433" s="1440"/>
      <c r="R433" s="1440"/>
      <c r="S433" s="1440"/>
      <c r="T433" s="1440"/>
      <c r="U433" s="1440"/>
      <c r="V433" s="1441"/>
      <c r="W433" s="1442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443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435" t="s">
        <v>130</v>
      </c>
      <c r="C446" s="1436"/>
      <c r="D446" s="1436"/>
      <c r="E446" s="1436"/>
      <c r="F446" s="1436"/>
      <c r="G446" s="1436"/>
      <c r="H446" s="1437"/>
      <c r="I446" s="1438" t="s">
        <v>131</v>
      </c>
      <c r="J446" s="1436"/>
      <c r="K446" s="1436"/>
      <c r="L446" s="1436"/>
      <c r="M446" s="1436"/>
      <c r="N446" s="1436"/>
      <c r="O446" s="1437"/>
      <c r="P446" s="1439" t="s">
        <v>53</v>
      </c>
      <c r="Q446" s="1440"/>
      <c r="R446" s="1440"/>
      <c r="S446" s="1440"/>
      <c r="T446" s="1440"/>
      <c r="U446" s="1440"/>
      <c r="V446" s="1441"/>
      <c r="W446" s="1442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443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435" t="s">
        <v>130</v>
      </c>
      <c r="C459" s="1436"/>
      <c r="D459" s="1436"/>
      <c r="E459" s="1436"/>
      <c r="F459" s="1436"/>
      <c r="G459" s="1436"/>
      <c r="H459" s="1437"/>
      <c r="I459" s="1438" t="s">
        <v>131</v>
      </c>
      <c r="J459" s="1436"/>
      <c r="K459" s="1436"/>
      <c r="L459" s="1436"/>
      <c r="M459" s="1436"/>
      <c r="N459" s="1436"/>
      <c r="O459" s="1437"/>
      <c r="P459" s="1439" t="s">
        <v>53</v>
      </c>
      <c r="Q459" s="1440"/>
      <c r="R459" s="1440"/>
      <c r="S459" s="1440"/>
      <c r="T459" s="1440"/>
      <c r="U459" s="1440"/>
      <c r="V459" s="1441"/>
      <c r="W459" s="1442" t="s">
        <v>55</v>
      </c>
      <c r="X459" s="228">
        <v>237</v>
      </c>
      <c r="Y459" s="1305"/>
      <c r="Z459" s="1305"/>
    </row>
    <row r="460" spans="1:26" ht="13.5" thickBot="1" x14ac:dyDescent="0.25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443"/>
      <c r="X460" s="741"/>
      <c r="Y460" s="741"/>
      <c r="Z460" s="1305"/>
    </row>
    <row r="461" spans="1:26" x14ac:dyDescent="0.2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.5" thickBot="1" x14ac:dyDescent="0.25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.5" thickBot="1" x14ac:dyDescent="0.25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.5" thickBot="1" x14ac:dyDescent="0.25"/>
    <row r="472" spans="1:26" ht="13.5" thickBot="1" x14ac:dyDescent="0.25">
      <c r="A472" s="230" t="s">
        <v>291</v>
      </c>
      <c r="B472" s="1435" t="s">
        <v>130</v>
      </c>
      <c r="C472" s="1436"/>
      <c r="D472" s="1436"/>
      <c r="E472" s="1436"/>
      <c r="F472" s="1436"/>
      <c r="G472" s="1436"/>
      <c r="H472" s="1437"/>
      <c r="I472" s="1438" t="s">
        <v>131</v>
      </c>
      <c r="J472" s="1436"/>
      <c r="K472" s="1436"/>
      <c r="L472" s="1436"/>
      <c r="M472" s="1436"/>
      <c r="N472" s="1436"/>
      <c r="O472" s="1437"/>
      <c r="P472" s="1439" t="s">
        <v>53</v>
      </c>
      <c r="Q472" s="1440"/>
      <c r="R472" s="1440"/>
      <c r="S472" s="1440"/>
      <c r="T472" s="1440"/>
      <c r="U472" s="1440"/>
      <c r="V472" s="1441"/>
      <c r="W472" s="1442" t="s">
        <v>55</v>
      </c>
      <c r="X472" s="228"/>
      <c r="Y472" s="1308"/>
      <c r="Z472" s="1308"/>
    </row>
    <row r="473" spans="1:26" ht="13.5" thickBot="1" x14ac:dyDescent="0.25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443"/>
      <c r="X473" s="741"/>
      <c r="Y473" s="741"/>
      <c r="Z473" s="1308"/>
    </row>
    <row r="474" spans="1:26" x14ac:dyDescent="0.2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.5" thickBot="1" x14ac:dyDescent="0.25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.5" thickBot="1" x14ac:dyDescent="0.25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  <row r="484" spans="1:26" ht="13.5" thickBot="1" x14ac:dyDescent="0.25"/>
    <row r="485" spans="1:26" ht="13.5" thickBot="1" x14ac:dyDescent="0.25">
      <c r="A485" s="230" t="s">
        <v>293</v>
      </c>
      <c r="B485" s="1435" t="s">
        <v>130</v>
      </c>
      <c r="C485" s="1436"/>
      <c r="D485" s="1436"/>
      <c r="E485" s="1436"/>
      <c r="F485" s="1436"/>
      <c r="G485" s="1436"/>
      <c r="H485" s="1437"/>
      <c r="I485" s="1438" t="s">
        <v>131</v>
      </c>
      <c r="J485" s="1436"/>
      <c r="K485" s="1436"/>
      <c r="L485" s="1436"/>
      <c r="M485" s="1436"/>
      <c r="N485" s="1436"/>
      <c r="O485" s="1437"/>
      <c r="P485" s="1439" t="s">
        <v>53</v>
      </c>
      <c r="Q485" s="1440"/>
      <c r="R485" s="1440"/>
      <c r="S485" s="1440"/>
      <c r="T485" s="1440"/>
      <c r="U485" s="1440"/>
      <c r="V485" s="1441"/>
      <c r="W485" s="1442" t="s">
        <v>55</v>
      </c>
      <c r="X485" s="228">
        <v>239</v>
      </c>
      <c r="Y485" s="1317"/>
      <c r="Z485" s="1317"/>
    </row>
    <row r="486" spans="1:26" ht="13.5" thickBot="1" x14ac:dyDescent="0.25">
      <c r="A486" s="846" t="s">
        <v>54</v>
      </c>
      <c r="B486" s="1173">
        <v>1</v>
      </c>
      <c r="C486" s="1170">
        <v>2</v>
      </c>
      <c r="D486" s="1170">
        <v>3</v>
      </c>
      <c r="E486" s="1170">
        <v>4</v>
      </c>
      <c r="F486" s="1170">
        <v>5</v>
      </c>
      <c r="G486" s="1170">
        <v>6</v>
      </c>
      <c r="H486" s="1171">
        <v>7</v>
      </c>
      <c r="I486" s="1172">
        <v>8</v>
      </c>
      <c r="J486" s="1170">
        <v>9</v>
      </c>
      <c r="K486" s="1170">
        <v>10</v>
      </c>
      <c r="L486" s="1170">
        <v>11</v>
      </c>
      <c r="M486" s="1170">
        <v>12</v>
      </c>
      <c r="N486" s="1170">
        <v>13</v>
      </c>
      <c r="O486" s="1171">
        <v>14</v>
      </c>
      <c r="P486" s="1172">
        <v>1</v>
      </c>
      <c r="Q486" s="1170">
        <v>2</v>
      </c>
      <c r="R486" s="1170">
        <v>3</v>
      </c>
      <c r="S486" s="1170">
        <v>4</v>
      </c>
      <c r="T486" s="1170">
        <v>5</v>
      </c>
      <c r="U486" s="1170">
        <v>6</v>
      </c>
      <c r="V486" s="1171">
        <v>7</v>
      </c>
      <c r="W486" s="1443"/>
      <c r="X486" s="741"/>
      <c r="Y486" s="741"/>
      <c r="Z486" s="1317"/>
    </row>
    <row r="487" spans="1:26" x14ac:dyDescent="0.2">
      <c r="A487" s="234" t="s">
        <v>3</v>
      </c>
      <c r="B487" s="828">
        <v>4265</v>
      </c>
      <c r="C487" s="775">
        <v>4265</v>
      </c>
      <c r="D487" s="775">
        <v>4265</v>
      </c>
      <c r="E487" s="775">
        <v>4265</v>
      </c>
      <c r="F487" s="775">
        <v>4265</v>
      </c>
      <c r="G487" s="553">
        <v>4265</v>
      </c>
      <c r="H487" s="771">
        <v>4265</v>
      </c>
      <c r="I487" s="777">
        <v>4265</v>
      </c>
      <c r="J487" s="553">
        <v>4265</v>
      </c>
      <c r="K487" s="553">
        <v>4265</v>
      </c>
      <c r="L487" s="775">
        <v>4265</v>
      </c>
      <c r="M487" s="775">
        <v>4265</v>
      </c>
      <c r="N487" s="775">
        <v>4265</v>
      </c>
      <c r="O487" s="829">
        <v>4265</v>
      </c>
      <c r="P487" s="774">
        <v>4265</v>
      </c>
      <c r="Q487" s="553">
        <v>4265</v>
      </c>
      <c r="R487" s="553">
        <v>4265</v>
      </c>
      <c r="S487" s="553">
        <v>4265</v>
      </c>
      <c r="T487" s="553">
        <v>4265</v>
      </c>
      <c r="U487" s="553">
        <v>4265</v>
      </c>
      <c r="V487" s="771">
        <v>4265</v>
      </c>
      <c r="W487" s="420">
        <v>4265</v>
      </c>
      <c r="X487" s="1324"/>
      <c r="Y487" s="529"/>
      <c r="Z487" s="1317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513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513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406">
        <v>4444</v>
      </c>
      <c r="X488" s="1324"/>
      <c r="Y488" s="1319"/>
      <c r="Z488" s="1317"/>
    </row>
    <row r="489" spans="1:26" x14ac:dyDescent="0.2">
      <c r="A489" s="231" t="s">
        <v>7</v>
      </c>
      <c r="B489" s="367">
        <v>100</v>
      </c>
      <c r="C489" s="368">
        <v>91.7</v>
      </c>
      <c r="D489" s="368">
        <v>100</v>
      </c>
      <c r="E489" s="368">
        <v>71.400000000000006</v>
      </c>
      <c r="F489" s="368">
        <v>91.7</v>
      </c>
      <c r="G489" s="368">
        <v>83.3</v>
      </c>
      <c r="H489" s="370">
        <v>91.7</v>
      </c>
      <c r="I489" s="514">
        <v>100</v>
      </c>
      <c r="J489" s="368">
        <v>83.3</v>
      </c>
      <c r="K489" s="368">
        <v>100</v>
      </c>
      <c r="L489" s="368">
        <v>66.7</v>
      </c>
      <c r="M489" s="368">
        <v>100</v>
      </c>
      <c r="N489" s="368">
        <v>100</v>
      </c>
      <c r="O489" s="370">
        <v>100</v>
      </c>
      <c r="P489" s="514">
        <v>83.3</v>
      </c>
      <c r="Q489" s="368">
        <v>92.3</v>
      </c>
      <c r="R489" s="368">
        <v>83.3</v>
      </c>
      <c r="S489" s="368">
        <v>77.8</v>
      </c>
      <c r="T489" s="368">
        <v>91.7</v>
      </c>
      <c r="U489" s="368">
        <v>100</v>
      </c>
      <c r="V489" s="370">
        <v>100</v>
      </c>
      <c r="W489" s="421">
        <v>86.2</v>
      </c>
      <c r="X489" s="365"/>
      <c r="Y489" s="443"/>
      <c r="Z489" s="1317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515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515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408">
        <v>7.0999999999999994E-2</v>
      </c>
      <c r="X490" s="1317"/>
      <c r="Y490" s="331"/>
      <c r="Z490" s="1317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516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516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400">
        <f>W488/W487*100-100</f>
        <v>4.1969519343493431</v>
      </c>
      <c r="X491" s="1009"/>
      <c r="Y491" s="1324"/>
      <c r="Z491" s="1317"/>
    </row>
    <row r="492" spans="1:26" ht="13.5" thickBot="1" x14ac:dyDescent="0.25">
      <c r="A492" s="839" t="s">
        <v>27</v>
      </c>
      <c r="B492" s="834">
        <f t="shared" ref="B492:V492" si="105">B488-B475</f>
        <v>-24</v>
      </c>
      <c r="C492" s="546">
        <f t="shared" si="105"/>
        <v>93</v>
      </c>
      <c r="D492" s="546">
        <f t="shared" si="105"/>
        <v>9</v>
      </c>
      <c r="E492" s="546">
        <f t="shared" si="105"/>
        <v>195</v>
      </c>
      <c r="F492" s="546">
        <f t="shared" si="105"/>
        <v>205</v>
      </c>
      <c r="G492" s="546">
        <f t="shared" si="105"/>
        <v>148</v>
      </c>
      <c r="H492" s="835">
        <f t="shared" si="105"/>
        <v>-113</v>
      </c>
      <c r="I492" s="768">
        <f t="shared" si="105"/>
        <v>94</v>
      </c>
      <c r="J492" s="546">
        <f t="shared" si="105"/>
        <v>-84</v>
      </c>
      <c r="K492" s="546">
        <f t="shared" si="105"/>
        <v>43</v>
      </c>
      <c r="L492" s="546">
        <f t="shared" si="105"/>
        <v>-211</v>
      </c>
      <c r="M492" s="546">
        <f t="shared" si="105"/>
        <v>11</v>
      </c>
      <c r="N492" s="546">
        <f t="shared" si="105"/>
        <v>146</v>
      </c>
      <c r="O492" s="835">
        <f t="shared" si="105"/>
        <v>-140</v>
      </c>
      <c r="P492" s="768">
        <f t="shared" si="105"/>
        <v>20</v>
      </c>
      <c r="Q492" s="546">
        <f t="shared" si="105"/>
        <v>-35</v>
      </c>
      <c r="R492" s="546">
        <f t="shared" si="105"/>
        <v>-28</v>
      </c>
      <c r="S492" s="546">
        <f t="shared" si="105"/>
        <v>-105</v>
      </c>
      <c r="T492" s="546">
        <f t="shared" si="105"/>
        <v>-33</v>
      </c>
      <c r="U492" s="546">
        <f t="shared" si="105"/>
        <v>107</v>
      </c>
      <c r="V492" s="835">
        <f t="shared" si="105"/>
        <v>21</v>
      </c>
      <c r="W492" s="401">
        <f t="shared" ref="W492" si="106">W488-$B$285</f>
        <v>1138</v>
      </c>
      <c r="X492" s="1317"/>
      <c r="Y492" s="329"/>
      <c r="Z492" s="1317"/>
    </row>
    <row r="493" spans="1:26" x14ac:dyDescent="0.2">
      <c r="A493" s="258" t="s">
        <v>51</v>
      </c>
      <c r="B493" s="432">
        <v>51</v>
      </c>
      <c r="C493" s="415">
        <v>50</v>
      </c>
      <c r="D493" s="415">
        <v>51</v>
      </c>
      <c r="E493" s="415">
        <v>14</v>
      </c>
      <c r="F493" s="415">
        <v>51</v>
      </c>
      <c r="G493" s="415">
        <v>49</v>
      </c>
      <c r="H493" s="416">
        <v>49</v>
      </c>
      <c r="I493" s="517">
        <v>53</v>
      </c>
      <c r="J493" s="415">
        <v>48</v>
      </c>
      <c r="K493" s="415">
        <v>53</v>
      </c>
      <c r="L493" s="415">
        <v>10</v>
      </c>
      <c r="M493" s="415">
        <v>51</v>
      </c>
      <c r="N493" s="415">
        <v>51</v>
      </c>
      <c r="O493" s="416">
        <v>52</v>
      </c>
      <c r="P493" s="517">
        <v>51</v>
      </c>
      <c r="Q493" s="415">
        <v>50</v>
      </c>
      <c r="R493" s="415">
        <v>50</v>
      </c>
      <c r="S493" s="415">
        <v>13</v>
      </c>
      <c r="T493" s="415">
        <v>52</v>
      </c>
      <c r="U493" s="415">
        <v>53</v>
      </c>
      <c r="V493" s="416">
        <v>51</v>
      </c>
      <c r="W493" s="422">
        <f>SUM(B493:V493)</f>
        <v>953</v>
      </c>
      <c r="X493" s="1317" t="s">
        <v>56</v>
      </c>
      <c r="Y493" s="742">
        <f>W480-W493</f>
        <v>1</v>
      </c>
      <c r="Z493" s="285">
        <f>Y493/W480</f>
        <v>1.0482180293501049E-3</v>
      </c>
    </row>
    <row r="494" spans="1:26" x14ac:dyDescent="0.2">
      <c r="A494" s="957" t="s">
        <v>28</v>
      </c>
      <c r="B494" s="385">
        <v>155</v>
      </c>
      <c r="C494" s="504">
        <v>155.5</v>
      </c>
      <c r="D494" s="504">
        <v>156</v>
      </c>
      <c r="E494" s="504">
        <v>156</v>
      </c>
      <c r="F494" s="504">
        <v>155.5</v>
      </c>
      <c r="G494" s="504">
        <v>157</v>
      </c>
      <c r="H494" s="505">
        <v>157</v>
      </c>
      <c r="I494" s="958">
        <v>156</v>
      </c>
      <c r="J494" s="504">
        <v>157</v>
      </c>
      <c r="K494" s="504">
        <v>155</v>
      </c>
      <c r="L494" s="504">
        <v>156.5</v>
      </c>
      <c r="M494" s="504">
        <v>155</v>
      </c>
      <c r="N494" s="504">
        <v>154.5</v>
      </c>
      <c r="O494" s="505">
        <v>154</v>
      </c>
      <c r="P494" s="958">
        <v>158</v>
      </c>
      <c r="Q494" s="504">
        <v>157</v>
      </c>
      <c r="R494" s="504">
        <v>157</v>
      </c>
      <c r="S494" s="504">
        <v>158</v>
      </c>
      <c r="T494" s="504">
        <v>155</v>
      </c>
      <c r="U494" s="504">
        <v>155</v>
      </c>
      <c r="V494" s="505">
        <v>153.5</v>
      </c>
      <c r="W494" s="959"/>
      <c r="X494" s="1324" t="s">
        <v>57</v>
      </c>
      <c r="Y494" s="1324">
        <v>155.03</v>
      </c>
      <c r="Z494" s="530"/>
    </row>
    <row r="495" spans="1:26" ht="13.5" thickBot="1" x14ac:dyDescent="0.25">
      <c r="A495" s="266" t="s">
        <v>26</v>
      </c>
      <c r="B495" s="750">
        <f t="shared" ref="B495:V495" si="107">B494-B481</f>
        <v>0.5</v>
      </c>
      <c r="C495" s="751">
        <f t="shared" si="107"/>
        <v>0.5</v>
      </c>
      <c r="D495" s="751">
        <f t="shared" si="107"/>
        <v>0.5</v>
      </c>
      <c r="E495" s="751">
        <f t="shared" si="107"/>
        <v>0.5</v>
      </c>
      <c r="F495" s="751">
        <f t="shared" si="107"/>
        <v>0.5</v>
      </c>
      <c r="G495" s="751">
        <f t="shared" si="107"/>
        <v>1</v>
      </c>
      <c r="H495" s="752">
        <f t="shared" si="107"/>
        <v>1</v>
      </c>
      <c r="I495" s="934">
        <f t="shared" si="107"/>
        <v>1</v>
      </c>
      <c r="J495" s="751">
        <f t="shared" si="107"/>
        <v>1</v>
      </c>
      <c r="K495" s="751">
        <f t="shared" si="107"/>
        <v>0.5</v>
      </c>
      <c r="L495" s="751">
        <f t="shared" si="107"/>
        <v>1</v>
      </c>
      <c r="M495" s="751">
        <f t="shared" si="107"/>
        <v>0.5</v>
      </c>
      <c r="N495" s="751">
        <f t="shared" si="107"/>
        <v>0.5</v>
      </c>
      <c r="O495" s="752">
        <f t="shared" si="107"/>
        <v>0.5</v>
      </c>
      <c r="P495" s="934">
        <f t="shared" si="107"/>
        <v>1</v>
      </c>
      <c r="Q495" s="751">
        <f t="shared" si="107"/>
        <v>1</v>
      </c>
      <c r="R495" s="751">
        <f t="shared" si="107"/>
        <v>1</v>
      </c>
      <c r="S495" s="751">
        <f t="shared" si="107"/>
        <v>1</v>
      </c>
      <c r="T495" s="751">
        <f t="shared" si="107"/>
        <v>0.5</v>
      </c>
      <c r="U495" s="751">
        <f t="shared" si="107"/>
        <v>0.5</v>
      </c>
      <c r="V495" s="752">
        <f t="shared" si="107"/>
        <v>0.5</v>
      </c>
      <c r="W495" s="402"/>
      <c r="X495" s="1317" t="s">
        <v>26</v>
      </c>
      <c r="Y495" s="1324">
        <f>Y494-Y481</f>
        <v>-0.47999999999998977</v>
      </c>
      <c r="Z495" s="1324"/>
    </row>
    <row r="497" spans="1:26" ht="13.5" thickBot="1" x14ac:dyDescent="0.25"/>
    <row r="498" spans="1:26" ht="13.5" thickBot="1" x14ac:dyDescent="0.25">
      <c r="A498" s="230" t="s">
        <v>294</v>
      </c>
      <c r="B498" s="1435" t="s">
        <v>130</v>
      </c>
      <c r="C498" s="1436"/>
      <c r="D498" s="1436"/>
      <c r="E498" s="1436"/>
      <c r="F498" s="1436"/>
      <c r="G498" s="1436"/>
      <c r="H498" s="1437"/>
      <c r="I498" s="1438" t="s">
        <v>131</v>
      </c>
      <c r="J498" s="1436"/>
      <c r="K498" s="1436"/>
      <c r="L498" s="1436"/>
      <c r="M498" s="1436"/>
      <c r="N498" s="1436"/>
      <c r="O498" s="1437"/>
      <c r="P498" s="1439" t="s">
        <v>53</v>
      </c>
      <c r="Q498" s="1440"/>
      <c r="R498" s="1440"/>
      <c r="S498" s="1440"/>
      <c r="T498" s="1440"/>
      <c r="U498" s="1440"/>
      <c r="V498" s="1441"/>
      <c r="W498" s="1442" t="s">
        <v>55</v>
      </c>
      <c r="X498" s="228"/>
      <c r="Y498" s="1325"/>
      <c r="Z498" s="1325"/>
    </row>
    <row r="499" spans="1:26" ht="13.5" thickBot="1" x14ac:dyDescent="0.25">
      <c r="A499" s="846" t="s">
        <v>54</v>
      </c>
      <c r="B499" s="1173">
        <v>1</v>
      </c>
      <c r="C499" s="1170">
        <v>2</v>
      </c>
      <c r="D499" s="1170">
        <v>3</v>
      </c>
      <c r="E499" s="1170">
        <v>4</v>
      </c>
      <c r="F499" s="1170">
        <v>5</v>
      </c>
      <c r="G499" s="1170">
        <v>6</v>
      </c>
      <c r="H499" s="1171">
        <v>7</v>
      </c>
      <c r="I499" s="1172">
        <v>8</v>
      </c>
      <c r="J499" s="1170">
        <v>9</v>
      </c>
      <c r="K499" s="1170">
        <v>10</v>
      </c>
      <c r="L499" s="1170">
        <v>11</v>
      </c>
      <c r="M499" s="1170">
        <v>12</v>
      </c>
      <c r="N499" s="1170">
        <v>13</v>
      </c>
      <c r="O499" s="1171">
        <v>14</v>
      </c>
      <c r="P499" s="1172">
        <v>1</v>
      </c>
      <c r="Q499" s="1170">
        <v>2</v>
      </c>
      <c r="R499" s="1170">
        <v>3</v>
      </c>
      <c r="S499" s="1170">
        <v>4</v>
      </c>
      <c r="T499" s="1170">
        <v>5</v>
      </c>
      <c r="U499" s="1170">
        <v>6</v>
      </c>
      <c r="V499" s="1171">
        <v>7</v>
      </c>
      <c r="W499" s="1443"/>
      <c r="X499" s="741"/>
      <c r="Y499" s="741"/>
      <c r="Z499" s="1325"/>
    </row>
    <row r="500" spans="1:26" x14ac:dyDescent="0.2">
      <c r="A500" s="234" t="s">
        <v>3</v>
      </c>
      <c r="B500" s="828">
        <v>4280</v>
      </c>
      <c r="C500" s="775">
        <v>4280</v>
      </c>
      <c r="D500" s="775">
        <v>4280</v>
      </c>
      <c r="E500" s="775">
        <v>4280</v>
      </c>
      <c r="F500" s="775">
        <v>4280</v>
      </c>
      <c r="G500" s="553">
        <v>4280</v>
      </c>
      <c r="H500" s="771">
        <v>4280</v>
      </c>
      <c r="I500" s="777">
        <v>4280</v>
      </c>
      <c r="J500" s="553">
        <v>4280</v>
      </c>
      <c r="K500" s="553">
        <v>4280</v>
      </c>
      <c r="L500" s="775">
        <v>4280</v>
      </c>
      <c r="M500" s="775">
        <v>4280</v>
      </c>
      <c r="N500" s="775">
        <v>4280</v>
      </c>
      <c r="O500" s="829">
        <v>4280</v>
      </c>
      <c r="P500" s="774">
        <v>4280</v>
      </c>
      <c r="Q500" s="553">
        <v>4280</v>
      </c>
      <c r="R500" s="553">
        <v>4280</v>
      </c>
      <c r="S500" s="553">
        <v>4280</v>
      </c>
      <c r="T500" s="553">
        <v>4280</v>
      </c>
      <c r="U500" s="553">
        <v>4280</v>
      </c>
      <c r="V500" s="771">
        <v>4280</v>
      </c>
      <c r="W500" s="420">
        <v>4280</v>
      </c>
      <c r="X500" s="1330"/>
      <c r="Y500" s="529"/>
      <c r="Z500" s="1325"/>
    </row>
    <row r="501" spans="1:26" x14ac:dyDescent="0.2">
      <c r="A501" s="238" t="s">
        <v>6</v>
      </c>
      <c r="B501" s="239">
        <v>4783</v>
      </c>
      <c r="C501" s="240">
        <v>4605</v>
      </c>
      <c r="D501" s="240">
        <v>4507</v>
      </c>
      <c r="E501" s="240">
        <v>4047</v>
      </c>
      <c r="F501" s="240">
        <v>4404</v>
      </c>
      <c r="G501" s="240">
        <v>4320</v>
      </c>
      <c r="H501" s="241">
        <v>4322</v>
      </c>
      <c r="I501" s="513">
        <v>4265</v>
      </c>
      <c r="J501" s="240">
        <v>4412</v>
      </c>
      <c r="K501" s="240">
        <v>4669</v>
      </c>
      <c r="L501" s="240">
        <v>4220</v>
      </c>
      <c r="M501" s="240">
        <v>4523</v>
      </c>
      <c r="N501" s="240">
        <v>4558</v>
      </c>
      <c r="O501" s="241">
        <v>4725</v>
      </c>
      <c r="P501" s="513">
        <v>4356</v>
      </c>
      <c r="Q501" s="240">
        <v>4465</v>
      </c>
      <c r="R501" s="240">
        <v>4306</v>
      </c>
      <c r="S501" s="240">
        <v>3769</v>
      </c>
      <c r="T501" s="240">
        <v>4612</v>
      </c>
      <c r="U501" s="240">
        <v>4571</v>
      </c>
      <c r="V501" s="241">
        <v>4633</v>
      </c>
      <c r="W501" s="406">
        <v>4459</v>
      </c>
      <c r="X501" s="1330"/>
      <c r="Y501" s="1327"/>
      <c r="Z501" s="1325"/>
    </row>
    <row r="502" spans="1:26" x14ac:dyDescent="0.2">
      <c r="A502" s="231" t="s">
        <v>7</v>
      </c>
      <c r="B502" s="367">
        <v>100</v>
      </c>
      <c r="C502" s="368">
        <v>83.3</v>
      </c>
      <c r="D502" s="368">
        <v>91.7</v>
      </c>
      <c r="E502" s="368">
        <v>71.400000000000006</v>
      </c>
      <c r="F502" s="368">
        <v>66.7</v>
      </c>
      <c r="G502" s="368">
        <v>91.7</v>
      </c>
      <c r="H502" s="370">
        <v>91.7</v>
      </c>
      <c r="I502" s="514">
        <v>100</v>
      </c>
      <c r="J502" s="368">
        <v>91.7</v>
      </c>
      <c r="K502" s="368">
        <v>91.7</v>
      </c>
      <c r="L502" s="368">
        <v>71.400000000000006</v>
      </c>
      <c r="M502" s="368">
        <v>100</v>
      </c>
      <c r="N502" s="368">
        <v>100</v>
      </c>
      <c r="O502" s="370">
        <v>100</v>
      </c>
      <c r="P502" s="514">
        <v>83.3</v>
      </c>
      <c r="Q502" s="368">
        <v>91.7</v>
      </c>
      <c r="R502" s="368">
        <v>75</v>
      </c>
      <c r="S502" s="368">
        <v>71.400000000000006</v>
      </c>
      <c r="T502" s="368">
        <v>91.7</v>
      </c>
      <c r="U502" s="368">
        <v>75</v>
      </c>
      <c r="V502" s="370">
        <v>91.7</v>
      </c>
      <c r="W502" s="421">
        <v>82.3</v>
      </c>
      <c r="X502" s="365"/>
      <c r="Y502" s="443"/>
      <c r="Z502" s="1325"/>
    </row>
    <row r="503" spans="1:26" x14ac:dyDescent="0.2">
      <c r="A503" s="231" t="s">
        <v>8</v>
      </c>
      <c r="B503" s="246">
        <v>0.03</v>
      </c>
      <c r="C503" s="247">
        <v>0.08</v>
      </c>
      <c r="D503" s="247">
        <v>6.2E-2</v>
      </c>
      <c r="E503" s="247">
        <v>0.09</v>
      </c>
      <c r="F503" s="247">
        <v>8.5000000000000006E-2</v>
      </c>
      <c r="G503" s="247">
        <v>7.2999999999999995E-2</v>
      </c>
      <c r="H503" s="248">
        <v>4.9000000000000002E-2</v>
      </c>
      <c r="I503" s="515">
        <v>5.3999999999999999E-2</v>
      </c>
      <c r="J503" s="247">
        <v>6.9000000000000006E-2</v>
      </c>
      <c r="K503" s="247">
        <v>6.2E-2</v>
      </c>
      <c r="L503" s="247">
        <v>0.10100000000000001</v>
      </c>
      <c r="M503" s="247">
        <v>5.5E-2</v>
      </c>
      <c r="N503" s="247">
        <v>3.7999999999999999E-2</v>
      </c>
      <c r="O503" s="248">
        <v>4.5999999999999999E-2</v>
      </c>
      <c r="P503" s="515">
        <v>7.3999999999999996E-2</v>
      </c>
      <c r="Q503" s="247">
        <v>5.5E-2</v>
      </c>
      <c r="R503" s="247">
        <v>7.5999999999999998E-2</v>
      </c>
      <c r="S503" s="247">
        <v>8.8999999999999996E-2</v>
      </c>
      <c r="T503" s="247">
        <v>4.9000000000000002E-2</v>
      </c>
      <c r="U503" s="247">
        <v>6.6000000000000003E-2</v>
      </c>
      <c r="V503" s="248">
        <v>7.1999999999999995E-2</v>
      </c>
      <c r="W503" s="408">
        <v>7.8E-2</v>
      </c>
      <c r="X503" s="1325"/>
      <c r="Y503" s="331"/>
      <c r="Z503" s="1325"/>
    </row>
    <row r="504" spans="1:26" x14ac:dyDescent="0.2">
      <c r="A504" s="238" t="s">
        <v>1</v>
      </c>
      <c r="B504" s="250">
        <f>B501/B500*100-100</f>
        <v>11.752336448598129</v>
      </c>
      <c r="C504" s="251">
        <f t="shared" ref="C504:V504" si="108">C501/C500*100-100</f>
        <v>7.5934579439252303</v>
      </c>
      <c r="D504" s="251">
        <f t="shared" si="108"/>
        <v>5.3037383177570092</v>
      </c>
      <c r="E504" s="251">
        <f t="shared" si="108"/>
        <v>-5.4439252336448618</v>
      </c>
      <c r="F504" s="251">
        <f t="shared" si="108"/>
        <v>2.8971962616822395</v>
      </c>
      <c r="G504" s="251">
        <f t="shared" si="108"/>
        <v>0.93457943925233167</v>
      </c>
      <c r="H504" s="252">
        <f t="shared" si="108"/>
        <v>0.98130841121495394</v>
      </c>
      <c r="I504" s="516">
        <f t="shared" si="108"/>
        <v>-0.35046728971963148</v>
      </c>
      <c r="J504" s="251">
        <f t="shared" si="108"/>
        <v>3.0841121495327002</v>
      </c>
      <c r="K504" s="251">
        <f t="shared" si="108"/>
        <v>9.0887850467289582</v>
      </c>
      <c r="L504" s="251">
        <f t="shared" si="108"/>
        <v>-1.4018691588784975</v>
      </c>
      <c r="M504" s="251">
        <f t="shared" si="108"/>
        <v>5.6775700934579447</v>
      </c>
      <c r="N504" s="251">
        <f t="shared" si="108"/>
        <v>6.495327102803742</v>
      </c>
      <c r="O504" s="252">
        <f t="shared" si="108"/>
        <v>10.397196261682254</v>
      </c>
      <c r="P504" s="516">
        <f t="shared" si="108"/>
        <v>1.775700934579433</v>
      </c>
      <c r="Q504" s="251">
        <f t="shared" si="108"/>
        <v>4.3224299065420553</v>
      </c>
      <c r="R504" s="251">
        <f t="shared" si="108"/>
        <v>0.60747663551401843</v>
      </c>
      <c r="S504" s="251">
        <f t="shared" si="108"/>
        <v>-11.939252336448604</v>
      </c>
      <c r="T504" s="251">
        <f t="shared" si="108"/>
        <v>7.7570093457944012</v>
      </c>
      <c r="U504" s="251">
        <f t="shared" si="108"/>
        <v>6.7990654205607512</v>
      </c>
      <c r="V504" s="252">
        <f t="shared" si="108"/>
        <v>8.247663551401871</v>
      </c>
      <c r="W504" s="400">
        <f>W501/W500*100-100</f>
        <v>4.1822429906541885</v>
      </c>
      <c r="X504" s="1009"/>
      <c r="Y504" s="1330"/>
      <c r="Z504" s="1325"/>
    </row>
    <row r="505" spans="1:26" ht="13.5" thickBot="1" x14ac:dyDescent="0.25">
      <c r="A505" s="839" t="s">
        <v>27</v>
      </c>
      <c r="B505" s="834">
        <f t="shared" ref="B505:V505" si="109">B501-B488</f>
        <v>70</v>
      </c>
      <c r="C505" s="546">
        <f t="shared" si="109"/>
        <v>117</v>
      </c>
      <c r="D505" s="546">
        <f t="shared" si="109"/>
        <v>3</v>
      </c>
      <c r="E505" s="546">
        <f t="shared" si="109"/>
        <v>-187</v>
      </c>
      <c r="F505" s="546">
        <f t="shared" si="109"/>
        <v>-132</v>
      </c>
      <c r="G505" s="546">
        <f t="shared" si="109"/>
        <v>19</v>
      </c>
      <c r="H505" s="835">
        <f t="shared" si="109"/>
        <v>61</v>
      </c>
      <c r="I505" s="768">
        <f t="shared" si="109"/>
        <v>-26</v>
      </c>
      <c r="J505" s="546">
        <f t="shared" si="109"/>
        <v>111</v>
      </c>
      <c r="K505" s="546">
        <f t="shared" si="109"/>
        <v>84</v>
      </c>
      <c r="L505" s="546">
        <f t="shared" si="109"/>
        <v>160</v>
      </c>
      <c r="M505" s="546">
        <f t="shared" si="109"/>
        <v>-43</v>
      </c>
      <c r="N505" s="546">
        <f t="shared" si="109"/>
        <v>-28</v>
      </c>
      <c r="O505" s="835">
        <f t="shared" si="109"/>
        <v>19</v>
      </c>
      <c r="P505" s="768">
        <f t="shared" si="109"/>
        <v>70</v>
      </c>
      <c r="Q505" s="546">
        <f t="shared" si="109"/>
        <v>194</v>
      </c>
      <c r="R505" s="546">
        <f t="shared" si="109"/>
        <v>47</v>
      </c>
      <c r="S505" s="546">
        <f t="shared" si="109"/>
        <v>-333</v>
      </c>
      <c r="T505" s="546">
        <f t="shared" si="109"/>
        <v>58</v>
      </c>
      <c r="U505" s="546">
        <f t="shared" si="109"/>
        <v>-36</v>
      </c>
      <c r="V505" s="835">
        <f t="shared" si="109"/>
        <v>-135</v>
      </c>
      <c r="W505" s="401">
        <f t="shared" ref="W505" si="110">W501-$B$285</f>
        <v>1153</v>
      </c>
      <c r="X505" s="1325"/>
      <c r="Y505" s="329"/>
      <c r="Z505" s="1325"/>
    </row>
    <row r="506" spans="1:26" x14ac:dyDescent="0.2">
      <c r="A506" s="258" t="s">
        <v>51</v>
      </c>
      <c r="B506" s="432">
        <v>51</v>
      </c>
      <c r="C506" s="415">
        <v>50</v>
      </c>
      <c r="D506" s="415">
        <v>51</v>
      </c>
      <c r="E506" s="415">
        <v>13</v>
      </c>
      <c r="F506" s="415">
        <v>51</v>
      </c>
      <c r="G506" s="415">
        <v>49</v>
      </c>
      <c r="H506" s="416">
        <v>49</v>
      </c>
      <c r="I506" s="517">
        <v>53</v>
      </c>
      <c r="J506" s="415">
        <v>48</v>
      </c>
      <c r="K506" s="415">
        <v>53</v>
      </c>
      <c r="L506" s="415">
        <v>8</v>
      </c>
      <c r="M506" s="415">
        <v>51</v>
      </c>
      <c r="N506" s="415">
        <v>51</v>
      </c>
      <c r="O506" s="416">
        <v>52</v>
      </c>
      <c r="P506" s="517">
        <v>51</v>
      </c>
      <c r="Q506" s="415">
        <v>50</v>
      </c>
      <c r="R506" s="415">
        <v>50</v>
      </c>
      <c r="S506" s="415">
        <v>13</v>
      </c>
      <c r="T506" s="415">
        <v>52</v>
      </c>
      <c r="U506" s="415">
        <v>53</v>
      </c>
      <c r="V506" s="416">
        <v>51</v>
      </c>
      <c r="W506" s="422">
        <f>SUM(B506:V506)</f>
        <v>950</v>
      </c>
      <c r="X506" s="1325" t="s">
        <v>56</v>
      </c>
      <c r="Y506" s="742">
        <f>W493-W506</f>
        <v>3</v>
      </c>
      <c r="Z506" s="285">
        <f>Y506/W493</f>
        <v>3.1479538300104933E-3</v>
      </c>
    </row>
    <row r="507" spans="1:26" x14ac:dyDescent="0.2">
      <c r="A507" s="957" t="s">
        <v>28</v>
      </c>
      <c r="B507" s="1350">
        <v>155</v>
      </c>
      <c r="C507" s="504">
        <v>155.5</v>
      </c>
      <c r="D507" s="504">
        <v>156</v>
      </c>
      <c r="E507" s="504">
        <v>156</v>
      </c>
      <c r="F507" s="504">
        <v>155.5</v>
      </c>
      <c r="G507" s="1347">
        <v>157</v>
      </c>
      <c r="H507" s="1348">
        <v>157</v>
      </c>
      <c r="I507" s="958">
        <v>156</v>
      </c>
      <c r="J507" s="1347">
        <v>157</v>
      </c>
      <c r="K507" s="504">
        <v>155</v>
      </c>
      <c r="L507" s="504">
        <v>156.5</v>
      </c>
      <c r="M507" s="504">
        <v>155</v>
      </c>
      <c r="N507" s="504">
        <v>154.5</v>
      </c>
      <c r="O507" s="1351">
        <v>154</v>
      </c>
      <c r="P507" s="1349">
        <v>158</v>
      </c>
      <c r="Q507" s="504">
        <v>157</v>
      </c>
      <c r="R507" s="504">
        <v>157</v>
      </c>
      <c r="S507" s="1347">
        <v>158</v>
      </c>
      <c r="T507" s="504">
        <v>155</v>
      </c>
      <c r="U507" s="504">
        <v>155</v>
      </c>
      <c r="V507" s="1351">
        <v>153.5</v>
      </c>
      <c r="W507" s="959"/>
      <c r="X507" s="1330" t="s">
        <v>57</v>
      </c>
      <c r="Y507" s="1330">
        <v>156.11000000000001</v>
      </c>
      <c r="Z507" s="530"/>
    </row>
    <row r="508" spans="1:26" ht="13.5" thickBot="1" x14ac:dyDescent="0.25">
      <c r="A508" s="266" t="s">
        <v>26</v>
      </c>
      <c r="B508" s="750">
        <f t="shared" ref="B508:V508" si="111">B507-B494</f>
        <v>0</v>
      </c>
      <c r="C508" s="751">
        <f t="shared" si="111"/>
        <v>0</v>
      </c>
      <c r="D508" s="751">
        <f t="shared" si="111"/>
        <v>0</v>
      </c>
      <c r="E508" s="751">
        <f t="shared" si="111"/>
        <v>0</v>
      </c>
      <c r="F508" s="751">
        <f t="shared" si="111"/>
        <v>0</v>
      </c>
      <c r="G508" s="751">
        <f t="shared" si="111"/>
        <v>0</v>
      </c>
      <c r="H508" s="752">
        <f t="shared" si="111"/>
        <v>0</v>
      </c>
      <c r="I508" s="934">
        <f t="shared" si="111"/>
        <v>0</v>
      </c>
      <c r="J508" s="751">
        <f t="shared" si="111"/>
        <v>0</v>
      </c>
      <c r="K508" s="751">
        <f t="shared" si="111"/>
        <v>0</v>
      </c>
      <c r="L508" s="751">
        <f t="shared" si="111"/>
        <v>0</v>
      </c>
      <c r="M508" s="751">
        <f t="shared" si="111"/>
        <v>0</v>
      </c>
      <c r="N508" s="751">
        <f t="shared" si="111"/>
        <v>0</v>
      </c>
      <c r="O508" s="752">
        <f t="shared" si="111"/>
        <v>0</v>
      </c>
      <c r="P508" s="934">
        <f t="shared" si="111"/>
        <v>0</v>
      </c>
      <c r="Q508" s="751">
        <f t="shared" si="111"/>
        <v>0</v>
      </c>
      <c r="R508" s="751">
        <f t="shared" si="111"/>
        <v>0</v>
      </c>
      <c r="S508" s="751">
        <f t="shared" si="111"/>
        <v>0</v>
      </c>
      <c r="T508" s="751">
        <f t="shared" si="111"/>
        <v>0</v>
      </c>
      <c r="U508" s="751">
        <f t="shared" si="111"/>
        <v>0</v>
      </c>
      <c r="V508" s="752">
        <f t="shared" si="111"/>
        <v>0</v>
      </c>
      <c r="W508" s="402"/>
      <c r="X508" s="1325" t="s">
        <v>26</v>
      </c>
      <c r="Y508" s="1330">
        <f>Y507-Y494</f>
        <v>1.0800000000000125</v>
      </c>
      <c r="Z508" s="1330"/>
    </row>
    <row r="510" spans="1:26" ht="13.5" thickBot="1" x14ac:dyDescent="0.25"/>
    <row r="511" spans="1:26" ht="13.5" thickBot="1" x14ac:dyDescent="0.25">
      <c r="A511" s="230" t="s">
        <v>295</v>
      </c>
      <c r="B511" s="1435" t="s">
        <v>130</v>
      </c>
      <c r="C511" s="1436"/>
      <c r="D511" s="1436"/>
      <c r="E511" s="1436"/>
      <c r="F511" s="1436"/>
      <c r="G511" s="1436"/>
      <c r="H511" s="1437"/>
      <c r="I511" s="1438" t="s">
        <v>131</v>
      </c>
      <c r="J511" s="1436"/>
      <c r="K511" s="1436"/>
      <c r="L511" s="1436"/>
      <c r="M511" s="1436"/>
      <c r="N511" s="1436"/>
      <c r="O511" s="1437"/>
      <c r="P511" s="1439" t="s">
        <v>53</v>
      </c>
      <c r="Q511" s="1440"/>
      <c r="R511" s="1440"/>
      <c r="S511" s="1440"/>
      <c r="T511" s="1440"/>
      <c r="U511" s="1440"/>
      <c r="V511" s="1441"/>
      <c r="W511" s="1442" t="s">
        <v>55</v>
      </c>
      <c r="X511" s="228">
        <v>237</v>
      </c>
      <c r="Y511" s="1335"/>
      <c r="Z511" s="1335"/>
    </row>
    <row r="512" spans="1:26" ht="13.5" thickBot="1" x14ac:dyDescent="0.25">
      <c r="A512" s="846" t="s">
        <v>54</v>
      </c>
      <c r="B512" s="1173">
        <v>1</v>
      </c>
      <c r="C512" s="1170">
        <v>2</v>
      </c>
      <c r="D512" s="1170">
        <v>3</v>
      </c>
      <c r="E512" s="1170">
        <v>4</v>
      </c>
      <c r="F512" s="1170">
        <v>5</v>
      </c>
      <c r="G512" s="1170">
        <v>6</v>
      </c>
      <c r="H512" s="1171">
        <v>7</v>
      </c>
      <c r="I512" s="1172">
        <v>8</v>
      </c>
      <c r="J512" s="1170">
        <v>9</v>
      </c>
      <c r="K512" s="1170">
        <v>10</v>
      </c>
      <c r="L512" s="1170">
        <v>11</v>
      </c>
      <c r="M512" s="1170">
        <v>12</v>
      </c>
      <c r="N512" s="1170">
        <v>13</v>
      </c>
      <c r="O512" s="1171">
        <v>14</v>
      </c>
      <c r="P512" s="1172">
        <v>1</v>
      </c>
      <c r="Q512" s="1170">
        <v>2</v>
      </c>
      <c r="R512" s="1170">
        <v>3</v>
      </c>
      <c r="S512" s="1170">
        <v>4</v>
      </c>
      <c r="T512" s="1170">
        <v>5</v>
      </c>
      <c r="U512" s="1170">
        <v>6</v>
      </c>
      <c r="V512" s="1171">
        <v>7</v>
      </c>
      <c r="W512" s="1443"/>
      <c r="X512" s="741"/>
      <c r="Y512" s="741"/>
      <c r="Z512" s="1335"/>
    </row>
    <row r="513" spans="1:26" x14ac:dyDescent="0.2">
      <c r="A513" s="234" t="s">
        <v>3</v>
      </c>
      <c r="B513" s="828">
        <v>4295</v>
      </c>
      <c r="C513" s="775">
        <v>4295</v>
      </c>
      <c r="D513" s="775">
        <v>4295</v>
      </c>
      <c r="E513" s="775">
        <v>4295</v>
      </c>
      <c r="F513" s="775">
        <v>4295</v>
      </c>
      <c r="G513" s="553">
        <v>4295</v>
      </c>
      <c r="H513" s="771">
        <v>4295</v>
      </c>
      <c r="I513" s="777">
        <v>4295</v>
      </c>
      <c r="J513" s="553">
        <v>4295</v>
      </c>
      <c r="K513" s="553">
        <v>4295</v>
      </c>
      <c r="L513" s="775">
        <v>4295</v>
      </c>
      <c r="M513" s="775">
        <v>4295</v>
      </c>
      <c r="N513" s="775">
        <v>4295</v>
      </c>
      <c r="O513" s="829">
        <v>4295</v>
      </c>
      <c r="P513" s="774">
        <v>4295</v>
      </c>
      <c r="Q513" s="553">
        <v>4295</v>
      </c>
      <c r="R513" s="553">
        <v>4295</v>
      </c>
      <c r="S513" s="553">
        <v>4295</v>
      </c>
      <c r="T513" s="553">
        <v>4295</v>
      </c>
      <c r="U513" s="553">
        <v>4295</v>
      </c>
      <c r="V513" s="771">
        <v>4295</v>
      </c>
      <c r="W513" s="420">
        <v>4295</v>
      </c>
      <c r="X513" s="1337"/>
      <c r="Y513" s="529"/>
      <c r="Z513" s="1335"/>
    </row>
    <row r="514" spans="1:26" x14ac:dyDescent="0.2">
      <c r="A514" s="238" t="s">
        <v>6</v>
      </c>
      <c r="B514" s="239">
        <v>4875</v>
      </c>
      <c r="C514" s="240">
        <v>4507</v>
      </c>
      <c r="D514" s="240">
        <v>4606</v>
      </c>
      <c r="E514" s="240">
        <v>4237</v>
      </c>
      <c r="F514" s="240">
        <v>4470</v>
      </c>
      <c r="G514" s="240">
        <v>4331</v>
      </c>
      <c r="H514" s="241">
        <v>4306</v>
      </c>
      <c r="I514" s="513">
        <v>4350</v>
      </c>
      <c r="J514" s="240">
        <v>4443</v>
      </c>
      <c r="K514" s="240">
        <v>4526</v>
      </c>
      <c r="L514" s="240">
        <v>4176</v>
      </c>
      <c r="M514" s="240">
        <v>4702</v>
      </c>
      <c r="N514" s="240">
        <v>4585</v>
      </c>
      <c r="O514" s="241">
        <v>4763</v>
      </c>
      <c r="P514" s="513">
        <v>4438</v>
      </c>
      <c r="Q514" s="240">
        <v>4460</v>
      </c>
      <c r="R514" s="240">
        <v>4241</v>
      </c>
      <c r="S514" s="240">
        <v>4166</v>
      </c>
      <c r="T514" s="240">
        <v>4626</v>
      </c>
      <c r="U514" s="240">
        <v>4556</v>
      </c>
      <c r="V514" s="241">
        <v>4791</v>
      </c>
      <c r="W514" s="406">
        <v>4502</v>
      </c>
      <c r="X514" s="1337"/>
      <c r="Y514" s="1334"/>
      <c r="Z514" s="1335"/>
    </row>
    <row r="515" spans="1:26" x14ac:dyDescent="0.2">
      <c r="A515" s="231" t="s">
        <v>7</v>
      </c>
      <c r="B515" s="367">
        <v>100</v>
      </c>
      <c r="C515" s="368">
        <v>75</v>
      </c>
      <c r="D515" s="368">
        <v>83.3</v>
      </c>
      <c r="E515" s="368">
        <v>71.400000000000006</v>
      </c>
      <c r="F515" s="368">
        <v>83.3</v>
      </c>
      <c r="G515" s="368">
        <v>66.7</v>
      </c>
      <c r="H515" s="370">
        <v>100</v>
      </c>
      <c r="I515" s="514">
        <v>75</v>
      </c>
      <c r="J515" s="368">
        <v>83.3</v>
      </c>
      <c r="K515" s="368">
        <v>100</v>
      </c>
      <c r="L515" s="368">
        <v>85.7</v>
      </c>
      <c r="M515" s="368">
        <v>100</v>
      </c>
      <c r="N515" s="368">
        <v>91.7</v>
      </c>
      <c r="O515" s="370">
        <v>100</v>
      </c>
      <c r="P515" s="514">
        <v>91.7</v>
      </c>
      <c r="Q515" s="368">
        <v>91.7</v>
      </c>
      <c r="R515" s="368">
        <v>75</v>
      </c>
      <c r="S515" s="368">
        <v>85.7</v>
      </c>
      <c r="T515" s="368">
        <v>83.3</v>
      </c>
      <c r="U515" s="368">
        <v>83.3</v>
      </c>
      <c r="V515" s="370">
        <v>83.3</v>
      </c>
      <c r="W515" s="421">
        <v>81</v>
      </c>
      <c r="X515" s="365"/>
      <c r="Y515" s="443"/>
      <c r="Z515" s="1335"/>
    </row>
    <row r="516" spans="1:26" x14ac:dyDescent="0.2">
      <c r="A516" s="231" t="s">
        <v>8</v>
      </c>
      <c r="B516" s="246">
        <v>4.2999999999999997E-2</v>
      </c>
      <c r="C516" s="247">
        <v>7.0999999999999994E-2</v>
      </c>
      <c r="D516" s="247">
        <v>6.4000000000000001E-2</v>
      </c>
      <c r="E516" s="247">
        <v>9.5000000000000001E-2</v>
      </c>
      <c r="F516" s="247">
        <v>6.8000000000000005E-2</v>
      </c>
      <c r="G516" s="247">
        <v>9.4E-2</v>
      </c>
      <c r="H516" s="248">
        <v>3.3000000000000002E-2</v>
      </c>
      <c r="I516" s="515">
        <v>0.121</v>
      </c>
      <c r="J516" s="247">
        <v>6.7000000000000004E-2</v>
      </c>
      <c r="K516" s="247">
        <v>4.8000000000000001E-2</v>
      </c>
      <c r="L516" s="247">
        <v>8.4000000000000005E-2</v>
      </c>
      <c r="M516" s="247">
        <v>4.7E-2</v>
      </c>
      <c r="N516" s="247">
        <v>4.9000000000000002E-2</v>
      </c>
      <c r="O516" s="248">
        <v>3.9E-2</v>
      </c>
      <c r="P516" s="515">
        <v>5.6000000000000001E-2</v>
      </c>
      <c r="Q516" s="247">
        <v>6.8000000000000005E-2</v>
      </c>
      <c r="R516" s="247">
        <v>7.9000000000000001E-2</v>
      </c>
      <c r="S516" s="247">
        <v>8.6999999999999994E-2</v>
      </c>
      <c r="T516" s="247">
        <v>7.1999999999999995E-2</v>
      </c>
      <c r="U516" s="247">
        <v>5.8999999999999997E-2</v>
      </c>
      <c r="V516" s="248">
        <v>6.7000000000000004E-2</v>
      </c>
      <c r="W516" s="408">
        <v>7.6999999999999999E-2</v>
      </c>
      <c r="X516" s="1335"/>
      <c r="Y516" s="331"/>
      <c r="Z516" s="1335"/>
    </row>
    <row r="517" spans="1:26" x14ac:dyDescent="0.2">
      <c r="A517" s="238" t="s">
        <v>1</v>
      </c>
      <c r="B517" s="250">
        <f>B514/B513*100-100</f>
        <v>13.504074505238648</v>
      </c>
      <c r="C517" s="251">
        <f t="shared" ref="C517:V517" si="112">C514/C513*100-100</f>
        <v>4.9359720605355051</v>
      </c>
      <c r="D517" s="251">
        <f t="shared" si="112"/>
        <v>7.2409778812572796</v>
      </c>
      <c r="E517" s="251">
        <f t="shared" si="112"/>
        <v>-1.3504074505238606</v>
      </c>
      <c r="F517" s="251">
        <f t="shared" si="112"/>
        <v>4.0745052386495786</v>
      </c>
      <c r="G517" s="251">
        <f t="shared" si="112"/>
        <v>0.83818393480792963</v>
      </c>
      <c r="H517" s="252">
        <f t="shared" si="112"/>
        <v>0.25611175785797968</v>
      </c>
      <c r="I517" s="516">
        <f t="shared" si="112"/>
        <v>1.28055878928987</v>
      </c>
      <c r="J517" s="251">
        <f t="shared" si="112"/>
        <v>3.4458672875436633</v>
      </c>
      <c r="K517" s="251">
        <f t="shared" si="112"/>
        <v>5.3783469150174597</v>
      </c>
      <c r="L517" s="251">
        <f t="shared" si="112"/>
        <v>-2.7706635622817259</v>
      </c>
      <c r="M517" s="251">
        <f t="shared" si="112"/>
        <v>9.4761350407450493</v>
      </c>
      <c r="N517" s="251">
        <f t="shared" si="112"/>
        <v>6.7520372526193313</v>
      </c>
      <c r="O517" s="252">
        <f t="shared" si="112"/>
        <v>10.896391152502915</v>
      </c>
      <c r="P517" s="516">
        <f t="shared" si="112"/>
        <v>3.3294528521536648</v>
      </c>
      <c r="Q517" s="251">
        <f t="shared" si="112"/>
        <v>3.84167636786961</v>
      </c>
      <c r="R517" s="251">
        <f t="shared" si="112"/>
        <v>-1.2572759022118731</v>
      </c>
      <c r="S517" s="251">
        <f t="shared" si="112"/>
        <v>-3.0034924330616946</v>
      </c>
      <c r="T517" s="251">
        <f t="shared" si="112"/>
        <v>7.706635622817231</v>
      </c>
      <c r="U517" s="251">
        <f t="shared" si="112"/>
        <v>6.0768335273573939</v>
      </c>
      <c r="V517" s="252">
        <f t="shared" si="112"/>
        <v>11.548311990686841</v>
      </c>
      <c r="W517" s="400">
        <f>W514/W513*100-100</f>
        <v>4.8195576251455208</v>
      </c>
      <c r="X517" s="1009"/>
      <c r="Y517" s="1337"/>
      <c r="Z517" s="1335"/>
    </row>
    <row r="518" spans="1:26" ht="13.5" thickBot="1" x14ac:dyDescent="0.25">
      <c r="A518" s="839" t="s">
        <v>27</v>
      </c>
      <c r="B518" s="834">
        <f t="shared" ref="B518:V518" si="113">B514-B501</f>
        <v>92</v>
      </c>
      <c r="C518" s="546">
        <f t="shared" si="113"/>
        <v>-98</v>
      </c>
      <c r="D518" s="546">
        <f t="shared" si="113"/>
        <v>99</v>
      </c>
      <c r="E518" s="546">
        <f t="shared" si="113"/>
        <v>190</v>
      </c>
      <c r="F518" s="546">
        <f t="shared" si="113"/>
        <v>66</v>
      </c>
      <c r="G518" s="546">
        <f t="shared" si="113"/>
        <v>11</v>
      </c>
      <c r="H518" s="835">
        <f t="shared" si="113"/>
        <v>-16</v>
      </c>
      <c r="I518" s="768">
        <f t="shared" si="113"/>
        <v>85</v>
      </c>
      <c r="J518" s="546">
        <f t="shared" si="113"/>
        <v>31</v>
      </c>
      <c r="K518" s="546">
        <f t="shared" si="113"/>
        <v>-143</v>
      </c>
      <c r="L518" s="546">
        <f t="shared" si="113"/>
        <v>-44</v>
      </c>
      <c r="M518" s="546">
        <f t="shared" si="113"/>
        <v>179</v>
      </c>
      <c r="N518" s="546">
        <f t="shared" si="113"/>
        <v>27</v>
      </c>
      <c r="O518" s="835">
        <f t="shared" si="113"/>
        <v>38</v>
      </c>
      <c r="P518" s="768">
        <f t="shared" si="113"/>
        <v>82</v>
      </c>
      <c r="Q518" s="546">
        <f t="shared" si="113"/>
        <v>-5</v>
      </c>
      <c r="R518" s="546">
        <f t="shared" si="113"/>
        <v>-65</v>
      </c>
      <c r="S518" s="546">
        <f t="shared" si="113"/>
        <v>397</v>
      </c>
      <c r="T518" s="546">
        <f t="shared" si="113"/>
        <v>14</v>
      </c>
      <c r="U518" s="546">
        <f t="shared" si="113"/>
        <v>-15</v>
      </c>
      <c r="V518" s="835">
        <f t="shared" si="113"/>
        <v>158</v>
      </c>
      <c r="W518" s="401">
        <f t="shared" ref="W518" si="114">W514-$B$285</f>
        <v>1196</v>
      </c>
      <c r="X518" s="1335"/>
      <c r="Y518" s="329"/>
      <c r="Z518" s="1335"/>
    </row>
    <row r="519" spans="1:26" x14ac:dyDescent="0.2">
      <c r="A519" s="258" t="s">
        <v>51</v>
      </c>
      <c r="B519" s="432">
        <v>51</v>
      </c>
      <c r="C519" s="415">
        <v>50</v>
      </c>
      <c r="D519" s="415">
        <v>51</v>
      </c>
      <c r="E519" s="415">
        <v>13</v>
      </c>
      <c r="F519" s="415">
        <v>51</v>
      </c>
      <c r="G519" s="415">
        <v>49</v>
      </c>
      <c r="H519" s="416">
        <v>49</v>
      </c>
      <c r="I519" s="517">
        <v>53</v>
      </c>
      <c r="J519" s="415">
        <v>48</v>
      </c>
      <c r="K519" s="415">
        <v>53</v>
      </c>
      <c r="L519" s="415">
        <v>8</v>
      </c>
      <c r="M519" s="415">
        <v>51</v>
      </c>
      <c r="N519" s="415">
        <v>50</v>
      </c>
      <c r="O519" s="416">
        <v>52</v>
      </c>
      <c r="P519" s="517">
        <v>51</v>
      </c>
      <c r="Q519" s="415">
        <v>50</v>
      </c>
      <c r="R519" s="415">
        <v>50</v>
      </c>
      <c r="S519" s="415">
        <v>13</v>
      </c>
      <c r="T519" s="415">
        <v>52</v>
      </c>
      <c r="U519" s="415">
        <v>53</v>
      </c>
      <c r="V519" s="416">
        <v>51</v>
      </c>
      <c r="W519" s="422">
        <f>SUM(B519:V519)</f>
        <v>949</v>
      </c>
      <c r="X519" s="1335" t="s">
        <v>56</v>
      </c>
      <c r="Y519" s="742">
        <f>W506-W519</f>
        <v>1</v>
      </c>
      <c r="Z519" s="285">
        <f>Y519/W506</f>
        <v>1.0526315789473684E-3</v>
      </c>
    </row>
    <row r="520" spans="1:26" x14ac:dyDescent="0.2">
      <c r="A520" s="957" t="s">
        <v>28</v>
      </c>
      <c r="B520" s="1354">
        <v>157</v>
      </c>
      <c r="C520" s="1347">
        <v>157</v>
      </c>
      <c r="D520" s="504">
        <v>156</v>
      </c>
      <c r="E520" s="504">
        <v>156</v>
      </c>
      <c r="F520" s="504">
        <v>156</v>
      </c>
      <c r="G520" s="1352">
        <v>155</v>
      </c>
      <c r="H520" s="1351">
        <v>155</v>
      </c>
      <c r="I520" s="1349">
        <v>157</v>
      </c>
      <c r="J520" s="1347">
        <v>157</v>
      </c>
      <c r="K520" s="504">
        <v>156</v>
      </c>
      <c r="L520" s="504">
        <v>156</v>
      </c>
      <c r="M520" s="504">
        <v>156</v>
      </c>
      <c r="N520" s="1352">
        <v>155</v>
      </c>
      <c r="O520" s="1351">
        <v>155</v>
      </c>
      <c r="P520" s="1353">
        <v>155</v>
      </c>
      <c r="Q520" s="504">
        <v>155</v>
      </c>
      <c r="R520" s="1347">
        <v>158.5</v>
      </c>
      <c r="S520" s="504">
        <v>157</v>
      </c>
      <c r="T520" s="504">
        <v>157</v>
      </c>
      <c r="U520" s="504">
        <v>158</v>
      </c>
      <c r="V520" s="505">
        <v>158</v>
      </c>
      <c r="W520" s="959"/>
      <c r="X520" s="1337" t="s">
        <v>57</v>
      </c>
      <c r="Y520" s="1337">
        <v>155.74</v>
      </c>
      <c r="Z520" s="1355" t="s">
        <v>298</v>
      </c>
    </row>
    <row r="521" spans="1:26" ht="13.5" thickBot="1" x14ac:dyDescent="0.25">
      <c r="A521" s="266" t="s">
        <v>26</v>
      </c>
      <c r="B521" s="750">
        <f t="shared" ref="B521:V521" si="115">B520-B507</f>
        <v>2</v>
      </c>
      <c r="C521" s="751">
        <f t="shared" si="115"/>
        <v>1.5</v>
      </c>
      <c r="D521" s="751">
        <f t="shared" si="115"/>
        <v>0</v>
      </c>
      <c r="E521" s="751">
        <f t="shared" si="115"/>
        <v>0</v>
      </c>
      <c r="F521" s="751">
        <f t="shared" si="115"/>
        <v>0.5</v>
      </c>
      <c r="G521" s="751">
        <f t="shared" si="115"/>
        <v>-2</v>
      </c>
      <c r="H521" s="752">
        <f t="shared" si="115"/>
        <v>-2</v>
      </c>
      <c r="I521" s="934">
        <f t="shared" si="115"/>
        <v>1</v>
      </c>
      <c r="J521" s="751">
        <f t="shared" si="115"/>
        <v>0</v>
      </c>
      <c r="K521" s="751">
        <f t="shared" si="115"/>
        <v>1</v>
      </c>
      <c r="L521" s="751">
        <f t="shared" si="115"/>
        <v>-0.5</v>
      </c>
      <c r="M521" s="751">
        <f t="shared" si="115"/>
        <v>1</v>
      </c>
      <c r="N521" s="751">
        <f t="shared" si="115"/>
        <v>0.5</v>
      </c>
      <c r="O521" s="752">
        <f t="shared" si="115"/>
        <v>1</v>
      </c>
      <c r="P521" s="934">
        <f t="shared" si="115"/>
        <v>-3</v>
      </c>
      <c r="Q521" s="751">
        <f t="shared" si="115"/>
        <v>-2</v>
      </c>
      <c r="R521" s="751">
        <f t="shared" si="115"/>
        <v>1.5</v>
      </c>
      <c r="S521" s="751">
        <f t="shared" si="115"/>
        <v>-1</v>
      </c>
      <c r="T521" s="751">
        <f t="shared" si="115"/>
        <v>2</v>
      </c>
      <c r="U521" s="751">
        <f t="shared" si="115"/>
        <v>3</v>
      </c>
      <c r="V521" s="752">
        <f t="shared" si="115"/>
        <v>4.5</v>
      </c>
      <c r="W521" s="402"/>
      <c r="X521" s="1335" t="s">
        <v>26</v>
      </c>
      <c r="Y521" s="1337">
        <f>Y520-Y507</f>
        <v>-0.37000000000000455</v>
      </c>
      <c r="Z521" s="1337"/>
    </row>
    <row r="523" spans="1:26" ht="13.5" thickBot="1" x14ac:dyDescent="0.25"/>
    <row r="524" spans="1:26" ht="13.5" thickBot="1" x14ac:dyDescent="0.25">
      <c r="A524" s="230" t="s">
        <v>296</v>
      </c>
      <c r="B524" s="1435" t="s">
        <v>130</v>
      </c>
      <c r="C524" s="1436"/>
      <c r="D524" s="1436"/>
      <c r="E524" s="1436"/>
      <c r="F524" s="1436"/>
      <c r="G524" s="1436"/>
      <c r="H524" s="1437"/>
      <c r="I524" s="1438" t="s">
        <v>131</v>
      </c>
      <c r="J524" s="1436"/>
      <c r="K524" s="1436"/>
      <c r="L524" s="1436"/>
      <c r="M524" s="1436"/>
      <c r="N524" s="1436"/>
      <c r="O524" s="1437"/>
      <c r="P524" s="1439" t="s">
        <v>53</v>
      </c>
      <c r="Q524" s="1440"/>
      <c r="R524" s="1440"/>
      <c r="S524" s="1440"/>
      <c r="T524" s="1440"/>
      <c r="U524" s="1440"/>
      <c r="V524" s="1441"/>
      <c r="W524" s="1442" t="s">
        <v>55</v>
      </c>
      <c r="X524" s="228">
        <v>237</v>
      </c>
      <c r="Y524" s="1341"/>
      <c r="Z524" s="1341"/>
    </row>
    <row r="525" spans="1:26" ht="13.5" thickBot="1" x14ac:dyDescent="0.25">
      <c r="A525" s="846" t="s">
        <v>54</v>
      </c>
      <c r="B525" s="1173">
        <v>1</v>
      </c>
      <c r="C525" s="1170">
        <v>2</v>
      </c>
      <c r="D525" s="1170">
        <v>3</v>
      </c>
      <c r="E525" s="1170">
        <v>4</v>
      </c>
      <c r="F525" s="1170">
        <v>5</v>
      </c>
      <c r="G525" s="1170">
        <v>6</v>
      </c>
      <c r="H525" s="1171">
        <v>7</v>
      </c>
      <c r="I525" s="1172">
        <v>8</v>
      </c>
      <c r="J525" s="1170">
        <v>9</v>
      </c>
      <c r="K525" s="1170">
        <v>10</v>
      </c>
      <c r="L525" s="1170">
        <v>11</v>
      </c>
      <c r="M525" s="1170">
        <v>12</v>
      </c>
      <c r="N525" s="1170">
        <v>13</v>
      </c>
      <c r="O525" s="1171">
        <v>14</v>
      </c>
      <c r="P525" s="1172">
        <v>1</v>
      </c>
      <c r="Q525" s="1170">
        <v>2</v>
      </c>
      <c r="R525" s="1170">
        <v>3</v>
      </c>
      <c r="S525" s="1170">
        <v>4</v>
      </c>
      <c r="T525" s="1170">
        <v>5</v>
      </c>
      <c r="U525" s="1170">
        <v>6</v>
      </c>
      <c r="V525" s="1171">
        <v>7</v>
      </c>
      <c r="W525" s="1443"/>
      <c r="X525" s="741"/>
      <c r="Y525" s="741"/>
      <c r="Z525" s="1341"/>
    </row>
    <row r="526" spans="1:26" x14ac:dyDescent="0.2">
      <c r="A526" s="234" t="s">
        <v>3</v>
      </c>
      <c r="B526" s="828">
        <v>4310</v>
      </c>
      <c r="C526" s="775">
        <v>4310</v>
      </c>
      <c r="D526" s="828">
        <v>4310</v>
      </c>
      <c r="E526" s="775">
        <v>4310</v>
      </c>
      <c r="F526" s="828">
        <v>4310</v>
      </c>
      <c r="G526" s="775">
        <v>4310</v>
      </c>
      <c r="H526" s="828">
        <v>4310</v>
      </c>
      <c r="I526" s="775">
        <v>4310</v>
      </c>
      <c r="J526" s="828">
        <v>4310</v>
      </c>
      <c r="K526" s="775">
        <v>4310</v>
      </c>
      <c r="L526" s="828">
        <v>4310</v>
      </c>
      <c r="M526" s="775">
        <v>4310</v>
      </c>
      <c r="N526" s="828">
        <v>4310</v>
      </c>
      <c r="O526" s="775">
        <v>4310</v>
      </c>
      <c r="P526" s="828">
        <v>4310</v>
      </c>
      <c r="Q526" s="775">
        <v>4310</v>
      </c>
      <c r="R526" s="828">
        <v>4310</v>
      </c>
      <c r="S526" s="775">
        <v>4310</v>
      </c>
      <c r="T526" s="828">
        <v>4310</v>
      </c>
      <c r="U526" s="775">
        <v>4310</v>
      </c>
      <c r="V526" s="828">
        <v>4310</v>
      </c>
      <c r="W526" s="775">
        <v>4310</v>
      </c>
      <c r="X526" s="1343"/>
      <c r="Y526" s="529"/>
      <c r="Z526" s="1341"/>
    </row>
    <row r="527" spans="1:26" x14ac:dyDescent="0.2">
      <c r="A527" s="238" t="s">
        <v>6</v>
      </c>
      <c r="B527" s="239">
        <v>4846</v>
      </c>
      <c r="C527" s="240">
        <v>4834</v>
      </c>
      <c r="D527" s="240">
        <v>4585</v>
      </c>
      <c r="E527" s="240">
        <v>3966</v>
      </c>
      <c r="F527" s="240">
        <v>4485</v>
      </c>
      <c r="G527" s="240">
        <v>4306</v>
      </c>
      <c r="H527" s="241">
        <v>4235</v>
      </c>
      <c r="I527" s="513">
        <v>4300</v>
      </c>
      <c r="J527" s="240">
        <v>4354</v>
      </c>
      <c r="K527" s="240">
        <v>4524</v>
      </c>
      <c r="L527" s="240">
        <v>3913</v>
      </c>
      <c r="M527" s="240">
        <v>4549</v>
      </c>
      <c r="N527" s="240">
        <v>4840</v>
      </c>
      <c r="O527" s="241">
        <v>4820</v>
      </c>
      <c r="P527" s="513">
        <v>4247</v>
      </c>
      <c r="Q527" s="240">
        <v>4515</v>
      </c>
      <c r="R527" s="240">
        <v>4538</v>
      </c>
      <c r="S527" s="240">
        <v>4106</v>
      </c>
      <c r="T527" s="240">
        <v>4650</v>
      </c>
      <c r="U527" s="240">
        <v>4863</v>
      </c>
      <c r="V527" s="241">
        <v>4980</v>
      </c>
      <c r="W527" s="406">
        <v>4537</v>
      </c>
      <c r="X527" s="1343"/>
      <c r="Y527" s="1340"/>
      <c r="Z527" s="1341"/>
    </row>
    <row r="528" spans="1:26" x14ac:dyDescent="0.2">
      <c r="A528" s="231" t="s">
        <v>7</v>
      </c>
      <c r="B528" s="367">
        <v>100</v>
      </c>
      <c r="C528" s="368">
        <v>100</v>
      </c>
      <c r="D528" s="368">
        <v>100</v>
      </c>
      <c r="E528" s="368">
        <v>100</v>
      </c>
      <c r="F528" s="368">
        <v>100</v>
      </c>
      <c r="G528" s="368">
        <v>91.7</v>
      </c>
      <c r="H528" s="370">
        <v>100</v>
      </c>
      <c r="I528" s="514">
        <v>100</v>
      </c>
      <c r="J528" s="368">
        <v>100</v>
      </c>
      <c r="K528" s="368">
        <v>100</v>
      </c>
      <c r="L528" s="368">
        <v>100</v>
      </c>
      <c r="M528" s="368">
        <v>100</v>
      </c>
      <c r="N528" s="368">
        <v>100</v>
      </c>
      <c r="O528" s="370">
        <v>100</v>
      </c>
      <c r="P528" s="514">
        <v>100</v>
      </c>
      <c r="Q528" s="368">
        <v>100</v>
      </c>
      <c r="R528" s="368">
        <v>100</v>
      </c>
      <c r="S528" s="368">
        <v>100</v>
      </c>
      <c r="T528" s="368">
        <v>100</v>
      </c>
      <c r="U528" s="368">
        <v>100</v>
      </c>
      <c r="V528" s="370">
        <v>100</v>
      </c>
      <c r="W528" s="421">
        <v>84.2</v>
      </c>
      <c r="X528" s="365"/>
      <c r="Y528" s="443"/>
      <c r="Z528" s="1341"/>
    </row>
    <row r="529" spans="1:26" x14ac:dyDescent="0.2">
      <c r="A529" s="231" t="s">
        <v>8</v>
      </c>
      <c r="B529" s="246">
        <v>3.5999999999999997E-2</v>
      </c>
      <c r="C529" s="247">
        <v>0.04</v>
      </c>
      <c r="D529" s="247">
        <v>3.5000000000000003E-2</v>
      </c>
      <c r="E529" s="247">
        <v>4.7E-2</v>
      </c>
      <c r="F529" s="247">
        <v>3.2000000000000001E-2</v>
      </c>
      <c r="G529" s="247">
        <v>5.1999999999999998E-2</v>
      </c>
      <c r="H529" s="248">
        <v>3.3000000000000002E-2</v>
      </c>
      <c r="I529" s="515">
        <v>4.3999999999999997E-2</v>
      </c>
      <c r="J529" s="247">
        <v>2.8000000000000001E-2</v>
      </c>
      <c r="K529" s="247">
        <v>3.4000000000000002E-2</v>
      </c>
      <c r="L529" s="247">
        <v>3.3000000000000002E-2</v>
      </c>
      <c r="M529" s="247">
        <v>0.03</v>
      </c>
      <c r="N529" s="247">
        <v>3.6999999999999998E-2</v>
      </c>
      <c r="O529" s="248">
        <v>3.2000000000000001E-2</v>
      </c>
      <c r="P529" s="515">
        <v>3.5999999999999997E-2</v>
      </c>
      <c r="Q529" s="247">
        <v>3.6999999999999998E-2</v>
      </c>
      <c r="R529" s="247">
        <v>3.6999999999999998E-2</v>
      </c>
      <c r="S529" s="247">
        <v>6.6000000000000003E-2</v>
      </c>
      <c r="T529" s="247">
        <v>3.5000000000000003E-2</v>
      </c>
      <c r="U529" s="247">
        <v>0.03</v>
      </c>
      <c r="V529" s="248">
        <v>5.0999999999999997E-2</v>
      </c>
      <c r="W529" s="408">
        <v>7.0000000000000007E-2</v>
      </c>
      <c r="X529" s="1341"/>
      <c r="Y529" s="331"/>
      <c r="Z529" s="1341"/>
    </row>
    <row r="530" spans="1:26" x14ac:dyDescent="0.2">
      <c r="A530" s="238" t="s">
        <v>1</v>
      </c>
      <c r="B530" s="250">
        <f>B527/B526*100-100</f>
        <v>12.43619489559164</v>
      </c>
      <c r="C530" s="251">
        <f t="shared" ref="C530:V530" si="116">C527/C526*100-100</f>
        <v>12.157772621809755</v>
      </c>
      <c r="D530" s="251">
        <f t="shared" si="116"/>
        <v>6.3805104408352804</v>
      </c>
      <c r="E530" s="251">
        <f t="shared" si="116"/>
        <v>-7.9814385150812086</v>
      </c>
      <c r="F530" s="251">
        <f t="shared" si="116"/>
        <v>4.0603248259860862</v>
      </c>
      <c r="G530" s="251">
        <f t="shared" si="116"/>
        <v>-9.2807424593971177E-2</v>
      </c>
      <c r="H530" s="252">
        <f t="shared" si="116"/>
        <v>-1.7401392111368921</v>
      </c>
      <c r="I530" s="516">
        <f t="shared" si="116"/>
        <v>-0.23201856148492084</v>
      </c>
      <c r="J530" s="251">
        <f t="shared" si="116"/>
        <v>1.0208816705336403</v>
      </c>
      <c r="K530" s="251">
        <f t="shared" si="116"/>
        <v>4.9651972157772661</v>
      </c>
      <c r="L530" s="251">
        <f t="shared" si="116"/>
        <v>-9.2111368909512805</v>
      </c>
      <c r="M530" s="251">
        <f t="shared" si="116"/>
        <v>5.545243619489554</v>
      </c>
      <c r="N530" s="251">
        <f t="shared" si="116"/>
        <v>12.296983758700691</v>
      </c>
      <c r="O530" s="252">
        <f t="shared" si="116"/>
        <v>11.832946635730863</v>
      </c>
      <c r="P530" s="516">
        <f t="shared" si="116"/>
        <v>-1.4617169373549785</v>
      </c>
      <c r="Q530" s="251">
        <f t="shared" si="116"/>
        <v>4.7563805104408345</v>
      </c>
      <c r="R530" s="251">
        <f t="shared" si="116"/>
        <v>5.2900232018561439</v>
      </c>
      <c r="S530" s="251">
        <f t="shared" si="116"/>
        <v>-4.7331786542923453</v>
      </c>
      <c r="T530" s="251">
        <f t="shared" si="116"/>
        <v>7.8886310904872232</v>
      </c>
      <c r="U530" s="251">
        <f t="shared" si="116"/>
        <v>12.830626450116014</v>
      </c>
      <c r="V530" s="252">
        <f t="shared" si="116"/>
        <v>15.545243619489568</v>
      </c>
      <c r="W530" s="400">
        <f>W527/W526*100-100</f>
        <v>5.2668213457076547</v>
      </c>
      <c r="X530" s="1009"/>
      <c r="Y530" s="1343"/>
      <c r="Z530" s="1341"/>
    </row>
    <row r="531" spans="1:26" ht="13.5" thickBot="1" x14ac:dyDescent="0.25">
      <c r="A531" s="839" t="s">
        <v>27</v>
      </c>
      <c r="B531" s="834">
        <f t="shared" ref="B531:V531" si="117">B527-B514</f>
        <v>-29</v>
      </c>
      <c r="C531" s="546">
        <f t="shared" si="117"/>
        <v>327</v>
      </c>
      <c r="D531" s="546">
        <f t="shared" si="117"/>
        <v>-21</v>
      </c>
      <c r="E531" s="546">
        <f t="shared" si="117"/>
        <v>-271</v>
      </c>
      <c r="F531" s="546">
        <f t="shared" si="117"/>
        <v>15</v>
      </c>
      <c r="G531" s="546">
        <f t="shared" si="117"/>
        <v>-25</v>
      </c>
      <c r="H531" s="835">
        <f t="shared" si="117"/>
        <v>-71</v>
      </c>
      <c r="I531" s="768">
        <f t="shared" si="117"/>
        <v>-50</v>
      </c>
      <c r="J531" s="546">
        <f t="shared" si="117"/>
        <v>-89</v>
      </c>
      <c r="K531" s="546">
        <f t="shared" si="117"/>
        <v>-2</v>
      </c>
      <c r="L531" s="546">
        <f t="shared" si="117"/>
        <v>-263</v>
      </c>
      <c r="M531" s="546">
        <f t="shared" si="117"/>
        <v>-153</v>
      </c>
      <c r="N531" s="546">
        <f t="shared" si="117"/>
        <v>255</v>
      </c>
      <c r="O531" s="835">
        <f t="shared" si="117"/>
        <v>57</v>
      </c>
      <c r="P531" s="768">
        <f t="shared" si="117"/>
        <v>-191</v>
      </c>
      <c r="Q531" s="546">
        <f t="shared" si="117"/>
        <v>55</v>
      </c>
      <c r="R531" s="546">
        <f t="shared" si="117"/>
        <v>297</v>
      </c>
      <c r="S531" s="546">
        <f t="shared" si="117"/>
        <v>-60</v>
      </c>
      <c r="T531" s="546">
        <f t="shared" si="117"/>
        <v>24</v>
      </c>
      <c r="U531" s="546">
        <f t="shared" si="117"/>
        <v>307</v>
      </c>
      <c r="V531" s="835">
        <f t="shared" si="117"/>
        <v>189</v>
      </c>
      <c r="W531" s="401">
        <f t="shared" ref="W531" si="118">W527-$B$285</f>
        <v>1231</v>
      </c>
      <c r="X531" s="438" t="s">
        <v>297</v>
      </c>
      <c r="Y531" s="329"/>
      <c r="Z531" s="1341"/>
    </row>
    <row r="532" spans="1:26" x14ac:dyDescent="0.2">
      <c r="A532" s="258" t="s">
        <v>51</v>
      </c>
      <c r="B532" s="432">
        <v>51</v>
      </c>
      <c r="C532" s="415">
        <v>50</v>
      </c>
      <c r="D532" s="415">
        <v>51</v>
      </c>
      <c r="E532" s="415">
        <v>13</v>
      </c>
      <c r="F532" s="415">
        <v>51</v>
      </c>
      <c r="G532" s="415">
        <v>48</v>
      </c>
      <c r="H532" s="416">
        <v>49</v>
      </c>
      <c r="I532" s="517">
        <v>51</v>
      </c>
      <c r="J532" s="415">
        <v>48</v>
      </c>
      <c r="K532" s="415">
        <v>53</v>
      </c>
      <c r="L532" s="415">
        <v>8</v>
      </c>
      <c r="M532" s="415">
        <v>51</v>
      </c>
      <c r="N532" s="415">
        <v>50</v>
      </c>
      <c r="O532" s="416">
        <v>52</v>
      </c>
      <c r="P532" s="517">
        <v>51</v>
      </c>
      <c r="Q532" s="415">
        <v>51</v>
      </c>
      <c r="R532" s="415">
        <v>51</v>
      </c>
      <c r="S532" s="415">
        <v>14</v>
      </c>
      <c r="T532" s="415">
        <v>51</v>
      </c>
      <c r="U532" s="415">
        <v>50</v>
      </c>
      <c r="V532" s="416">
        <v>50</v>
      </c>
      <c r="W532" s="422">
        <f>SUM(B532:V532)</f>
        <v>944</v>
      </c>
      <c r="X532" s="1341" t="s">
        <v>56</v>
      </c>
      <c r="Y532" s="742">
        <f>W519-W532</f>
        <v>5</v>
      </c>
      <c r="Z532" s="285">
        <f>Y532/W519</f>
        <v>5.268703898840885E-3</v>
      </c>
    </row>
    <row r="533" spans="1:26" x14ac:dyDescent="0.2">
      <c r="A533" s="957" t="s">
        <v>28</v>
      </c>
      <c r="B533" s="385"/>
      <c r="C533" s="504"/>
      <c r="D533" s="504"/>
      <c r="E533" s="504"/>
      <c r="F533" s="504"/>
      <c r="G533" s="504"/>
      <c r="H533" s="505"/>
      <c r="I533" s="958"/>
      <c r="J533" s="504"/>
      <c r="K533" s="504"/>
      <c r="L533" s="504"/>
      <c r="M533" s="504"/>
      <c r="N533" s="504"/>
      <c r="O533" s="505"/>
      <c r="P533" s="958"/>
      <c r="Q533" s="504"/>
      <c r="R533" s="504"/>
      <c r="S533" s="504"/>
      <c r="T533" s="504"/>
      <c r="U533" s="504"/>
      <c r="V533" s="505"/>
      <c r="W533" s="959"/>
      <c r="X533" s="1343" t="s">
        <v>57</v>
      </c>
      <c r="Y533" s="1343">
        <v>155.74</v>
      </c>
      <c r="Z533" s="530"/>
    </row>
    <row r="534" spans="1:26" ht="13.5" thickBot="1" x14ac:dyDescent="0.25">
      <c r="A534" s="266" t="s">
        <v>26</v>
      </c>
      <c r="B534" s="750">
        <f t="shared" ref="B534:V534" si="119">B533-B520</f>
        <v>-157</v>
      </c>
      <c r="C534" s="751">
        <f t="shared" si="119"/>
        <v>-157</v>
      </c>
      <c r="D534" s="751">
        <f t="shared" si="119"/>
        <v>-156</v>
      </c>
      <c r="E534" s="751">
        <f t="shared" si="119"/>
        <v>-156</v>
      </c>
      <c r="F534" s="751">
        <f t="shared" si="119"/>
        <v>-156</v>
      </c>
      <c r="G534" s="751">
        <f t="shared" si="119"/>
        <v>-155</v>
      </c>
      <c r="H534" s="752">
        <f t="shared" si="119"/>
        <v>-155</v>
      </c>
      <c r="I534" s="934">
        <f t="shared" si="119"/>
        <v>-157</v>
      </c>
      <c r="J534" s="751">
        <f t="shared" si="119"/>
        <v>-157</v>
      </c>
      <c r="K534" s="751">
        <f t="shared" si="119"/>
        <v>-156</v>
      </c>
      <c r="L534" s="751">
        <f t="shared" si="119"/>
        <v>-156</v>
      </c>
      <c r="M534" s="751">
        <f t="shared" si="119"/>
        <v>-156</v>
      </c>
      <c r="N534" s="751">
        <f t="shared" si="119"/>
        <v>-155</v>
      </c>
      <c r="O534" s="752">
        <f t="shared" si="119"/>
        <v>-155</v>
      </c>
      <c r="P534" s="934">
        <f t="shared" si="119"/>
        <v>-155</v>
      </c>
      <c r="Q534" s="751">
        <f t="shared" si="119"/>
        <v>-155</v>
      </c>
      <c r="R534" s="751">
        <f t="shared" si="119"/>
        <v>-158.5</v>
      </c>
      <c r="S534" s="751">
        <f t="shared" si="119"/>
        <v>-157</v>
      </c>
      <c r="T534" s="751">
        <f t="shared" si="119"/>
        <v>-157</v>
      </c>
      <c r="U534" s="751">
        <f t="shared" si="119"/>
        <v>-158</v>
      </c>
      <c r="V534" s="752">
        <f t="shared" si="119"/>
        <v>-158</v>
      </c>
      <c r="W534" s="402"/>
      <c r="X534" s="1341" t="s">
        <v>26</v>
      </c>
      <c r="Y534" s="1343">
        <f>Y533-Y520</f>
        <v>0</v>
      </c>
      <c r="Z534" s="1343"/>
    </row>
    <row r="535" spans="1:26" x14ac:dyDescent="0.2">
      <c r="A535" s="200" t="s">
        <v>299</v>
      </c>
      <c r="C535" s="200" t="s">
        <v>147</v>
      </c>
      <c r="D535" s="200" t="s">
        <v>148</v>
      </c>
      <c r="E535" s="319" t="s">
        <v>149</v>
      </c>
      <c r="I535" s="1344" t="s">
        <v>147</v>
      </c>
      <c r="J535" s="1344" t="s">
        <v>148</v>
      </c>
      <c r="K535" s="1344" t="s">
        <v>149</v>
      </c>
      <c r="P535" s="1344" t="s">
        <v>147</v>
      </c>
      <c r="Q535" s="1344" t="s">
        <v>148</v>
      </c>
      <c r="R535" s="1344" t="s">
        <v>149</v>
      </c>
    </row>
    <row r="536" spans="1:26" ht="13.5" thickBot="1" x14ac:dyDescent="0.25">
      <c r="C536" s="200">
        <v>158</v>
      </c>
      <c r="D536" s="200">
        <v>157</v>
      </c>
      <c r="E536" s="200">
        <v>156</v>
      </c>
      <c r="I536" s="200">
        <v>158</v>
      </c>
      <c r="J536" s="200">
        <v>157</v>
      </c>
      <c r="K536" s="200">
        <v>156</v>
      </c>
      <c r="P536" s="200">
        <v>159</v>
      </c>
      <c r="Q536" s="200">
        <v>156</v>
      </c>
      <c r="R536" s="200">
        <v>154.5</v>
      </c>
    </row>
    <row r="537" spans="1:26" ht="13.5" thickBot="1" x14ac:dyDescent="0.25">
      <c r="A537" s="230" t="s">
        <v>305</v>
      </c>
      <c r="B537" s="1435" t="s">
        <v>130</v>
      </c>
      <c r="C537" s="1436"/>
      <c r="D537" s="1436"/>
      <c r="E537" s="1436"/>
      <c r="F537" s="1436"/>
      <c r="G537" s="1436"/>
      <c r="H537" s="1437"/>
      <c r="I537" s="1438" t="s">
        <v>131</v>
      </c>
      <c r="J537" s="1436"/>
      <c r="K537" s="1436"/>
      <c r="L537" s="1436"/>
      <c r="M537" s="1436"/>
      <c r="N537" s="1436"/>
      <c r="O537" s="1437"/>
      <c r="P537" s="1439" t="s">
        <v>53</v>
      </c>
      <c r="Q537" s="1440"/>
      <c r="R537" s="1440"/>
      <c r="S537" s="1440"/>
      <c r="T537" s="1440"/>
      <c r="U537" s="1440"/>
      <c r="V537" s="1441"/>
      <c r="W537" s="1442" t="s">
        <v>55</v>
      </c>
      <c r="X537" s="228">
        <v>237</v>
      </c>
      <c r="Y537" s="1362"/>
      <c r="Z537" s="1362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</v>
      </c>
      <c r="Q538" s="1170">
        <v>2</v>
      </c>
      <c r="R538" s="1170">
        <v>3</v>
      </c>
      <c r="S538" s="1170">
        <v>4</v>
      </c>
      <c r="T538" s="1170">
        <v>5</v>
      </c>
      <c r="U538" s="1170">
        <v>6</v>
      </c>
      <c r="V538" s="1171">
        <v>7</v>
      </c>
      <c r="W538" s="1443"/>
      <c r="X538" s="741"/>
      <c r="Y538" s="741"/>
      <c r="Z538" s="1362"/>
    </row>
    <row r="539" spans="1:26" x14ac:dyDescent="0.2">
      <c r="A539" s="234" t="s">
        <v>3</v>
      </c>
      <c r="B539" s="828">
        <v>4325</v>
      </c>
      <c r="C539" s="775">
        <v>4325</v>
      </c>
      <c r="D539" s="828">
        <v>4325</v>
      </c>
      <c r="E539" s="775">
        <v>4325</v>
      </c>
      <c r="F539" s="828">
        <v>4325</v>
      </c>
      <c r="G539" s="775">
        <v>4325</v>
      </c>
      <c r="H539" s="828">
        <v>4325</v>
      </c>
      <c r="I539" s="775">
        <v>4325</v>
      </c>
      <c r="J539" s="828">
        <v>4325</v>
      </c>
      <c r="K539" s="775">
        <v>4325</v>
      </c>
      <c r="L539" s="828">
        <v>4325</v>
      </c>
      <c r="M539" s="775">
        <v>4325</v>
      </c>
      <c r="N539" s="828">
        <v>4325</v>
      </c>
      <c r="O539" s="775">
        <v>4325</v>
      </c>
      <c r="P539" s="828">
        <v>4325</v>
      </c>
      <c r="Q539" s="775">
        <v>4325</v>
      </c>
      <c r="R539" s="828">
        <v>4325</v>
      </c>
      <c r="S539" s="775">
        <v>4325</v>
      </c>
      <c r="T539" s="828">
        <v>4325</v>
      </c>
      <c r="U539" s="775">
        <v>4325</v>
      </c>
      <c r="V539" s="828">
        <v>4325</v>
      </c>
      <c r="W539" s="775">
        <v>4325</v>
      </c>
      <c r="X539" s="1364"/>
      <c r="Y539" s="529"/>
      <c r="Z539" s="1362"/>
    </row>
    <row r="540" spans="1:26" x14ac:dyDescent="0.2">
      <c r="A540" s="238" t="s">
        <v>6</v>
      </c>
      <c r="B540" s="239">
        <v>4849</v>
      </c>
      <c r="C540" s="240">
        <v>4815</v>
      </c>
      <c r="D540" s="240">
        <v>4599</v>
      </c>
      <c r="E540" s="240">
        <v>4030</v>
      </c>
      <c r="F540" s="240">
        <v>4541</v>
      </c>
      <c r="G540" s="240">
        <v>4306</v>
      </c>
      <c r="H540" s="241">
        <v>4227</v>
      </c>
      <c r="I540" s="513">
        <v>4408</v>
      </c>
      <c r="J540" s="240">
        <v>4334</v>
      </c>
      <c r="K540" s="240">
        <v>4588</v>
      </c>
      <c r="L540" s="240">
        <v>3720</v>
      </c>
      <c r="M540" s="240">
        <v>4634</v>
      </c>
      <c r="N540" s="240">
        <v>4887</v>
      </c>
      <c r="O540" s="241">
        <v>4875</v>
      </c>
      <c r="P540" s="513">
        <v>4313</v>
      </c>
      <c r="Q540" s="240">
        <v>4468</v>
      </c>
      <c r="R540" s="240">
        <v>4587</v>
      </c>
      <c r="S540" s="240">
        <v>3901</v>
      </c>
      <c r="T540" s="240">
        <v>4583</v>
      </c>
      <c r="U540" s="240">
        <v>4826</v>
      </c>
      <c r="V540" s="241">
        <v>4951</v>
      </c>
      <c r="W540" s="406">
        <v>4537</v>
      </c>
      <c r="X540" s="1364"/>
      <c r="Y540" s="1361"/>
      <c r="Z540" s="1362"/>
    </row>
    <row r="541" spans="1:26" x14ac:dyDescent="0.2">
      <c r="A541" s="231" t="s">
        <v>7</v>
      </c>
      <c r="B541" s="367">
        <v>100</v>
      </c>
      <c r="C541" s="368">
        <v>100</v>
      </c>
      <c r="D541" s="368">
        <v>100</v>
      </c>
      <c r="E541" s="368">
        <v>100</v>
      </c>
      <c r="F541" s="368">
        <v>100</v>
      </c>
      <c r="G541" s="368">
        <v>100</v>
      </c>
      <c r="H541" s="370">
        <v>100</v>
      </c>
      <c r="I541" s="514">
        <v>91.1</v>
      </c>
      <c r="J541" s="368">
        <v>100</v>
      </c>
      <c r="K541" s="368">
        <v>91.7</v>
      </c>
      <c r="L541" s="368">
        <v>85.7</v>
      </c>
      <c r="M541" s="368">
        <v>100</v>
      </c>
      <c r="N541" s="368">
        <v>83.3</v>
      </c>
      <c r="O541" s="370">
        <v>100</v>
      </c>
      <c r="P541" s="514">
        <v>100</v>
      </c>
      <c r="Q541" s="368">
        <v>100</v>
      </c>
      <c r="R541" s="368">
        <v>100</v>
      </c>
      <c r="S541" s="368">
        <v>71.400000000000006</v>
      </c>
      <c r="T541" s="368">
        <v>100</v>
      </c>
      <c r="U541" s="368">
        <v>83.3</v>
      </c>
      <c r="V541" s="370">
        <v>100</v>
      </c>
      <c r="W541" s="421">
        <v>80.3</v>
      </c>
      <c r="X541" s="365"/>
      <c r="Y541" s="443"/>
      <c r="Z541" s="1362"/>
    </row>
    <row r="542" spans="1:26" x14ac:dyDescent="0.2">
      <c r="A542" s="231" t="s">
        <v>8</v>
      </c>
      <c r="B542" s="246">
        <v>4.4999999999999998E-2</v>
      </c>
      <c r="C542" s="247">
        <v>3.2000000000000001E-2</v>
      </c>
      <c r="D542" s="247">
        <v>3.1E-2</v>
      </c>
      <c r="E542" s="247">
        <v>3.7999999999999999E-2</v>
      </c>
      <c r="F542" s="247">
        <v>0.4</v>
      </c>
      <c r="G542" s="247">
        <v>5.1999999999999998E-2</v>
      </c>
      <c r="H542" s="248">
        <v>3.2000000000000001E-2</v>
      </c>
      <c r="I542" s="515">
        <v>7.0999999999999994E-2</v>
      </c>
      <c r="J542" s="247">
        <v>4.8000000000000001E-2</v>
      </c>
      <c r="K542" s="247">
        <v>8.5999999999999993E-2</v>
      </c>
      <c r="L542" s="247">
        <v>6.8000000000000005E-2</v>
      </c>
      <c r="M542" s="247">
        <v>3.5000000000000003E-2</v>
      </c>
      <c r="N542" s="247">
        <v>7.0000000000000007E-2</v>
      </c>
      <c r="O542" s="248">
        <v>3.9E-2</v>
      </c>
      <c r="P542" s="515">
        <v>3.1E-2</v>
      </c>
      <c r="Q542" s="247">
        <v>4.8000000000000001E-2</v>
      </c>
      <c r="R542" s="247">
        <v>4.2000000000000003E-2</v>
      </c>
      <c r="S542" s="247">
        <v>7.2999999999999995E-2</v>
      </c>
      <c r="T542" s="247">
        <v>3.9E-2</v>
      </c>
      <c r="U542" s="247">
        <v>6.6000000000000003E-2</v>
      </c>
      <c r="V542" s="248">
        <v>4.9000000000000002E-2</v>
      </c>
      <c r="W542" s="408">
        <v>8.2000000000000003E-2</v>
      </c>
      <c r="X542" s="1362"/>
      <c r="Y542" s="331"/>
      <c r="Z542" s="1362"/>
    </row>
    <row r="543" spans="1:26" x14ac:dyDescent="0.2">
      <c r="A543" s="238" t="s">
        <v>1</v>
      </c>
      <c r="B543" s="250">
        <f>B540/B539*100-100</f>
        <v>12.115606936416185</v>
      </c>
      <c r="C543" s="251">
        <f t="shared" ref="C543:V543" si="120">C540/C539*100-100</f>
        <v>11.329479768786129</v>
      </c>
      <c r="D543" s="251">
        <f t="shared" si="120"/>
        <v>6.3352601156069426</v>
      </c>
      <c r="E543" s="251">
        <f t="shared" si="120"/>
        <v>-6.8208092485549088</v>
      </c>
      <c r="F543" s="251">
        <f t="shared" si="120"/>
        <v>4.9942196531791865</v>
      </c>
      <c r="G543" s="251">
        <f t="shared" si="120"/>
        <v>-0.43930635838151488</v>
      </c>
      <c r="H543" s="252">
        <f t="shared" si="120"/>
        <v>-2.265895953757223</v>
      </c>
      <c r="I543" s="516">
        <f t="shared" si="120"/>
        <v>1.9190751445086676</v>
      </c>
      <c r="J543" s="251">
        <f t="shared" si="120"/>
        <v>0.20809248554914461</v>
      </c>
      <c r="K543" s="251">
        <f t="shared" si="120"/>
        <v>6.0809248554913182</v>
      </c>
      <c r="L543" s="251">
        <f t="shared" si="120"/>
        <v>-13.988439306358373</v>
      </c>
      <c r="M543" s="251">
        <f t="shared" si="120"/>
        <v>7.1445086705202385</v>
      </c>
      <c r="N543" s="251">
        <f t="shared" si="120"/>
        <v>12.994219653179201</v>
      </c>
      <c r="O543" s="252">
        <f t="shared" si="120"/>
        <v>12.716763005780351</v>
      </c>
      <c r="P543" s="516">
        <f t="shared" si="120"/>
        <v>-0.27745664739885001</v>
      </c>
      <c r="Q543" s="251">
        <f t="shared" si="120"/>
        <v>3.3063583815028892</v>
      </c>
      <c r="R543" s="251">
        <f t="shared" si="120"/>
        <v>6.0578034682081068</v>
      </c>
      <c r="S543" s="251">
        <f t="shared" si="120"/>
        <v>-9.8034682080924824</v>
      </c>
      <c r="T543" s="251">
        <f t="shared" si="120"/>
        <v>5.9653179190751473</v>
      </c>
      <c r="U543" s="251">
        <f t="shared" si="120"/>
        <v>11.583815028901739</v>
      </c>
      <c r="V543" s="252">
        <f t="shared" si="120"/>
        <v>14.473988439306368</v>
      </c>
      <c r="W543" s="400">
        <f>W540/W539*100-100</f>
        <v>4.9017341040462412</v>
      </c>
      <c r="X543" s="1009"/>
      <c r="Y543" s="1364"/>
      <c r="Z543" s="1362"/>
    </row>
    <row r="544" spans="1:26" ht="13.5" thickBot="1" x14ac:dyDescent="0.25">
      <c r="A544" s="839" t="s">
        <v>27</v>
      </c>
      <c r="B544" s="834">
        <f t="shared" ref="B544:V544" si="121">B540-B527</f>
        <v>3</v>
      </c>
      <c r="C544" s="546">
        <f t="shared" si="121"/>
        <v>-19</v>
      </c>
      <c r="D544" s="546">
        <f t="shared" si="121"/>
        <v>14</v>
      </c>
      <c r="E544" s="546">
        <f t="shared" si="121"/>
        <v>64</v>
      </c>
      <c r="F544" s="546">
        <f t="shared" si="121"/>
        <v>56</v>
      </c>
      <c r="G544" s="546">
        <f t="shared" si="121"/>
        <v>0</v>
      </c>
      <c r="H544" s="835">
        <f t="shared" si="121"/>
        <v>-8</v>
      </c>
      <c r="I544" s="768">
        <f t="shared" si="121"/>
        <v>108</v>
      </c>
      <c r="J544" s="546">
        <f t="shared" si="121"/>
        <v>-20</v>
      </c>
      <c r="K544" s="546">
        <f t="shared" si="121"/>
        <v>64</v>
      </c>
      <c r="L544" s="546">
        <f t="shared" si="121"/>
        <v>-193</v>
      </c>
      <c r="M544" s="546">
        <f t="shared" si="121"/>
        <v>85</v>
      </c>
      <c r="N544" s="546">
        <f t="shared" si="121"/>
        <v>47</v>
      </c>
      <c r="O544" s="835">
        <f t="shared" si="121"/>
        <v>55</v>
      </c>
      <c r="P544" s="768">
        <f t="shared" si="121"/>
        <v>66</v>
      </c>
      <c r="Q544" s="546">
        <f t="shared" si="121"/>
        <v>-47</v>
      </c>
      <c r="R544" s="546">
        <f t="shared" si="121"/>
        <v>49</v>
      </c>
      <c r="S544" s="546">
        <f t="shared" si="121"/>
        <v>-205</v>
      </c>
      <c r="T544" s="546">
        <f t="shared" si="121"/>
        <v>-67</v>
      </c>
      <c r="U544" s="546">
        <f t="shared" si="121"/>
        <v>-37</v>
      </c>
      <c r="V544" s="835">
        <f t="shared" si="121"/>
        <v>-29</v>
      </c>
      <c r="W544" s="401">
        <f t="shared" ref="W544" si="122">W540-$B$285</f>
        <v>1231</v>
      </c>
      <c r="X544" s="1370"/>
      <c r="Y544" s="329"/>
      <c r="Z544" s="1362"/>
    </row>
    <row r="545" spans="1:26" x14ac:dyDescent="0.2">
      <c r="A545" s="258" t="s">
        <v>51</v>
      </c>
      <c r="B545" s="432">
        <v>51</v>
      </c>
      <c r="C545" s="415">
        <v>50</v>
      </c>
      <c r="D545" s="415">
        <v>51</v>
      </c>
      <c r="E545" s="415">
        <v>13</v>
      </c>
      <c r="F545" s="415">
        <v>51</v>
      </c>
      <c r="G545" s="415">
        <v>48</v>
      </c>
      <c r="H545" s="416">
        <v>49</v>
      </c>
      <c r="I545" s="517">
        <v>51</v>
      </c>
      <c r="J545" s="415">
        <v>48</v>
      </c>
      <c r="K545" s="415">
        <v>53</v>
      </c>
      <c r="L545" s="415">
        <v>8</v>
      </c>
      <c r="M545" s="415">
        <v>51</v>
      </c>
      <c r="N545" s="415">
        <v>50</v>
      </c>
      <c r="O545" s="416">
        <v>52</v>
      </c>
      <c r="P545" s="517">
        <v>51</v>
      </c>
      <c r="Q545" s="415">
        <v>51</v>
      </c>
      <c r="R545" s="415">
        <v>51</v>
      </c>
      <c r="S545" s="415">
        <v>14</v>
      </c>
      <c r="T545" s="415">
        <v>51</v>
      </c>
      <c r="U545" s="415">
        <v>50</v>
      </c>
      <c r="V545" s="416">
        <v>50</v>
      </c>
      <c r="W545" s="422">
        <f>SUM(B545:V545)</f>
        <v>944</v>
      </c>
      <c r="X545" s="1362" t="s">
        <v>56</v>
      </c>
      <c r="Y545" s="742">
        <f>W532-W545</f>
        <v>0</v>
      </c>
      <c r="Z545" s="285">
        <f>Y545/W532</f>
        <v>0</v>
      </c>
    </row>
    <row r="546" spans="1:26" x14ac:dyDescent="0.2">
      <c r="A546" s="957" t="s">
        <v>28</v>
      </c>
      <c r="B546" s="385">
        <v>157</v>
      </c>
      <c r="C546" s="504">
        <v>157</v>
      </c>
      <c r="D546" s="504">
        <v>156</v>
      </c>
      <c r="E546" s="504">
        <v>156</v>
      </c>
      <c r="F546" s="504">
        <v>156</v>
      </c>
      <c r="G546" s="504">
        <v>155</v>
      </c>
      <c r="H546" s="505">
        <v>155</v>
      </c>
      <c r="I546" s="958">
        <v>157</v>
      </c>
      <c r="J546" s="504">
        <v>157</v>
      </c>
      <c r="K546" s="504">
        <v>156</v>
      </c>
      <c r="L546" s="504">
        <v>156</v>
      </c>
      <c r="M546" s="504">
        <v>156</v>
      </c>
      <c r="N546" s="504">
        <v>155</v>
      </c>
      <c r="O546" s="505">
        <v>155</v>
      </c>
      <c r="P546" s="958">
        <v>159</v>
      </c>
      <c r="Q546" s="504">
        <v>159</v>
      </c>
      <c r="R546" s="504">
        <v>156</v>
      </c>
      <c r="S546" s="504">
        <v>156</v>
      </c>
      <c r="T546" s="504">
        <v>156</v>
      </c>
      <c r="U546" s="504">
        <v>154.5</v>
      </c>
      <c r="V546" s="505">
        <v>154.5</v>
      </c>
      <c r="W546" s="959"/>
      <c r="X546" s="1364" t="s">
        <v>57</v>
      </c>
      <c r="Y546" s="1364">
        <v>156.19</v>
      </c>
      <c r="Z546" s="530"/>
    </row>
    <row r="547" spans="1:26" ht="13.5" thickBot="1" x14ac:dyDescent="0.25">
      <c r="A547" s="266" t="s">
        <v>26</v>
      </c>
      <c r="B547" s="750">
        <f t="shared" ref="B547:V547" si="123">B546-B533</f>
        <v>157</v>
      </c>
      <c r="C547" s="751">
        <f t="shared" si="123"/>
        <v>157</v>
      </c>
      <c r="D547" s="751">
        <f t="shared" si="123"/>
        <v>156</v>
      </c>
      <c r="E547" s="751">
        <f t="shared" si="123"/>
        <v>156</v>
      </c>
      <c r="F547" s="751">
        <f t="shared" si="123"/>
        <v>156</v>
      </c>
      <c r="G547" s="751">
        <f t="shared" si="123"/>
        <v>155</v>
      </c>
      <c r="H547" s="752">
        <f t="shared" si="123"/>
        <v>155</v>
      </c>
      <c r="I547" s="934">
        <f t="shared" si="123"/>
        <v>157</v>
      </c>
      <c r="J547" s="751">
        <f t="shared" si="123"/>
        <v>157</v>
      </c>
      <c r="K547" s="751">
        <f t="shared" si="123"/>
        <v>156</v>
      </c>
      <c r="L547" s="751">
        <f t="shared" si="123"/>
        <v>156</v>
      </c>
      <c r="M547" s="751">
        <f t="shared" si="123"/>
        <v>156</v>
      </c>
      <c r="N547" s="751">
        <f t="shared" si="123"/>
        <v>155</v>
      </c>
      <c r="O547" s="752">
        <f t="shared" si="123"/>
        <v>155</v>
      </c>
      <c r="P547" s="934">
        <f t="shared" si="123"/>
        <v>159</v>
      </c>
      <c r="Q547" s="751">
        <f t="shared" si="123"/>
        <v>159</v>
      </c>
      <c r="R547" s="751">
        <f t="shared" si="123"/>
        <v>156</v>
      </c>
      <c r="S547" s="751">
        <f t="shared" si="123"/>
        <v>156</v>
      </c>
      <c r="T547" s="751">
        <f t="shared" si="123"/>
        <v>156</v>
      </c>
      <c r="U547" s="751">
        <f t="shared" si="123"/>
        <v>154.5</v>
      </c>
      <c r="V547" s="752">
        <f t="shared" si="123"/>
        <v>154.5</v>
      </c>
      <c r="W547" s="402"/>
      <c r="X547" s="1362" t="s">
        <v>26</v>
      </c>
      <c r="Y547" s="1364">
        <f>Y546-Y533</f>
        <v>0.44999999999998863</v>
      </c>
      <c r="Z547" s="1364"/>
    </row>
    <row r="549" spans="1:26" ht="13.5" thickBot="1" x14ac:dyDescent="0.25"/>
    <row r="550" spans="1:26" ht="13.5" thickBot="1" x14ac:dyDescent="0.25">
      <c r="A550" s="230" t="s">
        <v>306</v>
      </c>
      <c r="B550" s="1435" t="s">
        <v>130</v>
      </c>
      <c r="C550" s="1436"/>
      <c r="D550" s="1436"/>
      <c r="E550" s="1436"/>
      <c r="F550" s="1436"/>
      <c r="G550" s="1436"/>
      <c r="H550" s="1437"/>
      <c r="I550" s="1438" t="s">
        <v>131</v>
      </c>
      <c r="J550" s="1436"/>
      <c r="K550" s="1436"/>
      <c r="L550" s="1436"/>
      <c r="M550" s="1436"/>
      <c r="N550" s="1436"/>
      <c r="O550" s="1437"/>
      <c r="P550" s="1439" t="s">
        <v>53</v>
      </c>
      <c r="Q550" s="1440"/>
      <c r="R550" s="1440"/>
      <c r="S550" s="1440"/>
      <c r="T550" s="1440"/>
      <c r="U550" s="1440"/>
      <c r="V550" s="1441"/>
      <c r="W550" s="1442" t="s">
        <v>55</v>
      </c>
      <c r="X550" s="228">
        <v>237</v>
      </c>
      <c r="Y550" s="1383"/>
      <c r="Z550" s="1383"/>
    </row>
    <row r="551" spans="1:26" ht="13.5" thickBot="1" x14ac:dyDescent="0.25">
      <c r="A551" s="846" t="s">
        <v>54</v>
      </c>
      <c r="B551" s="1173">
        <v>1</v>
      </c>
      <c r="C551" s="1170">
        <v>2</v>
      </c>
      <c r="D551" s="1170">
        <v>3</v>
      </c>
      <c r="E551" s="1170">
        <v>4</v>
      </c>
      <c r="F551" s="1170">
        <v>5</v>
      </c>
      <c r="G551" s="1170">
        <v>6</v>
      </c>
      <c r="H551" s="1171">
        <v>7</v>
      </c>
      <c r="I551" s="1172">
        <v>8</v>
      </c>
      <c r="J551" s="1170">
        <v>9</v>
      </c>
      <c r="K551" s="1170">
        <v>10</v>
      </c>
      <c r="L551" s="1170">
        <v>11</v>
      </c>
      <c r="M551" s="1170">
        <v>12</v>
      </c>
      <c r="N551" s="1170">
        <v>13</v>
      </c>
      <c r="O551" s="1171">
        <v>14</v>
      </c>
      <c r="P551" s="1172">
        <v>1</v>
      </c>
      <c r="Q551" s="1170">
        <v>2</v>
      </c>
      <c r="R551" s="1170">
        <v>3</v>
      </c>
      <c r="S551" s="1170">
        <v>4</v>
      </c>
      <c r="T551" s="1170">
        <v>5</v>
      </c>
      <c r="U551" s="1170">
        <v>6</v>
      </c>
      <c r="V551" s="1171">
        <v>7</v>
      </c>
      <c r="W551" s="1443"/>
      <c r="X551" s="741"/>
      <c r="Y551" s="741"/>
      <c r="Z551" s="1383"/>
    </row>
    <row r="552" spans="1:26" x14ac:dyDescent="0.2">
      <c r="A552" s="234" t="s">
        <v>3</v>
      </c>
      <c r="B552" s="828">
        <v>4340</v>
      </c>
      <c r="C552" s="775">
        <v>4340</v>
      </c>
      <c r="D552" s="828">
        <v>4340</v>
      </c>
      <c r="E552" s="775">
        <v>4340</v>
      </c>
      <c r="F552" s="828">
        <v>4340</v>
      </c>
      <c r="G552" s="775">
        <v>4340</v>
      </c>
      <c r="H552" s="828">
        <v>4340</v>
      </c>
      <c r="I552" s="775">
        <v>4340</v>
      </c>
      <c r="J552" s="828">
        <v>4340</v>
      </c>
      <c r="K552" s="775">
        <v>4340</v>
      </c>
      <c r="L552" s="828">
        <v>4340</v>
      </c>
      <c r="M552" s="775">
        <v>4340</v>
      </c>
      <c r="N552" s="828">
        <v>4340</v>
      </c>
      <c r="O552" s="775">
        <v>4340</v>
      </c>
      <c r="P552" s="828">
        <v>4340</v>
      </c>
      <c r="Q552" s="775">
        <v>4340</v>
      </c>
      <c r="R552" s="828">
        <v>4340</v>
      </c>
      <c r="S552" s="775">
        <v>4340</v>
      </c>
      <c r="T552" s="828">
        <v>4340</v>
      </c>
      <c r="U552" s="775">
        <v>4340</v>
      </c>
      <c r="V552" s="828">
        <v>4340</v>
      </c>
      <c r="W552" s="775">
        <v>4340</v>
      </c>
      <c r="X552" s="1384"/>
      <c r="Y552" s="529"/>
      <c r="Z552" s="1383"/>
    </row>
    <row r="553" spans="1:26" x14ac:dyDescent="0.2">
      <c r="A553" s="238" t="s">
        <v>6</v>
      </c>
      <c r="B553" s="239">
        <v>5014</v>
      </c>
      <c r="C553" s="240">
        <v>4891</v>
      </c>
      <c r="D553" s="240">
        <v>4594</v>
      </c>
      <c r="E553" s="240">
        <v>4098</v>
      </c>
      <c r="F553" s="240">
        <v>4568</v>
      </c>
      <c r="G553" s="240">
        <v>4451</v>
      </c>
      <c r="H553" s="241">
        <v>4350</v>
      </c>
      <c r="I553" s="513">
        <v>4394</v>
      </c>
      <c r="J553" s="240">
        <v>4441</v>
      </c>
      <c r="K553" s="240">
        <v>4541</v>
      </c>
      <c r="L553" s="240">
        <v>3663</v>
      </c>
      <c r="M553" s="240">
        <v>4731</v>
      </c>
      <c r="N553" s="240">
        <v>4765</v>
      </c>
      <c r="O553" s="241">
        <v>4906</v>
      </c>
      <c r="P553" s="513">
        <v>4327</v>
      </c>
      <c r="Q553" s="240">
        <v>4508</v>
      </c>
      <c r="R553" s="240">
        <v>4519</v>
      </c>
      <c r="S553" s="240">
        <v>4054</v>
      </c>
      <c r="T553" s="240">
        <v>4764</v>
      </c>
      <c r="U553" s="240">
        <v>4896</v>
      </c>
      <c r="V553" s="241">
        <v>5072</v>
      </c>
      <c r="W553" s="406">
        <v>4588</v>
      </c>
      <c r="X553" s="1384"/>
      <c r="Y553" s="1382"/>
      <c r="Z553" s="1383"/>
    </row>
    <row r="554" spans="1:26" x14ac:dyDescent="0.2">
      <c r="A554" s="231" t="s">
        <v>7</v>
      </c>
      <c r="B554" s="367">
        <v>91.7</v>
      </c>
      <c r="C554" s="368">
        <v>100</v>
      </c>
      <c r="D554" s="368">
        <v>100</v>
      </c>
      <c r="E554" s="368">
        <v>100</v>
      </c>
      <c r="F554" s="368">
        <v>100</v>
      </c>
      <c r="G554" s="368">
        <v>100</v>
      </c>
      <c r="H554" s="370">
        <v>100</v>
      </c>
      <c r="I554" s="514">
        <v>100</v>
      </c>
      <c r="J554" s="368">
        <v>100</v>
      </c>
      <c r="K554" s="368">
        <v>100</v>
      </c>
      <c r="L554" s="368">
        <v>85.7</v>
      </c>
      <c r="M554" s="368">
        <v>91.7</v>
      </c>
      <c r="N554" s="368">
        <v>100</v>
      </c>
      <c r="O554" s="370">
        <v>100</v>
      </c>
      <c r="P554" s="514">
        <v>100</v>
      </c>
      <c r="Q554" s="368">
        <v>100</v>
      </c>
      <c r="R554" s="368">
        <v>100</v>
      </c>
      <c r="S554" s="368">
        <v>85.7</v>
      </c>
      <c r="T554" s="368">
        <v>100</v>
      </c>
      <c r="U554" s="368">
        <v>100</v>
      </c>
      <c r="V554" s="370">
        <v>100</v>
      </c>
      <c r="W554" s="421">
        <v>81.400000000000006</v>
      </c>
      <c r="X554" s="365"/>
      <c r="Y554" s="443"/>
      <c r="Z554" s="1383"/>
    </row>
    <row r="555" spans="1:26" x14ac:dyDescent="0.2">
      <c r="A555" s="231" t="s">
        <v>8</v>
      </c>
      <c r="B555" s="246">
        <v>4.8000000000000001E-2</v>
      </c>
      <c r="C555" s="247">
        <v>0.03</v>
      </c>
      <c r="D555" s="247">
        <v>3.7999999999999999E-2</v>
      </c>
      <c r="E555" s="247">
        <v>0.05</v>
      </c>
      <c r="F555" s="247">
        <v>3.4000000000000002E-2</v>
      </c>
      <c r="G555" s="247">
        <v>4.4999999999999998E-2</v>
      </c>
      <c r="H555" s="248">
        <v>4.5999999999999999E-2</v>
      </c>
      <c r="I555" s="515">
        <v>5.1999999999999998E-2</v>
      </c>
      <c r="J555" s="247">
        <v>3.7999999999999999E-2</v>
      </c>
      <c r="K555" s="247">
        <v>3.5999999999999997E-2</v>
      </c>
      <c r="L555" s="247">
        <v>7.6999999999999999E-2</v>
      </c>
      <c r="M555" s="247">
        <v>6.5000000000000002E-2</v>
      </c>
      <c r="N555" s="247">
        <v>4.3999999999999997E-2</v>
      </c>
      <c r="O555" s="248">
        <v>3.9E-2</v>
      </c>
      <c r="P555" s="515">
        <v>2.5999999999999999E-2</v>
      </c>
      <c r="Q555" s="247">
        <v>5.8999999999999997E-2</v>
      </c>
      <c r="R555" s="247">
        <v>2.7E-2</v>
      </c>
      <c r="S555" s="247">
        <v>6.9000000000000006E-2</v>
      </c>
      <c r="T555" s="247">
        <v>4.2999999999999997E-2</v>
      </c>
      <c r="U555" s="247">
        <v>0.04</v>
      </c>
      <c r="V555" s="248">
        <v>5.2999999999999999E-2</v>
      </c>
      <c r="W555" s="408">
        <v>7.9000000000000001E-2</v>
      </c>
      <c r="X555" s="1383"/>
      <c r="Y555" s="331"/>
      <c r="Z555" s="1383"/>
    </row>
    <row r="556" spans="1:26" x14ac:dyDescent="0.2">
      <c r="A556" s="238" t="s">
        <v>1</v>
      </c>
      <c r="B556" s="250">
        <f>B553/B552*100-100</f>
        <v>15.529953917050705</v>
      </c>
      <c r="C556" s="251">
        <f t="shared" ref="C556:V556" si="124">C553/C552*100-100</f>
        <v>12.695852534562206</v>
      </c>
      <c r="D556" s="251">
        <f t="shared" si="124"/>
        <v>5.8525345622119715</v>
      </c>
      <c r="E556" s="251">
        <f t="shared" si="124"/>
        <v>-5.5760368663594448</v>
      </c>
      <c r="F556" s="251">
        <f t="shared" si="124"/>
        <v>5.2534562211981495</v>
      </c>
      <c r="G556" s="251">
        <f t="shared" si="124"/>
        <v>2.5576036866359289</v>
      </c>
      <c r="H556" s="252">
        <f t="shared" si="124"/>
        <v>0.23041474654377225</v>
      </c>
      <c r="I556" s="516">
        <f t="shared" si="124"/>
        <v>1.2442396313363986</v>
      </c>
      <c r="J556" s="251">
        <f t="shared" si="124"/>
        <v>2.3271889400921566</v>
      </c>
      <c r="K556" s="251">
        <f t="shared" si="124"/>
        <v>4.6313364055299502</v>
      </c>
      <c r="L556" s="251">
        <f t="shared" si="124"/>
        <v>-15.599078341013822</v>
      </c>
      <c r="M556" s="251">
        <f t="shared" si="124"/>
        <v>9.0092165898617509</v>
      </c>
      <c r="N556" s="251">
        <f t="shared" si="124"/>
        <v>9.792626728110605</v>
      </c>
      <c r="O556" s="252">
        <f t="shared" si="124"/>
        <v>13.041474654377879</v>
      </c>
      <c r="P556" s="516">
        <f t="shared" si="124"/>
        <v>-0.29953917050691814</v>
      </c>
      <c r="Q556" s="251">
        <f t="shared" si="124"/>
        <v>3.8709677419354875</v>
      </c>
      <c r="R556" s="251">
        <f t="shared" si="124"/>
        <v>4.124423963133637</v>
      </c>
      <c r="S556" s="251">
        <f t="shared" si="124"/>
        <v>-6.5898617511520712</v>
      </c>
      <c r="T556" s="251">
        <f t="shared" si="124"/>
        <v>9.7695852534562135</v>
      </c>
      <c r="U556" s="251">
        <f t="shared" si="124"/>
        <v>12.811059907834107</v>
      </c>
      <c r="V556" s="252">
        <f t="shared" si="124"/>
        <v>16.866359447004612</v>
      </c>
      <c r="W556" s="400">
        <f>W553/W552*100-100</f>
        <v>5.7142857142857224</v>
      </c>
      <c r="X556" s="1009"/>
      <c r="Y556" s="1384"/>
      <c r="Z556" s="1383"/>
    </row>
    <row r="557" spans="1:26" ht="13.5" thickBot="1" x14ac:dyDescent="0.25">
      <c r="A557" s="839" t="s">
        <v>27</v>
      </c>
      <c r="B557" s="834">
        <f t="shared" ref="B557:V557" si="125">B553-B540</f>
        <v>165</v>
      </c>
      <c r="C557" s="546">
        <f t="shared" si="125"/>
        <v>76</v>
      </c>
      <c r="D557" s="546">
        <f t="shared" si="125"/>
        <v>-5</v>
      </c>
      <c r="E557" s="546">
        <f t="shared" si="125"/>
        <v>68</v>
      </c>
      <c r="F557" s="546">
        <f t="shared" si="125"/>
        <v>27</v>
      </c>
      <c r="G557" s="546">
        <f t="shared" si="125"/>
        <v>145</v>
      </c>
      <c r="H557" s="835">
        <f t="shared" si="125"/>
        <v>123</v>
      </c>
      <c r="I557" s="768">
        <f t="shared" si="125"/>
        <v>-14</v>
      </c>
      <c r="J557" s="546">
        <f t="shared" si="125"/>
        <v>107</v>
      </c>
      <c r="K557" s="546">
        <f t="shared" si="125"/>
        <v>-47</v>
      </c>
      <c r="L557" s="546">
        <f t="shared" si="125"/>
        <v>-57</v>
      </c>
      <c r="M557" s="546">
        <f t="shared" si="125"/>
        <v>97</v>
      </c>
      <c r="N557" s="546">
        <f t="shared" si="125"/>
        <v>-122</v>
      </c>
      <c r="O557" s="835">
        <f t="shared" si="125"/>
        <v>31</v>
      </c>
      <c r="P557" s="768">
        <f t="shared" si="125"/>
        <v>14</v>
      </c>
      <c r="Q557" s="546">
        <f t="shared" si="125"/>
        <v>40</v>
      </c>
      <c r="R557" s="546">
        <f t="shared" si="125"/>
        <v>-68</v>
      </c>
      <c r="S557" s="546">
        <f t="shared" si="125"/>
        <v>153</v>
      </c>
      <c r="T557" s="546">
        <f t="shared" si="125"/>
        <v>181</v>
      </c>
      <c r="U557" s="546">
        <f t="shared" si="125"/>
        <v>70</v>
      </c>
      <c r="V557" s="835">
        <f t="shared" si="125"/>
        <v>121</v>
      </c>
      <c r="W557" s="401">
        <f t="shared" ref="W557" si="126">W553-$B$285</f>
        <v>1282</v>
      </c>
      <c r="X557" s="1370"/>
      <c r="Y557" s="329"/>
      <c r="Z557" s="1383"/>
    </row>
    <row r="558" spans="1:26" x14ac:dyDescent="0.2">
      <c r="A558" s="258" t="s">
        <v>51</v>
      </c>
      <c r="B558" s="432">
        <v>51</v>
      </c>
      <c r="C558" s="415">
        <v>50</v>
      </c>
      <c r="D558" s="415">
        <v>51</v>
      </c>
      <c r="E558" s="415">
        <v>13</v>
      </c>
      <c r="F558" s="415">
        <v>51</v>
      </c>
      <c r="G558" s="415">
        <v>48</v>
      </c>
      <c r="H558" s="416">
        <v>49</v>
      </c>
      <c r="I558" s="517">
        <v>51</v>
      </c>
      <c r="J558" s="415">
        <v>48</v>
      </c>
      <c r="K558" s="415">
        <v>53</v>
      </c>
      <c r="L558" s="415">
        <v>8</v>
      </c>
      <c r="M558" s="415">
        <v>51</v>
      </c>
      <c r="N558" s="415">
        <v>50</v>
      </c>
      <c r="O558" s="416">
        <v>52</v>
      </c>
      <c r="P558" s="517">
        <v>51</v>
      </c>
      <c r="Q558" s="415">
        <v>51</v>
      </c>
      <c r="R558" s="415">
        <v>51</v>
      </c>
      <c r="S558" s="415">
        <v>14</v>
      </c>
      <c r="T558" s="415">
        <v>50</v>
      </c>
      <c r="U558" s="415">
        <v>50</v>
      </c>
      <c r="V558" s="416">
        <v>49</v>
      </c>
      <c r="W558" s="422">
        <f>SUM(B558:V558)</f>
        <v>942</v>
      </c>
      <c r="X558" s="1383" t="s">
        <v>56</v>
      </c>
      <c r="Y558" s="742">
        <f>W545-W558</f>
        <v>2</v>
      </c>
      <c r="Z558" s="285">
        <f>Y558/W545</f>
        <v>2.1186440677966102E-3</v>
      </c>
    </row>
    <row r="559" spans="1:26" x14ac:dyDescent="0.2">
      <c r="A559" s="957" t="s">
        <v>28</v>
      </c>
      <c r="B559" s="385">
        <v>157</v>
      </c>
      <c r="C559" s="504">
        <v>157</v>
      </c>
      <c r="D559" s="504">
        <v>156.5</v>
      </c>
      <c r="E559" s="504">
        <v>156.5</v>
      </c>
      <c r="F559" s="504">
        <v>156.5</v>
      </c>
      <c r="G559" s="504">
        <v>155.5</v>
      </c>
      <c r="H559" s="505">
        <v>155.5</v>
      </c>
      <c r="I559" s="958">
        <v>157.5</v>
      </c>
      <c r="J559" s="504">
        <v>157.5</v>
      </c>
      <c r="K559" s="504">
        <v>157</v>
      </c>
      <c r="L559" s="504">
        <v>157</v>
      </c>
      <c r="M559" s="504">
        <v>156.5</v>
      </c>
      <c r="N559" s="504">
        <v>155.5</v>
      </c>
      <c r="O559" s="505">
        <v>155.5</v>
      </c>
      <c r="P559" s="958">
        <v>159.5</v>
      </c>
      <c r="Q559" s="504">
        <v>159.5</v>
      </c>
      <c r="R559" s="504">
        <v>156.5</v>
      </c>
      <c r="S559" s="504">
        <v>156.5</v>
      </c>
      <c r="T559" s="504">
        <v>156.5</v>
      </c>
      <c r="U559" s="504">
        <v>155</v>
      </c>
      <c r="V559" s="505">
        <v>155</v>
      </c>
      <c r="W559" s="959"/>
      <c r="X559" s="1384" t="s">
        <v>57</v>
      </c>
      <c r="Y559" s="1384">
        <v>156.6</v>
      </c>
      <c r="Z559" s="530"/>
    </row>
    <row r="560" spans="1:26" ht="13.5" thickBot="1" x14ac:dyDescent="0.25">
      <c r="A560" s="266" t="s">
        <v>26</v>
      </c>
      <c r="B560" s="750">
        <f t="shared" ref="B560:V560" si="127">B559-B546</f>
        <v>0</v>
      </c>
      <c r="C560" s="751">
        <f t="shared" si="127"/>
        <v>0</v>
      </c>
      <c r="D560" s="751">
        <f t="shared" si="127"/>
        <v>0.5</v>
      </c>
      <c r="E560" s="751">
        <f t="shared" si="127"/>
        <v>0.5</v>
      </c>
      <c r="F560" s="751">
        <f t="shared" si="127"/>
        <v>0.5</v>
      </c>
      <c r="G560" s="751">
        <f t="shared" si="127"/>
        <v>0.5</v>
      </c>
      <c r="H560" s="752">
        <f t="shared" si="127"/>
        <v>0.5</v>
      </c>
      <c r="I560" s="934">
        <f t="shared" si="127"/>
        <v>0.5</v>
      </c>
      <c r="J560" s="751">
        <f t="shared" si="127"/>
        <v>0.5</v>
      </c>
      <c r="K560" s="751">
        <f t="shared" si="127"/>
        <v>1</v>
      </c>
      <c r="L560" s="751">
        <f t="shared" si="127"/>
        <v>1</v>
      </c>
      <c r="M560" s="751">
        <f t="shared" si="127"/>
        <v>0.5</v>
      </c>
      <c r="N560" s="751">
        <f t="shared" si="127"/>
        <v>0.5</v>
      </c>
      <c r="O560" s="752">
        <f t="shared" si="127"/>
        <v>0.5</v>
      </c>
      <c r="P560" s="934">
        <f t="shared" si="127"/>
        <v>0.5</v>
      </c>
      <c r="Q560" s="751">
        <f t="shared" si="127"/>
        <v>0.5</v>
      </c>
      <c r="R560" s="751">
        <f t="shared" si="127"/>
        <v>0.5</v>
      </c>
      <c r="S560" s="751">
        <f t="shared" si="127"/>
        <v>0.5</v>
      </c>
      <c r="T560" s="751">
        <f t="shared" si="127"/>
        <v>0.5</v>
      </c>
      <c r="U560" s="751">
        <f t="shared" si="127"/>
        <v>0.5</v>
      </c>
      <c r="V560" s="752">
        <f t="shared" si="127"/>
        <v>0.5</v>
      </c>
      <c r="W560" s="402"/>
      <c r="X560" s="1383" t="s">
        <v>26</v>
      </c>
      <c r="Y560" s="1384">
        <f>Y559-Y546</f>
        <v>0.40999999999999659</v>
      </c>
      <c r="Z560" s="1384"/>
    </row>
    <row r="562" spans="1:26" ht="13.5" thickBot="1" x14ac:dyDescent="0.25"/>
    <row r="563" spans="1:26" ht="13.5" thickBot="1" x14ac:dyDescent="0.25">
      <c r="A563" s="230" t="s">
        <v>307</v>
      </c>
      <c r="B563" s="1435" t="s">
        <v>130</v>
      </c>
      <c r="C563" s="1436"/>
      <c r="D563" s="1436"/>
      <c r="E563" s="1436"/>
      <c r="F563" s="1436"/>
      <c r="G563" s="1436"/>
      <c r="H563" s="1437"/>
      <c r="I563" s="1438" t="s">
        <v>131</v>
      </c>
      <c r="J563" s="1436"/>
      <c r="K563" s="1436"/>
      <c r="L563" s="1436"/>
      <c r="M563" s="1436"/>
      <c r="N563" s="1436"/>
      <c r="O563" s="1437"/>
      <c r="P563" s="1439" t="s">
        <v>53</v>
      </c>
      <c r="Q563" s="1440"/>
      <c r="R563" s="1440"/>
      <c r="S563" s="1440"/>
      <c r="T563" s="1440"/>
      <c r="U563" s="1440"/>
      <c r="V563" s="1441"/>
      <c r="W563" s="1442" t="s">
        <v>55</v>
      </c>
      <c r="X563" s="228">
        <v>237</v>
      </c>
      <c r="Y563" s="1387"/>
      <c r="Z563" s="1387"/>
    </row>
    <row r="564" spans="1:26" ht="13.5" thickBot="1" x14ac:dyDescent="0.25">
      <c r="A564" s="846" t="s">
        <v>54</v>
      </c>
      <c r="B564" s="1173">
        <v>1</v>
      </c>
      <c r="C564" s="1170">
        <v>2</v>
      </c>
      <c r="D564" s="1170">
        <v>3</v>
      </c>
      <c r="E564" s="1170">
        <v>4</v>
      </c>
      <c r="F564" s="1170">
        <v>5</v>
      </c>
      <c r="G564" s="1170">
        <v>6</v>
      </c>
      <c r="H564" s="1171">
        <v>7</v>
      </c>
      <c r="I564" s="1172">
        <v>8</v>
      </c>
      <c r="J564" s="1170">
        <v>9</v>
      </c>
      <c r="K564" s="1170">
        <v>10</v>
      </c>
      <c r="L564" s="1170">
        <v>11</v>
      </c>
      <c r="M564" s="1170">
        <v>12</v>
      </c>
      <c r="N564" s="1170">
        <v>13</v>
      </c>
      <c r="O564" s="1171">
        <v>14</v>
      </c>
      <c r="P564" s="1172">
        <v>1</v>
      </c>
      <c r="Q564" s="1170">
        <v>2</v>
      </c>
      <c r="R564" s="1170">
        <v>3</v>
      </c>
      <c r="S564" s="1170">
        <v>4</v>
      </c>
      <c r="T564" s="1170">
        <v>5</v>
      </c>
      <c r="U564" s="1170">
        <v>6</v>
      </c>
      <c r="V564" s="1171">
        <v>7</v>
      </c>
      <c r="W564" s="1443"/>
      <c r="X564" s="741"/>
      <c r="Y564" s="741"/>
      <c r="Z564" s="1387"/>
    </row>
    <row r="565" spans="1:26" x14ac:dyDescent="0.2">
      <c r="A565" s="234" t="s">
        <v>3</v>
      </c>
      <c r="B565" s="828">
        <v>4355</v>
      </c>
      <c r="C565" s="775">
        <v>4355</v>
      </c>
      <c r="D565" s="828">
        <v>4355</v>
      </c>
      <c r="E565" s="775">
        <v>4355</v>
      </c>
      <c r="F565" s="828">
        <v>4355</v>
      </c>
      <c r="G565" s="775">
        <v>4355</v>
      </c>
      <c r="H565" s="828">
        <v>4355</v>
      </c>
      <c r="I565" s="775">
        <v>4355</v>
      </c>
      <c r="J565" s="828">
        <v>4355</v>
      </c>
      <c r="K565" s="775">
        <v>4355</v>
      </c>
      <c r="L565" s="828">
        <v>4355</v>
      </c>
      <c r="M565" s="775">
        <v>4355</v>
      </c>
      <c r="N565" s="828">
        <v>4355</v>
      </c>
      <c r="O565" s="775">
        <v>4355</v>
      </c>
      <c r="P565" s="828">
        <v>4355</v>
      </c>
      <c r="Q565" s="775">
        <v>4355</v>
      </c>
      <c r="R565" s="828">
        <v>4355</v>
      </c>
      <c r="S565" s="775">
        <v>4355</v>
      </c>
      <c r="T565" s="828">
        <v>4355</v>
      </c>
      <c r="U565" s="775">
        <v>4355</v>
      </c>
      <c r="V565" s="828">
        <v>4355</v>
      </c>
      <c r="W565" s="775">
        <v>4355</v>
      </c>
      <c r="X565" s="1389"/>
      <c r="Y565" s="529"/>
      <c r="Z565" s="1387"/>
    </row>
    <row r="566" spans="1:26" x14ac:dyDescent="0.2">
      <c r="A566" s="238" t="s">
        <v>6</v>
      </c>
      <c r="B566" s="239">
        <v>5041</v>
      </c>
      <c r="C566" s="240">
        <v>5021</v>
      </c>
      <c r="D566" s="240">
        <v>4792</v>
      </c>
      <c r="E566" s="240">
        <v>4236</v>
      </c>
      <c r="F566" s="240">
        <v>4748</v>
      </c>
      <c r="G566" s="240">
        <v>4414</v>
      </c>
      <c r="H566" s="241">
        <v>4428</v>
      </c>
      <c r="I566" s="513">
        <v>4346</v>
      </c>
      <c r="J566" s="240">
        <v>4478</v>
      </c>
      <c r="K566" s="240">
        <v>4715</v>
      </c>
      <c r="L566" s="240">
        <v>3669</v>
      </c>
      <c r="M566" s="240">
        <v>4723</v>
      </c>
      <c r="N566" s="240">
        <v>4923</v>
      </c>
      <c r="O566" s="241">
        <v>4978</v>
      </c>
      <c r="P566" s="513">
        <v>4468</v>
      </c>
      <c r="Q566" s="240">
        <v>4668</v>
      </c>
      <c r="R566" s="240">
        <v>4666</v>
      </c>
      <c r="S566" s="240">
        <v>4141</v>
      </c>
      <c r="T566" s="240">
        <v>4719</v>
      </c>
      <c r="U566" s="240">
        <v>4981</v>
      </c>
      <c r="V566" s="241">
        <v>5163</v>
      </c>
      <c r="W566" s="406">
        <f>+AVERAGE(B566:V566)</f>
        <v>4634.1904761904761</v>
      </c>
      <c r="X566" s="1389"/>
      <c r="Y566" s="1386"/>
      <c r="Z566" s="1387"/>
    </row>
    <row r="567" spans="1:26" x14ac:dyDescent="0.2">
      <c r="A567" s="231" t="s">
        <v>7</v>
      </c>
      <c r="B567" s="367">
        <v>100</v>
      </c>
      <c r="C567" s="368">
        <v>100</v>
      </c>
      <c r="D567" s="368">
        <v>100</v>
      </c>
      <c r="E567" s="368">
        <v>100</v>
      </c>
      <c r="F567" s="368">
        <v>100</v>
      </c>
      <c r="G567" s="368">
        <v>100</v>
      </c>
      <c r="H567" s="370">
        <v>100</v>
      </c>
      <c r="I567" s="514">
        <v>100</v>
      </c>
      <c r="J567" s="368">
        <v>91.7</v>
      </c>
      <c r="K567" s="368">
        <v>100</v>
      </c>
      <c r="L567" s="368">
        <v>100</v>
      </c>
      <c r="M567" s="368">
        <v>91.3</v>
      </c>
      <c r="N567" s="368">
        <v>91.7</v>
      </c>
      <c r="O567" s="370">
        <v>100</v>
      </c>
      <c r="P567" s="514">
        <v>100</v>
      </c>
      <c r="Q567" s="368">
        <v>92.3</v>
      </c>
      <c r="R567" s="368">
        <v>100</v>
      </c>
      <c r="S567" s="368">
        <v>100</v>
      </c>
      <c r="T567" s="368">
        <v>100</v>
      </c>
      <c r="U567" s="368">
        <v>100</v>
      </c>
      <c r="V567" s="370">
        <v>100</v>
      </c>
      <c r="W567" s="1397">
        <f t="shared" ref="W567:W568" si="128">+AVERAGE(B567:V567)</f>
        <v>98.428571428571431</v>
      </c>
      <c r="X567" s="365"/>
      <c r="Y567" s="443"/>
      <c r="Z567" s="1387"/>
    </row>
    <row r="568" spans="1:26" x14ac:dyDescent="0.2">
      <c r="A568" s="231" t="s">
        <v>8</v>
      </c>
      <c r="B568" s="246">
        <v>4.3999999999999997E-2</v>
      </c>
      <c r="C568" s="247">
        <v>4.4999999999999998E-2</v>
      </c>
      <c r="D568" s="247">
        <v>3.5999999999999997E-2</v>
      </c>
      <c r="E568" s="247">
        <v>5.3999999999999999E-2</v>
      </c>
      <c r="F568" s="247">
        <v>4.5999999999999999E-2</v>
      </c>
      <c r="G568" s="1395">
        <v>0.05</v>
      </c>
      <c r="H568" s="248">
        <v>4.2000000000000003E-2</v>
      </c>
      <c r="I568" s="515">
        <v>4.7E-2</v>
      </c>
      <c r="J568" s="247">
        <v>5.3999999999999999E-2</v>
      </c>
      <c r="K568" s="247">
        <v>3.6999999999999998E-2</v>
      </c>
      <c r="L568" s="247">
        <v>2.3E-2</v>
      </c>
      <c r="M568" s="247">
        <v>0.04</v>
      </c>
      <c r="N568" s="247">
        <v>4.4999999999999998E-2</v>
      </c>
      <c r="O568" s="248">
        <v>4.8000000000000001E-2</v>
      </c>
      <c r="P568" s="515">
        <v>3.9E-2</v>
      </c>
      <c r="Q568" s="247">
        <v>6.2E-2</v>
      </c>
      <c r="R568" s="247">
        <v>4.1000000000000002E-2</v>
      </c>
      <c r="S568" s="247">
        <v>5.2999999999999999E-2</v>
      </c>
      <c r="T568" s="247">
        <v>4.2000000000000003E-2</v>
      </c>
      <c r="U568" s="247">
        <v>4.5999999999999999E-2</v>
      </c>
      <c r="V568" s="248">
        <v>5.1999999999999998E-2</v>
      </c>
      <c r="W568" s="1398">
        <f t="shared" si="128"/>
        <v>4.5047619047619059E-2</v>
      </c>
      <c r="X568" s="1387"/>
      <c r="Y568" s="331"/>
      <c r="Z568" s="1387"/>
    </row>
    <row r="569" spans="1:26" x14ac:dyDescent="0.2">
      <c r="A569" s="238" t="s">
        <v>1</v>
      </c>
      <c r="B569" s="250">
        <f>B566/B565*100-100</f>
        <v>15.752009184845008</v>
      </c>
      <c r="C569" s="250">
        <f t="shared" ref="C569:W569" si="129">C566/C565*100-100</f>
        <v>15.292766934557989</v>
      </c>
      <c r="D569" s="250">
        <f t="shared" si="129"/>
        <v>10.034443168771531</v>
      </c>
      <c r="E569" s="250">
        <f t="shared" si="129"/>
        <v>-2.7324913892078087</v>
      </c>
      <c r="F569" s="250">
        <f t="shared" si="129"/>
        <v>9.0241102181400663</v>
      </c>
      <c r="G569" s="250">
        <f t="shared" si="129"/>
        <v>1.3547646383467224</v>
      </c>
      <c r="H569" s="250">
        <f t="shared" si="129"/>
        <v>1.6762342135476587</v>
      </c>
      <c r="I569" s="250">
        <f t="shared" si="129"/>
        <v>-0.20665901262916009</v>
      </c>
      <c r="J569" s="250">
        <f t="shared" si="129"/>
        <v>2.824339839265221</v>
      </c>
      <c r="K569" s="250">
        <f t="shared" si="129"/>
        <v>8.2663605051664746</v>
      </c>
      <c r="L569" s="250">
        <f t="shared" si="129"/>
        <v>-15.752009184845008</v>
      </c>
      <c r="M569" s="250">
        <f t="shared" si="129"/>
        <v>8.4500574052812851</v>
      </c>
      <c r="N569" s="250">
        <f t="shared" si="129"/>
        <v>13.042479908151549</v>
      </c>
      <c r="O569" s="250">
        <f t="shared" si="129"/>
        <v>14.305396096440887</v>
      </c>
      <c r="P569" s="250">
        <f t="shared" si="129"/>
        <v>2.5947187141216972</v>
      </c>
      <c r="Q569" s="250">
        <f t="shared" si="129"/>
        <v>7.1871412169919608</v>
      </c>
      <c r="R569" s="250">
        <f t="shared" si="129"/>
        <v>7.1412169919632618</v>
      </c>
      <c r="S569" s="250">
        <f t="shared" si="129"/>
        <v>-4.9138920780711857</v>
      </c>
      <c r="T569" s="250">
        <f t="shared" si="129"/>
        <v>8.3582089552238727</v>
      </c>
      <c r="U569" s="250">
        <f t="shared" si="129"/>
        <v>14.374282433983936</v>
      </c>
      <c r="V569" s="250">
        <f t="shared" si="129"/>
        <v>18.553386911595865</v>
      </c>
      <c r="W569" s="250">
        <f t="shared" si="129"/>
        <v>6.410803127221044</v>
      </c>
      <c r="X569" s="1009"/>
      <c r="Y569" s="1389"/>
      <c r="Z569" s="1387"/>
    </row>
    <row r="570" spans="1:26" ht="13.5" thickBot="1" x14ac:dyDescent="0.25">
      <c r="A570" s="839" t="s">
        <v>27</v>
      </c>
      <c r="B570" s="834">
        <f t="shared" ref="B570:V570" si="130">B566-B553</f>
        <v>27</v>
      </c>
      <c r="C570" s="546">
        <f t="shared" si="130"/>
        <v>130</v>
      </c>
      <c r="D570" s="546">
        <f t="shared" si="130"/>
        <v>198</v>
      </c>
      <c r="E570" s="546">
        <f t="shared" si="130"/>
        <v>138</v>
      </c>
      <c r="F570" s="546">
        <f t="shared" si="130"/>
        <v>180</v>
      </c>
      <c r="G570" s="546">
        <f t="shared" si="130"/>
        <v>-37</v>
      </c>
      <c r="H570" s="835">
        <f t="shared" si="130"/>
        <v>78</v>
      </c>
      <c r="I570" s="768">
        <f t="shared" si="130"/>
        <v>-48</v>
      </c>
      <c r="J570" s="546">
        <f t="shared" si="130"/>
        <v>37</v>
      </c>
      <c r="K570" s="546">
        <f t="shared" si="130"/>
        <v>174</v>
      </c>
      <c r="L570" s="546">
        <f t="shared" si="130"/>
        <v>6</v>
      </c>
      <c r="M570" s="546">
        <f t="shared" si="130"/>
        <v>-8</v>
      </c>
      <c r="N570" s="546">
        <f t="shared" si="130"/>
        <v>158</v>
      </c>
      <c r="O570" s="835">
        <f t="shared" si="130"/>
        <v>72</v>
      </c>
      <c r="P570" s="768">
        <f t="shared" si="130"/>
        <v>141</v>
      </c>
      <c r="Q570" s="546">
        <f t="shared" si="130"/>
        <v>160</v>
      </c>
      <c r="R570" s="546">
        <f t="shared" si="130"/>
        <v>147</v>
      </c>
      <c r="S570" s="546">
        <f t="shared" si="130"/>
        <v>87</v>
      </c>
      <c r="T570" s="546">
        <f t="shared" si="130"/>
        <v>-45</v>
      </c>
      <c r="U570" s="546">
        <f t="shared" si="130"/>
        <v>85</v>
      </c>
      <c r="V570" s="835">
        <f t="shared" si="130"/>
        <v>91</v>
      </c>
      <c r="W570" s="401">
        <f t="shared" ref="W570" si="131">W566-$B$285</f>
        <v>1328.1904761904761</v>
      </c>
      <c r="X570" s="1370"/>
      <c r="Y570" s="329"/>
      <c r="Z570" s="1387"/>
    </row>
    <row r="571" spans="1:26" x14ac:dyDescent="0.2">
      <c r="A571" s="258" t="s">
        <v>51</v>
      </c>
      <c r="B571" s="1408">
        <f>[1]LF!$F$371</f>
        <v>50</v>
      </c>
      <c r="C571" s="1409">
        <f>[1]LF!$R$371</f>
        <v>50</v>
      </c>
      <c r="D571" s="1409">
        <f>[1]LF!$AD$371</f>
        <v>51</v>
      </c>
      <c r="E571" s="1409">
        <f>[1]LF!$AP$371</f>
        <v>13</v>
      </c>
      <c r="F571" s="1409">
        <f>[1]LF!$BB$371</f>
        <v>51</v>
      </c>
      <c r="G571" s="1409">
        <f>[1]LF!$BN$371</f>
        <v>47</v>
      </c>
      <c r="H571" s="1410">
        <f>[1]LF!$BZ$371</f>
        <v>49</v>
      </c>
      <c r="I571" s="1411">
        <f>[1]LF!$CL$371</f>
        <v>51</v>
      </c>
      <c r="J571" s="1409">
        <f>[1]LF!$CX$371</f>
        <v>48</v>
      </c>
      <c r="K571" s="1409">
        <f>[1]LF!$DJ$371</f>
        <v>53</v>
      </c>
      <c r="L571" s="1409">
        <f>[1]LF!$DV$371</f>
        <v>8</v>
      </c>
      <c r="M571" s="1409">
        <f>[1]LF!$EH$371</f>
        <v>51</v>
      </c>
      <c r="N571" s="1409">
        <f>[1]LF!$ET$371</f>
        <v>50</v>
      </c>
      <c r="O571" s="1412">
        <f>[1]LF!$FF$371</f>
        <v>52</v>
      </c>
      <c r="P571" s="1408">
        <f>[1]LF!$FR$371</f>
        <v>51</v>
      </c>
      <c r="Q571" s="1409">
        <f>[1]LF!$GD$371</f>
        <v>51</v>
      </c>
      <c r="R571" s="1409">
        <f>[1]LF!$GP$371</f>
        <v>51</v>
      </c>
      <c r="S571" s="1409">
        <f>[1]LF!$HB$371</f>
        <v>14</v>
      </c>
      <c r="T571" s="1409">
        <f>[1]LF!$HN$371</f>
        <v>50</v>
      </c>
      <c r="U571" s="1409">
        <f>[1]LF!$HZ$371</f>
        <v>50</v>
      </c>
      <c r="V571" s="1412">
        <f>[1]LF!$IL$371</f>
        <v>49</v>
      </c>
      <c r="W571" s="1413">
        <f>SUM(B571:V571)</f>
        <v>940</v>
      </c>
      <c r="X571" s="1387" t="s">
        <v>56</v>
      </c>
      <c r="Y571" s="742">
        <f>W558-W571</f>
        <v>2</v>
      </c>
      <c r="Z571" s="285">
        <f>Y571/W558</f>
        <v>2.1231422505307855E-3</v>
      </c>
    </row>
    <row r="572" spans="1:26" x14ac:dyDescent="0.2">
      <c r="A572" s="957" t="s">
        <v>28</v>
      </c>
      <c r="B572" s="385"/>
      <c r="C572" s="504"/>
      <c r="D572" s="504"/>
      <c r="E572" s="504"/>
      <c r="F572" s="504"/>
      <c r="G572" s="504"/>
      <c r="H572" s="505"/>
      <c r="I572" s="958"/>
      <c r="J572" s="504"/>
      <c r="K572" s="504"/>
      <c r="L572" s="504"/>
      <c r="M572" s="504"/>
      <c r="N572" s="504"/>
      <c r="O572" s="505"/>
      <c r="P572" s="958"/>
      <c r="Q572" s="504"/>
      <c r="R572" s="504"/>
      <c r="S572" s="504"/>
      <c r="T572" s="504"/>
      <c r="U572" s="504"/>
      <c r="V572" s="505"/>
      <c r="W572" s="959"/>
      <c r="X572" s="1389" t="s">
        <v>57</v>
      </c>
      <c r="Y572" s="1389">
        <v>156.61000000000001</v>
      </c>
      <c r="Z572" s="530"/>
    </row>
    <row r="573" spans="1:26" ht="13.5" thickBot="1" x14ac:dyDescent="0.25">
      <c r="A573" s="266" t="s">
        <v>26</v>
      </c>
      <c r="B573" s="750">
        <f t="shared" ref="B573:V573" si="132">B572-B559</f>
        <v>-157</v>
      </c>
      <c r="C573" s="751">
        <f t="shared" si="132"/>
        <v>-157</v>
      </c>
      <c r="D573" s="751">
        <f t="shared" si="132"/>
        <v>-156.5</v>
      </c>
      <c r="E573" s="751">
        <f t="shared" si="132"/>
        <v>-156.5</v>
      </c>
      <c r="F573" s="751">
        <f t="shared" si="132"/>
        <v>-156.5</v>
      </c>
      <c r="G573" s="751">
        <f t="shared" si="132"/>
        <v>-155.5</v>
      </c>
      <c r="H573" s="752">
        <f t="shared" si="132"/>
        <v>-155.5</v>
      </c>
      <c r="I573" s="934">
        <f t="shared" si="132"/>
        <v>-157.5</v>
      </c>
      <c r="J573" s="751">
        <f t="shared" si="132"/>
        <v>-157.5</v>
      </c>
      <c r="K573" s="751">
        <f t="shared" si="132"/>
        <v>-157</v>
      </c>
      <c r="L573" s="751">
        <f t="shared" si="132"/>
        <v>-157</v>
      </c>
      <c r="M573" s="751">
        <f t="shared" si="132"/>
        <v>-156.5</v>
      </c>
      <c r="N573" s="751">
        <f t="shared" si="132"/>
        <v>-155.5</v>
      </c>
      <c r="O573" s="752">
        <f t="shared" si="132"/>
        <v>-155.5</v>
      </c>
      <c r="P573" s="934">
        <f t="shared" si="132"/>
        <v>-159.5</v>
      </c>
      <c r="Q573" s="751">
        <f t="shared" si="132"/>
        <v>-159.5</v>
      </c>
      <c r="R573" s="751">
        <f t="shared" si="132"/>
        <v>-156.5</v>
      </c>
      <c r="S573" s="751">
        <f t="shared" si="132"/>
        <v>-156.5</v>
      </c>
      <c r="T573" s="751">
        <f t="shared" si="132"/>
        <v>-156.5</v>
      </c>
      <c r="U573" s="751">
        <f t="shared" si="132"/>
        <v>-155</v>
      </c>
      <c r="V573" s="752">
        <f t="shared" si="132"/>
        <v>-155</v>
      </c>
      <c r="W573" s="402"/>
      <c r="X573" s="1387" t="s">
        <v>26</v>
      </c>
      <c r="Y573" s="1389">
        <f>Y572-Y559</f>
        <v>1.0000000000019327E-2</v>
      </c>
      <c r="Z573" s="1389"/>
    </row>
    <row r="575" spans="1:26" ht="13.5" customHeight="1" thickBot="1" x14ac:dyDescent="0.25"/>
    <row r="576" spans="1:26" ht="13.5" thickBot="1" x14ac:dyDescent="0.25">
      <c r="A576" s="230" t="s">
        <v>308</v>
      </c>
      <c r="B576" s="1435" t="s">
        <v>130</v>
      </c>
      <c r="C576" s="1436"/>
      <c r="D576" s="1436"/>
      <c r="E576" s="1436"/>
      <c r="F576" s="1436"/>
      <c r="G576" s="1436"/>
      <c r="H576" s="1437"/>
      <c r="I576" s="1438" t="s">
        <v>131</v>
      </c>
      <c r="J576" s="1436"/>
      <c r="K576" s="1436"/>
      <c r="L576" s="1436"/>
      <c r="M576" s="1436"/>
      <c r="N576" s="1436"/>
      <c r="O576" s="1437"/>
      <c r="P576" s="1439" t="s">
        <v>53</v>
      </c>
      <c r="Q576" s="1440"/>
      <c r="R576" s="1440"/>
      <c r="S576" s="1440"/>
      <c r="T576" s="1440"/>
      <c r="U576" s="1440"/>
      <c r="V576" s="1441"/>
      <c r="W576" s="1442" t="s">
        <v>55</v>
      </c>
      <c r="X576" s="228">
        <v>237</v>
      </c>
      <c r="Y576" s="1414"/>
      <c r="Z576" s="1414"/>
    </row>
    <row r="577" spans="1:26" ht="13.5" thickBot="1" x14ac:dyDescent="0.25">
      <c r="A577" s="846" t="s">
        <v>54</v>
      </c>
      <c r="B577" s="854">
        <v>1</v>
      </c>
      <c r="C577" s="855">
        <v>2</v>
      </c>
      <c r="D577" s="855">
        <v>3</v>
      </c>
      <c r="E577" s="855">
        <v>4</v>
      </c>
      <c r="F577" s="855">
        <v>5</v>
      </c>
      <c r="G577" s="855">
        <v>6</v>
      </c>
      <c r="H577" s="858">
        <v>7</v>
      </c>
      <c r="I577" s="963">
        <v>8</v>
      </c>
      <c r="J577" s="855">
        <v>9</v>
      </c>
      <c r="K577" s="855">
        <v>10</v>
      </c>
      <c r="L577" s="855">
        <v>11</v>
      </c>
      <c r="M577" s="855">
        <v>12</v>
      </c>
      <c r="N577" s="855">
        <v>13</v>
      </c>
      <c r="O577" s="858">
        <v>14</v>
      </c>
      <c r="P577" s="963">
        <v>1</v>
      </c>
      <c r="Q577" s="855">
        <v>2</v>
      </c>
      <c r="R577" s="855">
        <v>3</v>
      </c>
      <c r="S577" s="855">
        <v>4</v>
      </c>
      <c r="T577" s="855">
        <v>5</v>
      </c>
      <c r="U577" s="855">
        <v>6</v>
      </c>
      <c r="V577" s="858">
        <v>7</v>
      </c>
      <c r="W577" s="1443"/>
      <c r="X577" s="741"/>
      <c r="Y577" s="741"/>
      <c r="Z577" s="1414"/>
    </row>
    <row r="578" spans="1:26" x14ac:dyDescent="0.2">
      <c r="A578" s="234" t="s">
        <v>3</v>
      </c>
      <c r="B578" s="1367">
        <v>4370</v>
      </c>
      <c r="C578" s="1368">
        <v>4370</v>
      </c>
      <c r="D578" s="1368">
        <v>4370</v>
      </c>
      <c r="E578" s="1368">
        <v>4370</v>
      </c>
      <c r="F578" s="1368">
        <v>4370</v>
      </c>
      <c r="G578" s="1368">
        <v>4370</v>
      </c>
      <c r="H578" s="1426">
        <v>4370</v>
      </c>
      <c r="I578" s="1367">
        <v>4370</v>
      </c>
      <c r="J578" s="1368">
        <v>4370</v>
      </c>
      <c r="K578" s="1368">
        <v>4370</v>
      </c>
      <c r="L578" s="1368">
        <v>4370</v>
      </c>
      <c r="M578" s="1368">
        <v>4370</v>
      </c>
      <c r="N578" s="1368">
        <v>4370</v>
      </c>
      <c r="O578" s="1369">
        <v>4370</v>
      </c>
      <c r="P578" s="1427">
        <v>4370</v>
      </c>
      <c r="Q578" s="1368">
        <v>4370</v>
      </c>
      <c r="R578" s="1368">
        <v>4370</v>
      </c>
      <c r="S578" s="1368">
        <v>4370</v>
      </c>
      <c r="T578" s="1368">
        <v>4370</v>
      </c>
      <c r="U578" s="1368">
        <v>4370</v>
      </c>
      <c r="V578" s="1369">
        <v>4370</v>
      </c>
      <c r="W578" s="1425">
        <v>4370</v>
      </c>
      <c r="X578" s="1419"/>
      <c r="Y578" s="529"/>
      <c r="Z578" s="1414"/>
    </row>
    <row r="579" spans="1:26" x14ac:dyDescent="0.2">
      <c r="A579" s="238" t="s">
        <v>6</v>
      </c>
      <c r="B579" s="239">
        <v>5048</v>
      </c>
      <c r="C579" s="240">
        <v>5016</v>
      </c>
      <c r="D579" s="240">
        <v>4812</v>
      </c>
      <c r="E579" s="240">
        <v>4327</v>
      </c>
      <c r="F579" s="240">
        <v>4575</v>
      </c>
      <c r="G579" s="240">
        <v>4565</v>
      </c>
      <c r="H579" s="280">
        <v>4419</v>
      </c>
      <c r="I579" s="239">
        <v>4535</v>
      </c>
      <c r="J579" s="240">
        <v>4581</v>
      </c>
      <c r="K579" s="240">
        <v>4720</v>
      </c>
      <c r="L579" s="240">
        <v>3718</v>
      </c>
      <c r="M579" s="240">
        <v>4761</v>
      </c>
      <c r="N579" s="240">
        <v>4813</v>
      </c>
      <c r="O579" s="241">
        <v>5118</v>
      </c>
      <c r="P579" s="513">
        <v>4435</v>
      </c>
      <c r="Q579" s="240">
        <v>4655</v>
      </c>
      <c r="R579" s="240">
        <v>4662</v>
      </c>
      <c r="S579" s="240">
        <v>4220</v>
      </c>
      <c r="T579" s="240">
        <v>4659</v>
      </c>
      <c r="U579" s="240">
        <v>5112</v>
      </c>
      <c r="V579" s="241">
        <v>5128</v>
      </c>
      <c r="W579" s="317">
        <v>4695</v>
      </c>
      <c r="X579" s="1419"/>
      <c r="Y579" s="1415"/>
      <c r="Z579" s="1414"/>
    </row>
    <row r="580" spans="1:26" x14ac:dyDescent="0.2">
      <c r="A580" s="231" t="s">
        <v>7</v>
      </c>
      <c r="B580" s="367">
        <v>91.7</v>
      </c>
      <c r="C580" s="368">
        <v>100</v>
      </c>
      <c r="D580" s="368">
        <v>100</v>
      </c>
      <c r="E580" s="368">
        <v>100</v>
      </c>
      <c r="F580" s="368">
        <v>91.7</v>
      </c>
      <c r="G580" s="368">
        <v>100</v>
      </c>
      <c r="H580" s="369">
        <v>100</v>
      </c>
      <c r="I580" s="367">
        <v>83.3</v>
      </c>
      <c r="J580" s="368">
        <v>75</v>
      </c>
      <c r="K580" s="368">
        <v>100</v>
      </c>
      <c r="L580" s="368">
        <v>100</v>
      </c>
      <c r="M580" s="368">
        <v>83.3</v>
      </c>
      <c r="N580" s="368">
        <v>100</v>
      </c>
      <c r="O580" s="370">
        <v>91.7</v>
      </c>
      <c r="P580" s="514">
        <v>100</v>
      </c>
      <c r="Q580" s="368">
        <v>83.3</v>
      </c>
      <c r="R580" s="368">
        <v>100</v>
      </c>
      <c r="S580" s="368">
        <v>62.5</v>
      </c>
      <c r="T580" s="368">
        <v>100</v>
      </c>
      <c r="U580" s="368">
        <v>100</v>
      </c>
      <c r="V580" s="370">
        <v>100</v>
      </c>
      <c r="W580" s="1401">
        <v>78.2</v>
      </c>
      <c r="X580" s="365"/>
      <c r="Y580" s="443"/>
      <c r="Z580" s="1414"/>
    </row>
    <row r="581" spans="1:26" ht="13.5" thickBot="1" x14ac:dyDescent="0.25">
      <c r="A581" s="231" t="s">
        <v>8</v>
      </c>
      <c r="B581" s="1206">
        <v>4.7E-2</v>
      </c>
      <c r="C581" s="1207">
        <v>3.9E-2</v>
      </c>
      <c r="D581" s="1207">
        <v>3.7999999999999999E-2</v>
      </c>
      <c r="E581" s="1207">
        <v>5.0999999999999997E-2</v>
      </c>
      <c r="F581" s="1207">
        <v>6.3E-2</v>
      </c>
      <c r="G581" s="1423">
        <v>5.8000000000000003E-2</v>
      </c>
      <c r="H581" s="1376">
        <v>4.8000000000000001E-2</v>
      </c>
      <c r="I581" s="1206">
        <v>6.0999999999999999E-2</v>
      </c>
      <c r="J581" s="1207">
        <v>9.5000000000000001E-2</v>
      </c>
      <c r="K581" s="1207">
        <v>3.6999999999999998E-2</v>
      </c>
      <c r="L581" s="1207">
        <v>4.3999999999999997E-2</v>
      </c>
      <c r="M581" s="1207">
        <v>0.05</v>
      </c>
      <c r="N581" s="1207">
        <v>5.5E-2</v>
      </c>
      <c r="O581" s="1208">
        <v>5.2999999999999999E-2</v>
      </c>
      <c r="P581" s="1428">
        <v>3.4000000000000002E-2</v>
      </c>
      <c r="Q581" s="1207">
        <v>8.3000000000000004E-2</v>
      </c>
      <c r="R581" s="1207">
        <v>4.8000000000000001E-2</v>
      </c>
      <c r="S581" s="1207">
        <v>9.1999999999999998E-2</v>
      </c>
      <c r="T581" s="1207">
        <v>4.9000000000000002E-2</v>
      </c>
      <c r="U581" s="1207">
        <v>5.1999999999999998E-2</v>
      </c>
      <c r="V581" s="1208">
        <v>4.7E-2</v>
      </c>
      <c r="W581" s="1429">
        <v>8.4000000000000005E-2</v>
      </c>
      <c r="X581" s="1414"/>
      <c r="Y581" s="331"/>
      <c r="Z581" s="1414"/>
    </row>
    <row r="582" spans="1:26" x14ac:dyDescent="0.2">
      <c r="A582" s="238" t="s">
        <v>1</v>
      </c>
      <c r="B582" s="1371">
        <f>B579/B578*100-100</f>
        <v>15.514874141876419</v>
      </c>
      <c r="C582" s="1371">
        <f t="shared" ref="C582:V582" si="133">C579/C578*100-100</f>
        <v>14.782608695652172</v>
      </c>
      <c r="D582" s="1371">
        <f t="shared" si="133"/>
        <v>10.114416475972533</v>
      </c>
      <c r="E582" s="1371">
        <f t="shared" si="133"/>
        <v>-0.98398169336384456</v>
      </c>
      <c r="F582" s="1371">
        <f t="shared" si="133"/>
        <v>4.6910755148741288</v>
      </c>
      <c r="G582" s="1371">
        <f t="shared" si="133"/>
        <v>4.4622425629290632</v>
      </c>
      <c r="H582" s="1371">
        <f t="shared" si="133"/>
        <v>1.1212814645308953</v>
      </c>
      <c r="I582" s="1371">
        <f t="shared" si="133"/>
        <v>3.7757437070938096</v>
      </c>
      <c r="J582" s="1371">
        <f t="shared" si="133"/>
        <v>4.8283752860411937</v>
      </c>
      <c r="K582" s="1371">
        <f t="shared" si="133"/>
        <v>8.0091533180778072</v>
      </c>
      <c r="L582" s="1371">
        <f t="shared" si="133"/>
        <v>-14.919908466819223</v>
      </c>
      <c r="M582" s="1371">
        <f t="shared" si="133"/>
        <v>8.9473684210526301</v>
      </c>
      <c r="N582" s="1371">
        <f t="shared" si="133"/>
        <v>10.137299771167037</v>
      </c>
      <c r="O582" s="1371">
        <f t="shared" si="133"/>
        <v>17.116704805491992</v>
      </c>
      <c r="P582" s="1371">
        <f t="shared" si="133"/>
        <v>1.4874141876430258</v>
      </c>
      <c r="Q582" s="1371">
        <f t="shared" si="133"/>
        <v>6.5217391304347956</v>
      </c>
      <c r="R582" s="1371">
        <f t="shared" si="133"/>
        <v>6.6819221967963358</v>
      </c>
      <c r="S582" s="1371">
        <f t="shared" si="133"/>
        <v>-3.432494279176197</v>
      </c>
      <c r="T582" s="1371">
        <f t="shared" si="133"/>
        <v>6.6132723112128247</v>
      </c>
      <c r="U582" s="1371">
        <f t="shared" si="133"/>
        <v>16.979405034324941</v>
      </c>
      <c r="V582" s="1371">
        <f t="shared" si="133"/>
        <v>17.345537757437086</v>
      </c>
      <c r="W582" s="1371">
        <f>W579/W578*100-100</f>
        <v>7.4370709382151006</v>
      </c>
      <c r="X582" s="1009"/>
      <c r="Y582" s="1419"/>
      <c r="Z582" s="1414"/>
    </row>
    <row r="583" spans="1:26" ht="13.5" thickBot="1" x14ac:dyDescent="0.25">
      <c r="A583" s="839" t="s">
        <v>27</v>
      </c>
      <c r="B583" s="834">
        <f t="shared" ref="B583:V583" si="134">B579-B566</f>
        <v>7</v>
      </c>
      <c r="C583" s="546">
        <f t="shared" si="134"/>
        <v>-5</v>
      </c>
      <c r="D583" s="546">
        <f t="shared" si="134"/>
        <v>20</v>
      </c>
      <c r="E583" s="546">
        <f t="shared" si="134"/>
        <v>91</v>
      </c>
      <c r="F583" s="546">
        <f t="shared" si="134"/>
        <v>-173</v>
      </c>
      <c r="G583" s="546">
        <f t="shared" si="134"/>
        <v>151</v>
      </c>
      <c r="H583" s="835">
        <f t="shared" si="134"/>
        <v>-9</v>
      </c>
      <c r="I583" s="768">
        <f t="shared" si="134"/>
        <v>189</v>
      </c>
      <c r="J583" s="546">
        <f t="shared" si="134"/>
        <v>103</v>
      </c>
      <c r="K583" s="546">
        <f t="shared" si="134"/>
        <v>5</v>
      </c>
      <c r="L583" s="546">
        <f t="shared" si="134"/>
        <v>49</v>
      </c>
      <c r="M583" s="546">
        <f t="shared" si="134"/>
        <v>38</v>
      </c>
      <c r="N583" s="546">
        <f t="shared" si="134"/>
        <v>-110</v>
      </c>
      <c r="O583" s="835">
        <f t="shared" si="134"/>
        <v>140</v>
      </c>
      <c r="P583" s="768">
        <f t="shared" si="134"/>
        <v>-33</v>
      </c>
      <c r="Q583" s="546">
        <f t="shared" si="134"/>
        <v>-13</v>
      </c>
      <c r="R583" s="546">
        <f t="shared" si="134"/>
        <v>-4</v>
      </c>
      <c r="S583" s="546">
        <f t="shared" si="134"/>
        <v>79</v>
      </c>
      <c r="T583" s="546">
        <f t="shared" si="134"/>
        <v>-60</v>
      </c>
      <c r="U583" s="546">
        <f t="shared" si="134"/>
        <v>131</v>
      </c>
      <c r="V583" s="835">
        <f t="shared" si="134"/>
        <v>-35</v>
      </c>
      <c r="W583" s="394">
        <f t="shared" ref="W583" si="135">W579-$B$285</f>
        <v>1389</v>
      </c>
      <c r="X583" s="1370"/>
      <c r="Y583" s="329"/>
      <c r="Z583" s="1414"/>
    </row>
    <row r="584" spans="1:26" x14ac:dyDescent="0.2">
      <c r="A584" s="258" t="s">
        <v>51</v>
      </c>
      <c r="B584" s="1402">
        <v>50</v>
      </c>
      <c r="C584" s="1403">
        <v>50</v>
      </c>
      <c r="D584" s="1403">
        <v>51</v>
      </c>
      <c r="E584" s="1403">
        <v>13</v>
      </c>
      <c r="F584" s="1403">
        <v>51</v>
      </c>
      <c r="G584" s="1403">
        <v>47</v>
      </c>
      <c r="H584" s="1404">
        <v>49</v>
      </c>
      <c r="I584" s="1405">
        <v>51</v>
      </c>
      <c r="J584" s="1403">
        <v>48</v>
      </c>
      <c r="K584" s="1403">
        <v>53</v>
      </c>
      <c r="L584" s="1403">
        <v>8</v>
      </c>
      <c r="M584" s="1403">
        <v>51</v>
      </c>
      <c r="N584" s="1403">
        <v>50</v>
      </c>
      <c r="O584" s="1406">
        <v>52</v>
      </c>
      <c r="P584" s="1402">
        <v>51</v>
      </c>
      <c r="Q584" s="1403">
        <v>51</v>
      </c>
      <c r="R584" s="1403">
        <v>51</v>
      </c>
      <c r="S584" s="1403">
        <v>14</v>
      </c>
      <c r="T584" s="1403">
        <v>50</v>
      </c>
      <c r="U584" s="1403">
        <v>50</v>
      </c>
      <c r="V584" s="1406">
        <v>49</v>
      </c>
      <c r="W584" s="1424">
        <f>SUM(B584:V584)</f>
        <v>940</v>
      </c>
      <c r="X584" s="1414" t="s">
        <v>56</v>
      </c>
      <c r="Y584" s="742">
        <f>W571-W584</f>
        <v>0</v>
      </c>
      <c r="Z584" s="285">
        <f>Y584/W571</f>
        <v>0</v>
      </c>
    </row>
    <row r="585" spans="1:26" x14ac:dyDescent="0.2">
      <c r="A585" s="957" t="s">
        <v>28</v>
      </c>
      <c r="B585" s="385"/>
      <c r="C585" s="504"/>
      <c r="D585" s="504"/>
      <c r="E585" s="504"/>
      <c r="F585" s="504"/>
      <c r="G585" s="504"/>
      <c r="H585" s="505"/>
      <c r="I585" s="958"/>
      <c r="J585" s="504"/>
      <c r="K585" s="504"/>
      <c r="L585" s="504"/>
      <c r="M585" s="504"/>
      <c r="N585" s="504"/>
      <c r="O585" s="505"/>
      <c r="P585" s="958"/>
      <c r="Q585" s="504"/>
      <c r="R585" s="504"/>
      <c r="S585" s="504"/>
      <c r="T585" s="504"/>
      <c r="U585" s="504"/>
      <c r="V585" s="754"/>
      <c r="W585" s="1187"/>
      <c r="X585" s="1419" t="s">
        <v>57</v>
      </c>
      <c r="Y585" s="1419">
        <v>156.94999999999999</v>
      </c>
      <c r="Z585" s="530"/>
    </row>
    <row r="586" spans="1:26" ht="13.5" thickBot="1" x14ac:dyDescent="0.25">
      <c r="A586" s="266" t="s">
        <v>26</v>
      </c>
      <c r="B586" s="750">
        <f t="shared" ref="B586:V586" si="136">B585-B572</f>
        <v>0</v>
      </c>
      <c r="C586" s="751">
        <f t="shared" si="136"/>
        <v>0</v>
      </c>
      <c r="D586" s="751">
        <f t="shared" si="136"/>
        <v>0</v>
      </c>
      <c r="E586" s="751">
        <f t="shared" si="136"/>
        <v>0</v>
      </c>
      <c r="F586" s="751">
        <f t="shared" si="136"/>
        <v>0</v>
      </c>
      <c r="G586" s="751">
        <f t="shared" si="136"/>
        <v>0</v>
      </c>
      <c r="H586" s="752">
        <f t="shared" si="136"/>
        <v>0</v>
      </c>
      <c r="I586" s="934">
        <f t="shared" si="136"/>
        <v>0</v>
      </c>
      <c r="J586" s="751">
        <f t="shared" si="136"/>
        <v>0</v>
      </c>
      <c r="K586" s="751">
        <f t="shared" si="136"/>
        <v>0</v>
      </c>
      <c r="L586" s="751">
        <f t="shared" si="136"/>
        <v>0</v>
      </c>
      <c r="M586" s="751">
        <f t="shared" si="136"/>
        <v>0</v>
      </c>
      <c r="N586" s="751">
        <f t="shared" si="136"/>
        <v>0</v>
      </c>
      <c r="O586" s="752">
        <f t="shared" si="136"/>
        <v>0</v>
      </c>
      <c r="P586" s="934">
        <f t="shared" si="136"/>
        <v>0</v>
      </c>
      <c r="Q586" s="751">
        <f t="shared" si="136"/>
        <v>0</v>
      </c>
      <c r="R586" s="751">
        <f t="shared" si="136"/>
        <v>0</v>
      </c>
      <c r="S586" s="751">
        <f t="shared" si="136"/>
        <v>0</v>
      </c>
      <c r="T586" s="751">
        <f t="shared" si="136"/>
        <v>0</v>
      </c>
      <c r="U586" s="751">
        <f t="shared" si="136"/>
        <v>0</v>
      </c>
      <c r="V586" s="753">
        <f t="shared" si="136"/>
        <v>0</v>
      </c>
      <c r="W586" s="223"/>
      <c r="X586" s="1414" t="s">
        <v>26</v>
      </c>
      <c r="Y586" s="1419">
        <f>Y585-Y572</f>
        <v>0.33999999999997499</v>
      </c>
      <c r="Z586" s="1419"/>
    </row>
  </sheetData>
  <mergeCells count="130">
    <mergeCell ref="B563:H563"/>
    <mergeCell ref="I563:O563"/>
    <mergeCell ref="P563:V563"/>
    <mergeCell ref="W563:W564"/>
    <mergeCell ref="B550:H550"/>
    <mergeCell ref="I550:O550"/>
    <mergeCell ref="P550:V550"/>
    <mergeCell ref="W550:W551"/>
    <mergeCell ref="B537:H537"/>
    <mergeCell ref="I537:O537"/>
    <mergeCell ref="P537:V537"/>
    <mergeCell ref="W537:W538"/>
    <mergeCell ref="B524:H524"/>
    <mergeCell ref="I524:O524"/>
    <mergeCell ref="P524:V524"/>
    <mergeCell ref="W524:W525"/>
    <mergeCell ref="B511:H511"/>
    <mergeCell ref="I511:O511"/>
    <mergeCell ref="P511:V511"/>
    <mergeCell ref="W511:W512"/>
    <mergeCell ref="B420:H420"/>
    <mergeCell ref="I420:O420"/>
    <mergeCell ref="P420:V420"/>
    <mergeCell ref="W420:W421"/>
    <mergeCell ref="B498:H498"/>
    <mergeCell ref="I498:O498"/>
    <mergeCell ref="P498:V498"/>
    <mergeCell ref="W498:W499"/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407:H407"/>
    <mergeCell ref="I407:O407"/>
    <mergeCell ref="P407:V407"/>
    <mergeCell ref="W407:W408"/>
    <mergeCell ref="B446:H446"/>
    <mergeCell ref="I446:O446"/>
    <mergeCell ref="P446:V446"/>
    <mergeCell ref="W446:W447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394:H394"/>
    <mergeCell ref="I394:O394"/>
    <mergeCell ref="P394:V394"/>
    <mergeCell ref="W394:W395"/>
    <mergeCell ref="B324:H324"/>
    <mergeCell ref="I324:O324"/>
    <mergeCell ref="P324:V324"/>
    <mergeCell ref="W324:W32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338:H338"/>
    <mergeCell ref="I338:O338"/>
    <mergeCell ref="P338:V338"/>
    <mergeCell ref="W338:W339"/>
    <mergeCell ref="W296:W297"/>
    <mergeCell ref="W282:W283"/>
    <mergeCell ref="B282:H282"/>
    <mergeCell ref="I282:O282"/>
    <mergeCell ref="P282:V282"/>
    <mergeCell ref="B310:H310"/>
    <mergeCell ref="I310:O310"/>
    <mergeCell ref="P310:V310"/>
    <mergeCell ref="W310:W311"/>
    <mergeCell ref="B268:F268"/>
    <mergeCell ref="G268:G269"/>
    <mergeCell ref="B255:F255"/>
    <mergeCell ref="G255:G256"/>
    <mergeCell ref="B242:F242"/>
    <mergeCell ref="G242:G243"/>
    <mergeCell ref="B296:H296"/>
    <mergeCell ref="I296:O296"/>
    <mergeCell ref="P296:V296"/>
    <mergeCell ref="B151:F151"/>
    <mergeCell ref="L134:R134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576:H576"/>
    <mergeCell ref="I576:O576"/>
    <mergeCell ref="P576:V576"/>
    <mergeCell ref="W576:W577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177:F177"/>
    <mergeCell ref="I76:Q78"/>
    <mergeCell ref="B73:F73"/>
    <mergeCell ref="B138:F138"/>
    <mergeCell ref="B164:F164"/>
    <mergeCell ref="K115:N115"/>
    <mergeCell ref="B112:F112"/>
    <mergeCell ref="L133:O133"/>
  </mergeCells>
  <conditionalFormatting sqref="B141:F14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1:V5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V5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7:V5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3:V5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V5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9:V5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620"/>
  <sheetViews>
    <sheetView showGridLines="0" topLeftCell="A576" zoomScale="85" zoomScaleNormal="85" workbookViewId="0">
      <selection activeCell="A620" sqref="A620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439" t="s">
        <v>50</v>
      </c>
      <c r="C8" s="1440"/>
      <c r="D8" s="1440"/>
      <c r="E8" s="1440"/>
      <c r="F8" s="1440"/>
      <c r="G8" s="1441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439" t="s">
        <v>50</v>
      </c>
      <c r="C22" s="1440"/>
      <c r="D22" s="1440"/>
      <c r="E22" s="1440"/>
      <c r="F22" s="1440"/>
      <c r="G22" s="1441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439" t="s">
        <v>50</v>
      </c>
      <c r="C36" s="1440"/>
      <c r="D36" s="1440"/>
      <c r="E36" s="1440"/>
      <c r="F36" s="1440"/>
      <c r="G36" s="1441"/>
      <c r="H36" s="291" t="s">
        <v>0</v>
      </c>
      <c r="I36" s="363"/>
      <c r="J36" s="363"/>
      <c r="K36" s="363"/>
      <c r="N36" s="1474" t="s">
        <v>67</v>
      </c>
      <c r="O36" s="1474"/>
      <c r="P36" s="1474"/>
      <c r="Q36" s="1474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439" t="s">
        <v>50</v>
      </c>
      <c r="C50" s="1440"/>
      <c r="D50" s="1440"/>
      <c r="E50" s="1440"/>
      <c r="F50" s="1440"/>
      <c r="G50" s="1440"/>
      <c r="H50" s="1441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439" t="s">
        <v>50</v>
      </c>
      <c r="C64" s="1440"/>
      <c r="D64" s="1440"/>
      <c r="E64" s="1440"/>
      <c r="F64" s="1440"/>
      <c r="G64" s="1440"/>
      <c r="H64" s="1441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439" t="s">
        <v>50</v>
      </c>
      <c r="C78" s="1440"/>
      <c r="D78" s="1440"/>
      <c r="E78" s="1440"/>
      <c r="F78" s="1440"/>
      <c r="G78" s="1440"/>
      <c r="H78" s="1441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580" t="s">
        <v>100</v>
      </c>
      <c r="L81" s="1580"/>
      <c r="M81" s="1580"/>
      <c r="N81" s="1580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580"/>
      <c r="L82" s="1580"/>
      <c r="M82" s="1580"/>
      <c r="N82" s="1580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580"/>
      <c r="L83" s="1580"/>
      <c r="M83" s="1580"/>
      <c r="N83" s="1580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439" t="s">
        <v>50</v>
      </c>
      <c r="C92" s="1440"/>
      <c r="D92" s="1440"/>
      <c r="E92" s="1440"/>
      <c r="F92" s="1440"/>
      <c r="G92" s="1440"/>
      <c r="H92" s="1441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439" t="s">
        <v>50</v>
      </c>
      <c r="C106" s="1440"/>
      <c r="D106" s="1440"/>
      <c r="E106" s="1440"/>
      <c r="F106" s="1440"/>
      <c r="G106" s="1440"/>
      <c r="H106" s="1441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439" t="s">
        <v>50</v>
      </c>
      <c r="C120" s="1440"/>
      <c r="D120" s="1440"/>
      <c r="E120" s="1440"/>
      <c r="F120" s="1440"/>
      <c r="G120" s="1440"/>
      <c r="H120" s="1441"/>
      <c r="I120" s="291" t="s">
        <v>0</v>
      </c>
      <c r="J120" s="461"/>
      <c r="K120" s="461"/>
      <c r="L120" s="461"/>
      <c r="S120" s="1465"/>
      <c r="T120" s="1465"/>
      <c r="U120" s="1465"/>
      <c r="V120" s="1465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465"/>
      <c r="T121" s="1465"/>
      <c r="U121" s="1465"/>
      <c r="V121" s="1465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470" t="s">
        <v>105</v>
      </c>
      <c r="R122" s="1471"/>
      <c r="S122" s="1471"/>
      <c r="T122" s="1472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473" t="s">
        <v>67</v>
      </c>
      <c r="R123" s="1474"/>
      <c r="S123" s="1474"/>
      <c r="T123" s="1475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578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578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439" t="s">
        <v>50</v>
      </c>
      <c r="C134" s="1440"/>
      <c r="D134" s="1440"/>
      <c r="E134" s="1440"/>
      <c r="F134" s="1440"/>
      <c r="G134" s="1440"/>
      <c r="H134" s="1440"/>
      <c r="I134" s="1441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571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571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439" t="s">
        <v>50</v>
      </c>
      <c r="C148" s="1440"/>
      <c r="D148" s="1440"/>
      <c r="E148" s="1440"/>
      <c r="F148" s="1440"/>
      <c r="G148" s="1440"/>
      <c r="H148" s="1440"/>
      <c r="I148" s="1441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571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571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439" t="s">
        <v>50</v>
      </c>
      <c r="C162" s="1440"/>
      <c r="D162" s="1440"/>
      <c r="E162" s="1440"/>
      <c r="F162" s="1440"/>
      <c r="G162" s="1440"/>
      <c r="H162" s="1440"/>
      <c r="I162" s="1441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571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571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439" t="s">
        <v>50</v>
      </c>
      <c r="C176" s="1440"/>
      <c r="D176" s="1440"/>
      <c r="E176" s="1440"/>
      <c r="F176" s="1440"/>
      <c r="G176" s="1440"/>
      <c r="H176" s="1440"/>
      <c r="I176" s="1441"/>
      <c r="J176" s="531" t="s">
        <v>0</v>
      </c>
      <c r="K176" s="799"/>
      <c r="L176" s="799"/>
      <c r="M176" s="799"/>
      <c r="O176" s="1577" t="s">
        <v>156</v>
      </c>
      <c r="P176" s="1577"/>
      <c r="Q176" s="1579" t="s">
        <v>157</v>
      </c>
      <c r="R176" s="1579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571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571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439" t="s">
        <v>50</v>
      </c>
      <c r="C190" s="1440"/>
      <c r="D190" s="1440"/>
      <c r="E190" s="1440"/>
      <c r="F190" s="1440"/>
      <c r="G190" s="1440"/>
      <c r="H190" s="1440"/>
      <c r="I190" s="1441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571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571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439" t="s">
        <v>50</v>
      </c>
      <c r="C204" s="1440"/>
      <c r="D204" s="1440"/>
      <c r="E204" s="1440"/>
      <c r="F204" s="1440"/>
      <c r="G204" s="1440"/>
      <c r="H204" s="1440"/>
      <c r="I204" s="1441"/>
      <c r="J204" s="1442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484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485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571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571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439" t="s">
        <v>50</v>
      </c>
      <c r="C218" s="1440"/>
      <c r="D218" s="1440"/>
      <c r="E218" s="1440"/>
      <c r="F218" s="1440"/>
      <c r="G218" s="1440"/>
      <c r="H218" s="1440"/>
      <c r="I218" s="1441"/>
      <c r="J218" s="1442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484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485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571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571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439" t="s">
        <v>50</v>
      </c>
      <c r="C232" s="1440"/>
      <c r="D232" s="1440"/>
      <c r="E232" s="1440"/>
      <c r="F232" s="1440"/>
      <c r="G232" s="1440"/>
      <c r="H232" s="1440"/>
      <c r="I232" s="1441"/>
      <c r="J232" s="1442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484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485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571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571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439" t="s">
        <v>50</v>
      </c>
      <c r="C246" s="1440"/>
      <c r="D246" s="1440"/>
      <c r="E246" s="1440"/>
      <c r="F246" s="1440"/>
      <c r="G246" s="1440"/>
      <c r="H246" s="1440"/>
      <c r="I246" s="1441"/>
      <c r="J246" s="1442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484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485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571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571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439" t="s">
        <v>50</v>
      </c>
      <c r="C260" s="1440"/>
      <c r="D260" s="1440"/>
      <c r="E260" s="1440"/>
      <c r="F260" s="1440"/>
      <c r="G260" s="1440"/>
      <c r="H260" s="1440"/>
      <c r="I260" s="1441"/>
      <c r="J260" s="1442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484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485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571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571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439" t="s">
        <v>50</v>
      </c>
      <c r="C274" s="1440"/>
      <c r="D274" s="1440"/>
      <c r="E274" s="1440"/>
      <c r="F274" s="1440"/>
      <c r="G274" s="1440"/>
      <c r="H274" s="1440"/>
      <c r="I274" s="1441"/>
      <c r="J274" s="1442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484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485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571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571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439" t="s">
        <v>50</v>
      </c>
      <c r="C288" s="1440"/>
      <c r="D288" s="1440"/>
      <c r="E288" s="1440"/>
      <c r="F288" s="1440"/>
      <c r="G288" s="1440"/>
      <c r="H288" s="1440"/>
      <c r="I288" s="1441"/>
      <c r="J288" s="1442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484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485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571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571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439" t="s">
        <v>50</v>
      </c>
      <c r="C302" s="1440"/>
      <c r="D302" s="1440"/>
      <c r="E302" s="1440"/>
      <c r="F302" s="1440"/>
      <c r="G302" s="1440"/>
      <c r="H302" s="1440"/>
      <c r="I302" s="1441"/>
      <c r="J302" s="1442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484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485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571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571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439" t="s">
        <v>50</v>
      </c>
      <c r="C316" s="1440"/>
      <c r="D316" s="1440"/>
      <c r="E316" s="1440"/>
      <c r="F316" s="1440"/>
      <c r="G316" s="1440"/>
      <c r="H316" s="1440"/>
      <c r="I316" s="1441"/>
      <c r="J316" s="1442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484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485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571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571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493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447">
        <v>642</v>
      </c>
      <c r="H332" s="1447">
        <v>122</v>
      </c>
      <c r="I332" s="1447">
        <v>61</v>
      </c>
      <c r="J332" s="1453" t="s">
        <v>149</v>
      </c>
      <c r="K332" s="1450">
        <v>134.5</v>
      </c>
      <c r="L332" s="1456">
        <f>G332-(D332+D333+D334+D335)</f>
        <v>0</v>
      </c>
      <c r="N332" s="200">
        <v>1</v>
      </c>
      <c r="O332" s="200">
        <v>1</v>
      </c>
      <c r="P332" s="200">
        <v>61</v>
      </c>
      <c r="Q332" s="1459" t="s">
        <v>262</v>
      </c>
      <c r="R332" s="1459"/>
    </row>
    <row r="333" spans="1:18" ht="15.6" customHeight="1" x14ac:dyDescent="0.2">
      <c r="A333" s="1157">
        <v>7.5</v>
      </c>
      <c r="B333" s="1494"/>
      <c r="C333" s="1046" t="s">
        <v>269</v>
      </c>
      <c r="D333" s="1098">
        <v>210</v>
      </c>
      <c r="E333" s="1047">
        <v>120</v>
      </c>
      <c r="F333" s="1046" t="s">
        <v>214</v>
      </c>
      <c r="G333" s="1448"/>
      <c r="H333" s="1448"/>
      <c r="I333" s="1448"/>
      <c r="J333" s="1454"/>
      <c r="K333" s="1451"/>
      <c r="L333" s="1456"/>
      <c r="N333" s="200">
        <v>2</v>
      </c>
      <c r="O333" s="200">
        <v>3</v>
      </c>
      <c r="P333" s="200">
        <v>18</v>
      </c>
      <c r="Q333" s="1576" t="s">
        <v>264</v>
      </c>
      <c r="R333" s="1576"/>
    </row>
    <row r="334" spans="1:18" ht="15.6" customHeight="1" x14ac:dyDescent="0.2">
      <c r="A334" s="1157"/>
      <c r="B334" s="1494"/>
      <c r="C334" s="1047"/>
      <c r="D334" s="1047"/>
      <c r="E334" s="1047"/>
      <c r="F334" s="1046"/>
      <c r="G334" s="1448"/>
      <c r="H334" s="1448"/>
      <c r="I334" s="1448"/>
      <c r="J334" s="1454"/>
      <c r="K334" s="1451"/>
      <c r="L334" s="1456"/>
      <c r="N334" s="200">
        <v>3</v>
      </c>
      <c r="O334" s="200">
        <v>2</v>
      </c>
      <c r="P334" s="200">
        <v>61</v>
      </c>
      <c r="Q334" s="1576"/>
      <c r="R334" s="1576"/>
    </row>
    <row r="335" spans="1:18" ht="15.95" customHeight="1" thickBot="1" x14ac:dyDescent="0.25">
      <c r="A335" s="1157"/>
      <c r="B335" s="1495"/>
      <c r="C335" s="1053"/>
      <c r="D335" s="1054"/>
      <c r="E335" s="1053"/>
      <c r="F335" s="1055"/>
      <c r="G335" s="1449"/>
      <c r="H335" s="1449"/>
      <c r="I335" s="1449"/>
      <c r="J335" s="1455"/>
      <c r="K335" s="1452"/>
      <c r="L335" s="1456"/>
      <c r="N335" s="200">
        <v>4</v>
      </c>
      <c r="O335" s="200">
        <v>5</v>
      </c>
      <c r="P335" s="200">
        <v>61</v>
      </c>
      <c r="Q335" s="1576"/>
      <c r="R335" s="1576"/>
    </row>
    <row r="336" spans="1:18" ht="15.6" customHeight="1" x14ac:dyDescent="0.2">
      <c r="A336" s="1157">
        <v>5.5</v>
      </c>
      <c r="B336" s="1514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447">
        <v>642</v>
      </c>
      <c r="H336" s="1447">
        <v>122.5</v>
      </c>
      <c r="I336" s="1447">
        <v>61</v>
      </c>
      <c r="J336" s="1453" t="s">
        <v>270</v>
      </c>
      <c r="K336" s="1450">
        <v>135</v>
      </c>
      <c r="L336" s="1456">
        <f>G336-(D336+D337+D338+D339)</f>
        <v>0</v>
      </c>
      <c r="N336" s="200">
        <v>5</v>
      </c>
      <c r="O336" s="200">
        <v>4</v>
      </c>
      <c r="P336" s="200">
        <v>61</v>
      </c>
      <c r="Q336" s="1576"/>
      <c r="R336" s="1576"/>
    </row>
    <row r="337" spans="1:18" ht="15.6" customHeight="1" x14ac:dyDescent="0.2">
      <c r="A337" s="1157">
        <v>5</v>
      </c>
      <c r="B337" s="1515"/>
      <c r="C337" s="1047">
        <v>2</v>
      </c>
      <c r="D337" s="1062">
        <v>425</v>
      </c>
      <c r="E337" s="1047">
        <v>122.5</v>
      </c>
      <c r="F337" s="1046" t="s">
        <v>208</v>
      </c>
      <c r="G337" s="1448"/>
      <c r="H337" s="1448"/>
      <c r="I337" s="1448"/>
      <c r="J337" s="1454"/>
      <c r="K337" s="1451"/>
      <c r="L337" s="1456"/>
      <c r="N337" s="200">
        <v>6</v>
      </c>
      <c r="O337" s="200">
        <v>6</v>
      </c>
      <c r="P337" s="200">
        <v>61</v>
      </c>
      <c r="Q337" s="1575" t="s">
        <v>263</v>
      </c>
      <c r="R337" s="1575"/>
    </row>
    <row r="338" spans="1:18" ht="15" x14ac:dyDescent="0.2">
      <c r="A338" s="1157"/>
      <c r="B338" s="1515"/>
      <c r="C338" s="1064"/>
      <c r="D338" s="1065"/>
      <c r="E338" s="1064"/>
      <c r="F338" s="1066"/>
      <c r="G338" s="1448"/>
      <c r="H338" s="1448"/>
      <c r="I338" s="1448"/>
      <c r="J338" s="1454"/>
      <c r="K338" s="1451"/>
      <c r="L338" s="1456"/>
    </row>
    <row r="339" spans="1:18" ht="15.75" thickBot="1" x14ac:dyDescent="0.25">
      <c r="A339" s="1157"/>
      <c r="B339" s="1516"/>
      <c r="C339" s="1064"/>
      <c r="D339" s="1065"/>
      <c r="E339" s="1064"/>
      <c r="F339" s="1066"/>
      <c r="G339" s="1449"/>
      <c r="H339" s="1449"/>
      <c r="I339" s="1449"/>
      <c r="J339" s="1455"/>
      <c r="K339" s="1452"/>
      <c r="L339" s="1456"/>
    </row>
    <row r="340" spans="1:18" ht="15" x14ac:dyDescent="0.2">
      <c r="A340" s="1157">
        <v>9.1999999999999993</v>
      </c>
      <c r="B340" s="1499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447">
        <v>192</v>
      </c>
      <c r="H340" s="1447">
        <v>125</v>
      </c>
      <c r="I340" s="1447">
        <v>18</v>
      </c>
      <c r="J340" s="1447" t="s">
        <v>149</v>
      </c>
      <c r="K340" s="1450">
        <v>134.5</v>
      </c>
      <c r="L340" s="1456">
        <f>G340-(D340+D341+D342+D343)</f>
        <v>0</v>
      </c>
    </row>
    <row r="341" spans="1:18" ht="15" x14ac:dyDescent="0.2">
      <c r="A341" s="1157"/>
      <c r="B341" s="1500"/>
      <c r="C341" s="1047"/>
      <c r="D341" s="1047"/>
      <c r="E341" s="1047"/>
      <c r="F341" s="1046"/>
      <c r="G341" s="1448"/>
      <c r="H341" s="1448"/>
      <c r="I341" s="1448"/>
      <c r="J341" s="1448"/>
      <c r="K341" s="1451"/>
      <c r="L341" s="1456"/>
    </row>
    <row r="342" spans="1:18" ht="15" x14ac:dyDescent="0.2">
      <c r="A342" s="1157"/>
      <c r="B342" s="1500"/>
      <c r="C342" s="1064"/>
      <c r="D342" s="1064"/>
      <c r="E342" s="1064"/>
      <c r="F342" s="1066"/>
      <c r="G342" s="1448"/>
      <c r="H342" s="1448"/>
      <c r="I342" s="1448"/>
      <c r="J342" s="1448"/>
      <c r="K342" s="1451"/>
      <c r="L342" s="1456"/>
    </row>
    <row r="343" spans="1:18" ht="15.75" thickBot="1" x14ac:dyDescent="0.25">
      <c r="A343" s="1157"/>
      <c r="B343" s="1501"/>
      <c r="C343" s="1053"/>
      <c r="D343" s="1054"/>
      <c r="E343" s="1053"/>
      <c r="F343" s="1055"/>
      <c r="G343" s="1449"/>
      <c r="H343" s="1449"/>
      <c r="I343" s="1449"/>
      <c r="J343" s="1449"/>
      <c r="K343" s="1452"/>
      <c r="L343" s="1456"/>
    </row>
    <row r="344" spans="1:18" ht="15" x14ac:dyDescent="0.2">
      <c r="A344" s="1157">
        <v>2.65</v>
      </c>
      <c r="B344" s="1572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447">
        <v>642</v>
      </c>
      <c r="H344" s="1447">
        <v>125.5</v>
      </c>
      <c r="I344" s="1447">
        <v>61</v>
      </c>
      <c r="J344" s="1453" t="s">
        <v>271</v>
      </c>
      <c r="K344" s="1450">
        <v>135</v>
      </c>
      <c r="L344" s="1456">
        <f>G344-(D344+D345+D346+D347)</f>
        <v>0</v>
      </c>
    </row>
    <row r="345" spans="1:18" ht="15" x14ac:dyDescent="0.2">
      <c r="A345" s="1157">
        <v>2</v>
      </c>
      <c r="B345" s="1573"/>
      <c r="C345" s="1047">
        <v>7</v>
      </c>
      <c r="D345" s="1189">
        <v>242</v>
      </c>
      <c r="E345" s="1047">
        <v>124</v>
      </c>
      <c r="F345" s="1046" t="s">
        <v>215</v>
      </c>
      <c r="G345" s="1448"/>
      <c r="H345" s="1448"/>
      <c r="I345" s="1448"/>
      <c r="J345" s="1454"/>
      <c r="K345" s="1451"/>
      <c r="L345" s="1456"/>
    </row>
    <row r="346" spans="1:18" ht="15" x14ac:dyDescent="0.2">
      <c r="A346" s="1157"/>
      <c r="B346" s="1573"/>
      <c r="C346" s="1064"/>
      <c r="D346" s="1064"/>
      <c r="E346" s="1064"/>
      <c r="F346" s="1066"/>
      <c r="G346" s="1448"/>
      <c r="H346" s="1448"/>
      <c r="I346" s="1448"/>
      <c r="J346" s="1454"/>
      <c r="K346" s="1451"/>
      <c r="L346" s="1456"/>
    </row>
    <row r="347" spans="1:18" ht="15.75" thickBot="1" x14ac:dyDescent="0.25">
      <c r="A347" s="1157"/>
      <c r="B347" s="1574"/>
      <c r="C347" s="1053"/>
      <c r="D347" s="1054"/>
      <c r="E347" s="1053"/>
      <c r="F347" s="1055"/>
      <c r="G347" s="1449"/>
      <c r="H347" s="1449"/>
      <c r="I347" s="1449"/>
      <c r="J347" s="1455"/>
      <c r="K347" s="1452"/>
      <c r="L347" s="1456"/>
    </row>
    <row r="348" spans="1:18" ht="15" x14ac:dyDescent="0.2">
      <c r="A348" s="1157">
        <v>3</v>
      </c>
      <c r="B348" s="1522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447">
        <v>642</v>
      </c>
      <c r="H348" s="1447">
        <v>125.5</v>
      </c>
      <c r="I348" s="1447">
        <v>61</v>
      </c>
      <c r="J348" s="1453">
        <v>1</v>
      </c>
      <c r="K348" s="1450">
        <v>135</v>
      </c>
      <c r="L348" s="1456">
        <f>G348-(D348+D349+D350+D351)</f>
        <v>0</v>
      </c>
    </row>
    <row r="349" spans="1:18" ht="15" x14ac:dyDescent="0.2">
      <c r="A349" s="1157">
        <v>4.47</v>
      </c>
      <c r="B349" s="1523"/>
      <c r="C349" s="1047">
        <v>4</v>
      </c>
      <c r="D349" s="1077">
        <v>296</v>
      </c>
      <c r="E349" s="1047">
        <v>127</v>
      </c>
      <c r="F349" s="1066" t="s">
        <v>209</v>
      </c>
      <c r="G349" s="1448"/>
      <c r="H349" s="1448"/>
      <c r="I349" s="1448"/>
      <c r="J349" s="1454"/>
      <c r="K349" s="1451"/>
      <c r="L349" s="1456"/>
    </row>
    <row r="350" spans="1:18" ht="15" x14ac:dyDescent="0.2">
      <c r="A350" s="1157">
        <v>7</v>
      </c>
      <c r="B350" s="1523"/>
      <c r="C350" s="1064">
        <v>6</v>
      </c>
      <c r="D350" s="1192">
        <v>192</v>
      </c>
      <c r="E350" s="1064">
        <v>125</v>
      </c>
      <c r="F350" s="1066" t="s">
        <v>208</v>
      </c>
      <c r="G350" s="1448"/>
      <c r="H350" s="1448"/>
      <c r="I350" s="1448"/>
      <c r="J350" s="1454"/>
      <c r="K350" s="1451"/>
      <c r="L350" s="1456"/>
    </row>
    <row r="351" spans="1:18" ht="15.75" thickBot="1" x14ac:dyDescent="0.25">
      <c r="A351" s="1157">
        <v>1.5</v>
      </c>
      <c r="B351" s="1524"/>
      <c r="C351" s="1053">
        <v>7</v>
      </c>
      <c r="D351" s="1193">
        <v>98</v>
      </c>
      <c r="E351" s="1053">
        <v>124</v>
      </c>
      <c r="F351" s="1055" t="s">
        <v>212</v>
      </c>
      <c r="G351" s="1449"/>
      <c r="H351" s="1449"/>
      <c r="I351" s="1449"/>
      <c r="J351" s="1455"/>
      <c r="K351" s="1452"/>
      <c r="L351" s="1456"/>
    </row>
    <row r="352" spans="1:18" ht="15" x14ac:dyDescent="0.2">
      <c r="A352" s="1157">
        <v>0.48</v>
      </c>
      <c r="B352" s="1547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447">
        <v>641</v>
      </c>
      <c r="H352" s="1447">
        <v>126</v>
      </c>
      <c r="I352" s="1447">
        <v>61</v>
      </c>
      <c r="J352" s="1447" t="s">
        <v>272</v>
      </c>
      <c r="K352" s="1450">
        <v>136</v>
      </c>
      <c r="L352" s="1456">
        <f>G352-(D352+D353+D354+D355)</f>
        <v>0</v>
      </c>
    </row>
    <row r="353" spans="1:12" ht="15" x14ac:dyDescent="0.2">
      <c r="A353" s="1157">
        <v>-0.5</v>
      </c>
      <c r="B353" s="1548"/>
      <c r="C353" s="1047">
        <v>7</v>
      </c>
      <c r="D353" s="1111">
        <v>469</v>
      </c>
      <c r="E353" s="1047">
        <v>124</v>
      </c>
      <c r="F353" s="1046" t="s">
        <v>208</v>
      </c>
      <c r="G353" s="1448"/>
      <c r="H353" s="1448"/>
      <c r="I353" s="1448"/>
      <c r="J353" s="1448"/>
      <c r="K353" s="1451"/>
      <c r="L353" s="1456"/>
    </row>
    <row r="354" spans="1:12" ht="15" x14ac:dyDescent="0.2">
      <c r="A354" s="1157"/>
      <c r="B354" s="1548"/>
      <c r="C354" s="1064"/>
      <c r="D354" s="1064"/>
      <c r="E354" s="1064"/>
      <c r="F354" s="1066"/>
      <c r="G354" s="1448"/>
      <c r="H354" s="1448"/>
      <c r="I354" s="1448"/>
      <c r="J354" s="1448"/>
      <c r="K354" s="1451"/>
      <c r="L354" s="1456"/>
    </row>
    <row r="355" spans="1:12" ht="15.75" thickBot="1" x14ac:dyDescent="0.25">
      <c r="A355" s="1157"/>
      <c r="B355" s="1549"/>
      <c r="C355" s="1053"/>
      <c r="D355" s="1054"/>
      <c r="E355" s="1053"/>
      <c r="F355" s="1055"/>
      <c r="G355" s="1449"/>
      <c r="H355" s="1449"/>
      <c r="I355" s="1449"/>
      <c r="J355" s="1449"/>
      <c r="K355" s="1452"/>
      <c r="L355" s="1456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468" t="s">
        <v>50</v>
      </c>
      <c r="C360" s="1466"/>
      <c r="D360" s="1466"/>
      <c r="E360" s="1466"/>
      <c r="F360" s="1466"/>
      <c r="G360" s="1467"/>
      <c r="H360" s="1442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443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487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571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571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468" t="s">
        <v>50</v>
      </c>
      <c r="C374" s="1466"/>
      <c r="D374" s="1466"/>
      <c r="E374" s="1466"/>
      <c r="F374" s="1466"/>
      <c r="G374" s="1467"/>
      <c r="H374" s="1442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443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571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571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468" t="s">
        <v>50</v>
      </c>
      <c r="C388" s="1466"/>
      <c r="D388" s="1466"/>
      <c r="E388" s="1466"/>
      <c r="F388" s="1466"/>
      <c r="G388" s="1467"/>
      <c r="H388" s="1442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443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571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571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468" t="s">
        <v>50</v>
      </c>
      <c r="C402" s="1466"/>
      <c r="D402" s="1466"/>
      <c r="E402" s="1466"/>
      <c r="F402" s="1466"/>
      <c r="G402" s="1467"/>
      <c r="H402" s="1442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443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571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571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468" t="s">
        <v>50</v>
      </c>
      <c r="C416" s="1466"/>
      <c r="D416" s="1466"/>
      <c r="E416" s="1466"/>
      <c r="F416" s="1466"/>
      <c r="G416" s="1467"/>
      <c r="H416" s="1442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443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571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571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468" t="s">
        <v>50</v>
      </c>
      <c r="C430" s="1466"/>
      <c r="D430" s="1466"/>
      <c r="E430" s="1466"/>
      <c r="F430" s="1466"/>
      <c r="G430" s="1467"/>
      <c r="H430" s="1442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443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571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571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468" t="s">
        <v>50</v>
      </c>
      <c r="C444" s="1466"/>
      <c r="D444" s="1466"/>
      <c r="E444" s="1466"/>
      <c r="F444" s="1466"/>
      <c r="G444" s="1467"/>
      <c r="H444" s="1442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443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571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571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468" t="s">
        <v>50</v>
      </c>
      <c r="C458" s="1466"/>
      <c r="D458" s="1466"/>
      <c r="E458" s="1466"/>
      <c r="F458" s="1466"/>
      <c r="G458" s="1467"/>
      <c r="H458" s="1442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443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571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571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468" t="s">
        <v>50</v>
      </c>
      <c r="C472" s="1466"/>
      <c r="D472" s="1466"/>
      <c r="E472" s="1466"/>
      <c r="F472" s="1466"/>
      <c r="G472" s="1467"/>
      <c r="H472" s="1442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443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571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571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468" t="s">
        <v>50</v>
      </c>
      <c r="C486" s="1466"/>
      <c r="D486" s="1466"/>
      <c r="E486" s="1466"/>
      <c r="F486" s="1466"/>
      <c r="G486" s="1467"/>
      <c r="H486" s="1442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443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571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571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468" t="s">
        <v>50</v>
      </c>
      <c r="C500" s="1466"/>
      <c r="D500" s="1466"/>
      <c r="E500" s="1466"/>
      <c r="F500" s="1466"/>
      <c r="G500" s="1467"/>
      <c r="H500" s="1442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443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571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571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.5" thickBot="1" x14ac:dyDescent="0.25"/>
    <row r="514" spans="1:11" ht="13.5" thickBot="1" x14ac:dyDescent="0.25">
      <c r="A514" s="270" t="s">
        <v>290</v>
      </c>
      <c r="B514" s="1468" t="s">
        <v>50</v>
      </c>
      <c r="C514" s="1466"/>
      <c r="D514" s="1466"/>
      <c r="E514" s="1466"/>
      <c r="F514" s="1466"/>
      <c r="G514" s="1467"/>
      <c r="H514" s="1442" t="s">
        <v>0</v>
      </c>
      <c r="I514" s="228">
        <v>228</v>
      </c>
      <c r="J514" s="1305"/>
      <c r="K514" s="1305"/>
    </row>
    <row r="515" spans="1:11" ht="13.5" thickBot="1" x14ac:dyDescent="0.25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443"/>
      <c r="I515" s="213"/>
      <c r="J515" s="1305"/>
      <c r="K515" s="1305"/>
    </row>
    <row r="516" spans="1:11" x14ac:dyDescent="0.2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571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571"/>
    </row>
    <row r="518" spans="1:11" x14ac:dyDescent="0.2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.5" thickBot="1" x14ac:dyDescent="0.25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.5" thickBot="1" x14ac:dyDescent="0.25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.5" thickBot="1" x14ac:dyDescent="0.25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.5" thickBot="1" x14ac:dyDescent="0.25"/>
    <row r="528" spans="1:11" ht="13.5" thickBot="1" x14ac:dyDescent="0.25">
      <c r="A528" s="270" t="s">
        <v>291</v>
      </c>
      <c r="B528" s="1468" t="s">
        <v>50</v>
      </c>
      <c r="C528" s="1466"/>
      <c r="D528" s="1466"/>
      <c r="E528" s="1466"/>
      <c r="F528" s="1466"/>
      <c r="G528" s="1467"/>
      <c r="H528" s="1442" t="s">
        <v>0</v>
      </c>
      <c r="I528" s="228"/>
      <c r="J528" s="1308"/>
      <c r="K528" s="1308"/>
    </row>
    <row r="529" spans="1:11" ht="13.5" thickBot="1" x14ac:dyDescent="0.25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443"/>
      <c r="I529" s="213"/>
      <c r="J529" s="1308"/>
      <c r="K529" s="1308"/>
    </row>
    <row r="530" spans="1:11" x14ac:dyDescent="0.2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571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571"/>
    </row>
    <row r="532" spans="1:11" x14ac:dyDescent="0.2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.5" thickBot="1" x14ac:dyDescent="0.25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.5" thickBot="1" x14ac:dyDescent="0.25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.5" thickBot="1" x14ac:dyDescent="0.25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  <row r="541" spans="1:11" ht="13.5" thickBot="1" x14ac:dyDescent="0.25"/>
    <row r="542" spans="1:11" ht="13.5" thickBot="1" x14ac:dyDescent="0.25">
      <c r="A542" s="270" t="s">
        <v>293</v>
      </c>
      <c r="B542" s="1468" t="s">
        <v>50</v>
      </c>
      <c r="C542" s="1466"/>
      <c r="D542" s="1466"/>
      <c r="E542" s="1466"/>
      <c r="F542" s="1466"/>
      <c r="G542" s="1467"/>
      <c r="H542" s="1442" t="s">
        <v>0</v>
      </c>
      <c r="I542" s="228"/>
      <c r="J542" s="1317"/>
      <c r="K542" s="1317"/>
    </row>
    <row r="543" spans="1:11" ht="13.5" thickBot="1" x14ac:dyDescent="0.25">
      <c r="A543" s="231" t="s">
        <v>54</v>
      </c>
      <c r="B543" s="501">
        <v>1</v>
      </c>
      <c r="C543" s="502">
        <v>2</v>
      </c>
      <c r="D543" s="502">
        <v>3</v>
      </c>
      <c r="E543" s="502">
        <v>4</v>
      </c>
      <c r="F543" s="502">
        <v>5</v>
      </c>
      <c r="G543" s="503">
        <v>6</v>
      </c>
      <c r="H543" s="1443"/>
      <c r="I543" s="213"/>
      <c r="J543" s="1317"/>
      <c r="K543" s="1317"/>
    </row>
    <row r="544" spans="1:11" x14ac:dyDescent="0.2">
      <c r="A544" s="234" t="s">
        <v>3</v>
      </c>
      <c r="B544" s="552">
        <v>4005</v>
      </c>
      <c r="C544" s="553">
        <v>4005</v>
      </c>
      <c r="D544" s="553">
        <v>4005</v>
      </c>
      <c r="E544" s="553">
        <v>4005</v>
      </c>
      <c r="F544" s="553">
        <v>4005</v>
      </c>
      <c r="G544" s="771">
        <v>4005</v>
      </c>
      <c r="H544" s="884">
        <v>4005</v>
      </c>
      <c r="I544" s="278"/>
      <c r="J544" s="453"/>
      <c r="K544" s="1571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98">
        <v>4549</v>
      </c>
      <c r="I545" s="1324"/>
      <c r="J545" s="453"/>
      <c r="K545" s="1571"/>
    </row>
    <row r="546" spans="1:11" x14ac:dyDescent="0.2">
      <c r="A546" s="231" t="s">
        <v>7</v>
      </c>
      <c r="B546" s="367">
        <v>72.099999999999994</v>
      </c>
      <c r="C546" s="368">
        <v>65.099999999999994</v>
      </c>
      <c r="D546" s="368">
        <v>50</v>
      </c>
      <c r="E546" s="368">
        <v>58.1</v>
      </c>
      <c r="F546" s="368">
        <v>65.099999999999994</v>
      </c>
      <c r="G546" s="370">
        <v>60.5</v>
      </c>
      <c r="H546" s="444">
        <v>61.6</v>
      </c>
      <c r="I546" s="443"/>
      <c r="J546" s="453"/>
      <c r="K546" s="1317"/>
    </row>
    <row r="547" spans="1:11" ht="13.5" thickBot="1" x14ac:dyDescent="0.25">
      <c r="A547" s="253" t="s">
        <v>8</v>
      </c>
      <c r="B547" s="1206">
        <v>0.10299999999999999</v>
      </c>
      <c r="C547" s="1207">
        <v>0.11799999999999999</v>
      </c>
      <c r="D547" s="1207">
        <v>0.14899999999999999</v>
      </c>
      <c r="E547" s="1207">
        <v>0.11</v>
      </c>
      <c r="F547" s="1207">
        <v>0.107</v>
      </c>
      <c r="G547" s="1208">
        <v>0.106</v>
      </c>
      <c r="H547" s="837">
        <v>0.115</v>
      </c>
      <c r="I547" s="285"/>
      <c r="J547" s="1318"/>
      <c r="K547" s="1317"/>
    </row>
    <row r="548" spans="1:11" x14ac:dyDescent="0.2">
      <c r="A548" s="838" t="s">
        <v>1</v>
      </c>
      <c r="B548" s="536">
        <f t="shared" ref="B548:H548" si="115">B545/B544*100-100</f>
        <v>10.337078651685388</v>
      </c>
      <c r="C548" s="537">
        <f t="shared" si="115"/>
        <v>19.700374531835195</v>
      </c>
      <c r="D548" s="537">
        <f t="shared" si="115"/>
        <v>18.626716604244692</v>
      </c>
      <c r="E548" s="537">
        <f t="shared" si="115"/>
        <v>12.759051186017473</v>
      </c>
      <c r="F548" s="537">
        <f t="shared" si="115"/>
        <v>12.009987515605488</v>
      </c>
      <c r="G548" s="538">
        <f t="shared" si="115"/>
        <v>11.435705368289632</v>
      </c>
      <c r="H548" s="842">
        <f t="shared" si="115"/>
        <v>13.583021223470666</v>
      </c>
      <c r="I548" s="1324"/>
      <c r="J548" s="1318"/>
      <c r="K548" s="1317"/>
    </row>
    <row r="549" spans="1:11" ht="13.5" thickBot="1" x14ac:dyDescent="0.25">
      <c r="A549" s="83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401">
        <f t="shared" si="116"/>
        <v>-13</v>
      </c>
      <c r="I549" s="215"/>
      <c r="J549" s="1318"/>
      <c r="K549" s="1317"/>
    </row>
    <row r="550" spans="1:11" x14ac:dyDescent="0.2">
      <c r="A550" s="1175" t="s">
        <v>51</v>
      </c>
      <c r="B550" s="501">
        <v>559</v>
      </c>
      <c r="C550" s="502">
        <v>564</v>
      </c>
      <c r="D550" s="502">
        <v>128</v>
      </c>
      <c r="E550" s="502">
        <v>579</v>
      </c>
      <c r="F550" s="502">
        <v>572</v>
      </c>
      <c r="G550" s="503">
        <v>582</v>
      </c>
      <c r="H550" s="422">
        <f>SUM(B550:G550)</f>
        <v>2984</v>
      </c>
      <c r="I550" s="263" t="s">
        <v>56</v>
      </c>
      <c r="J550" s="742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385"/>
      <c r="C551" s="504"/>
      <c r="D551" s="504"/>
      <c r="E551" s="504"/>
      <c r="F551" s="504"/>
      <c r="G551" s="505"/>
      <c r="H551" s="328"/>
      <c r="I551" s="1317" t="s">
        <v>57</v>
      </c>
      <c r="J551" s="1317">
        <v>159.05000000000001</v>
      </c>
      <c r="K551" s="1317"/>
    </row>
    <row r="552" spans="1:11" ht="13.5" thickBot="1" x14ac:dyDescent="0.25">
      <c r="A552" s="839" t="s">
        <v>26</v>
      </c>
      <c r="B552" s="352">
        <f t="shared" ref="B552:G552" si="117">B551-B537</f>
        <v>0</v>
      </c>
      <c r="C552" s="353">
        <f t="shared" si="117"/>
        <v>0</v>
      </c>
      <c r="D552" s="353">
        <f t="shared" si="117"/>
        <v>0</v>
      </c>
      <c r="E552" s="353">
        <f t="shared" si="117"/>
        <v>0</v>
      </c>
      <c r="F552" s="353">
        <f t="shared" si="117"/>
        <v>0</v>
      </c>
      <c r="G552" s="354">
        <f t="shared" si="117"/>
        <v>0</v>
      </c>
      <c r="H552" s="402"/>
      <c r="I552" s="1317" t="s">
        <v>26</v>
      </c>
      <c r="J552" s="1317">
        <f>J551-J537</f>
        <v>3.0000000000001137E-2</v>
      </c>
      <c r="K552" s="1317"/>
    </row>
    <row r="555" spans="1:11" ht="13.5" thickBot="1" x14ac:dyDescent="0.25"/>
    <row r="556" spans="1:11" ht="13.5" thickBot="1" x14ac:dyDescent="0.25">
      <c r="A556" s="270" t="s">
        <v>294</v>
      </c>
      <c r="B556" s="1468" t="s">
        <v>50</v>
      </c>
      <c r="C556" s="1466"/>
      <c r="D556" s="1466"/>
      <c r="E556" s="1466"/>
      <c r="F556" s="1466"/>
      <c r="G556" s="1467"/>
      <c r="H556" s="1442" t="s">
        <v>0</v>
      </c>
      <c r="I556" s="228"/>
      <c r="J556" s="1325"/>
      <c r="K556" s="1325"/>
    </row>
    <row r="557" spans="1:11" ht="13.5" thickBot="1" x14ac:dyDescent="0.25">
      <c r="A557" s="231" t="s">
        <v>54</v>
      </c>
      <c r="B557" s="501">
        <v>1</v>
      </c>
      <c r="C557" s="502">
        <v>2</v>
      </c>
      <c r="D557" s="502">
        <v>3</v>
      </c>
      <c r="E557" s="502">
        <v>4</v>
      </c>
      <c r="F557" s="502">
        <v>5</v>
      </c>
      <c r="G557" s="503">
        <v>6</v>
      </c>
      <c r="H557" s="1443"/>
      <c r="I557" s="213"/>
      <c r="J557" s="1325"/>
      <c r="K557" s="1325"/>
    </row>
    <row r="558" spans="1:11" x14ac:dyDescent="0.2">
      <c r="A558" s="234" t="s">
        <v>3</v>
      </c>
      <c r="B558" s="552">
        <v>4025</v>
      </c>
      <c r="C558" s="553">
        <v>4025</v>
      </c>
      <c r="D558" s="553">
        <v>4025</v>
      </c>
      <c r="E558" s="553">
        <v>4025</v>
      </c>
      <c r="F558" s="553">
        <v>4025</v>
      </c>
      <c r="G558" s="771">
        <v>4025</v>
      </c>
      <c r="H558" s="884">
        <v>4025</v>
      </c>
      <c r="I558" s="278"/>
      <c r="J558" s="453"/>
      <c r="K558" s="1571"/>
    </row>
    <row r="559" spans="1:11" x14ac:dyDescent="0.2">
      <c r="A559" s="238" t="s">
        <v>6</v>
      </c>
      <c r="B559" s="239">
        <v>4436</v>
      </c>
      <c r="C559" s="240">
        <v>4827</v>
      </c>
      <c r="D559" s="240">
        <v>4715</v>
      </c>
      <c r="E559" s="240">
        <v>4490</v>
      </c>
      <c r="F559" s="240">
        <v>4513</v>
      </c>
      <c r="G559" s="241">
        <v>4613</v>
      </c>
      <c r="H559" s="398">
        <v>4584</v>
      </c>
      <c r="I559" s="1330"/>
      <c r="J559" s="453"/>
      <c r="K559" s="1571"/>
    </row>
    <row r="560" spans="1:11" x14ac:dyDescent="0.2">
      <c r="A560" s="231" t="s">
        <v>7</v>
      </c>
      <c r="B560" s="367">
        <v>65.099999999999994</v>
      </c>
      <c r="C560" s="368">
        <v>69.8</v>
      </c>
      <c r="D560" s="368">
        <v>42.9</v>
      </c>
      <c r="E560" s="368">
        <v>53.5</v>
      </c>
      <c r="F560" s="368">
        <v>79.099999999999994</v>
      </c>
      <c r="G560" s="370">
        <v>72.099999999999994</v>
      </c>
      <c r="H560" s="444">
        <v>64.2</v>
      </c>
      <c r="I560" s="443"/>
      <c r="J560" s="453"/>
      <c r="K560" s="1325"/>
    </row>
    <row r="561" spans="1:11" ht="13.5" thickBot="1" x14ac:dyDescent="0.25">
      <c r="A561" s="253" t="s">
        <v>8</v>
      </c>
      <c r="B561" s="1206">
        <v>0.10199999999999999</v>
      </c>
      <c r="C561" s="1207">
        <v>9.4E-2</v>
      </c>
      <c r="D561" s="1207">
        <v>0.157</v>
      </c>
      <c r="E561" s="1207">
        <v>0.115</v>
      </c>
      <c r="F561" s="1207">
        <v>8.5999999999999993E-2</v>
      </c>
      <c r="G561" s="1208">
        <v>0.128</v>
      </c>
      <c r="H561" s="837">
        <v>0.113</v>
      </c>
      <c r="I561" s="285"/>
      <c r="J561" s="1326"/>
      <c r="K561" s="1325"/>
    </row>
    <row r="562" spans="1:11" x14ac:dyDescent="0.2">
      <c r="A562" s="838" t="s">
        <v>1</v>
      </c>
      <c r="B562" s="536">
        <f t="shared" ref="B562:H562" si="118">B559/B558*100-100</f>
        <v>10.211180124223603</v>
      </c>
      <c r="C562" s="537">
        <f t="shared" si="118"/>
        <v>19.925465838509311</v>
      </c>
      <c r="D562" s="537">
        <f t="shared" si="118"/>
        <v>17.142857142857153</v>
      </c>
      <c r="E562" s="537">
        <f t="shared" si="118"/>
        <v>11.552795031055908</v>
      </c>
      <c r="F562" s="537">
        <f t="shared" si="118"/>
        <v>12.124223602484463</v>
      </c>
      <c r="G562" s="538">
        <f t="shared" si="118"/>
        <v>14.608695652173907</v>
      </c>
      <c r="H562" s="842">
        <f t="shared" si="118"/>
        <v>13.888198757763973</v>
      </c>
      <c r="I562" s="1330"/>
      <c r="J562" s="1326"/>
      <c r="K562" s="1325"/>
    </row>
    <row r="563" spans="1:11" ht="13.5" thickBot="1" x14ac:dyDescent="0.25">
      <c r="A563" s="839" t="s">
        <v>27</v>
      </c>
      <c r="B563" s="220">
        <f t="shared" ref="B563:H563" si="119">B559-B545</f>
        <v>17</v>
      </c>
      <c r="C563" s="221">
        <f t="shared" si="119"/>
        <v>33</v>
      </c>
      <c r="D563" s="221">
        <f t="shared" si="119"/>
        <v>-36</v>
      </c>
      <c r="E563" s="221">
        <f t="shared" si="119"/>
        <v>-26</v>
      </c>
      <c r="F563" s="221">
        <f t="shared" si="119"/>
        <v>27</v>
      </c>
      <c r="G563" s="226">
        <f t="shared" si="119"/>
        <v>150</v>
      </c>
      <c r="H563" s="401">
        <f t="shared" si="119"/>
        <v>35</v>
      </c>
      <c r="I563" s="215"/>
      <c r="J563" s="1326"/>
      <c r="K563" s="1325"/>
    </row>
    <row r="564" spans="1:11" x14ac:dyDescent="0.2">
      <c r="A564" s="1175" t="s">
        <v>51</v>
      </c>
      <c r="B564" s="501">
        <v>558</v>
      </c>
      <c r="C564" s="502">
        <v>563</v>
      </c>
      <c r="D564" s="502">
        <v>124</v>
      </c>
      <c r="E564" s="502">
        <v>578</v>
      </c>
      <c r="F564" s="502">
        <v>572</v>
      </c>
      <c r="G564" s="503">
        <v>579</v>
      </c>
      <c r="H564" s="422">
        <f>SUM(B564:G564)</f>
        <v>2974</v>
      </c>
      <c r="I564" s="263" t="s">
        <v>56</v>
      </c>
      <c r="J564" s="742">
        <f>H550-H564</f>
        <v>10</v>
      </c>
      <c r="K564" s="285">
        <f>J564/H550</f>
        <v>3.351206434316354E-3</v>
      </c>
    </row>
    <row r="565" spans="1:11" x14ac:dyDescent="0.2">
      <c r="A565" s="231" t="s">
        <v>28</v>
      </c>
      <c r="B565" s="385"/>
      <c r="C565" s="504"/>
      <c r="D565" s="504"/>
      <c r="E565" s="504"/>
      <c r="F565" s="504"/>
      <c r="G565" s="505"/>
      <c r="H565" s="328"/>
      <c r="I565" s="1325" t="s">
        <v>57</v>
      </c>
      <c r="J565" s="1325">
        <v>158.22999999999999</v>
      </c>
      <c r="K565" s="1325"/>
    </row>
    <row r="566" spans="1:11" ht="13.5" thickBot="1" x14ac:dyDescent="0.25">
      <c r="A566" s="839" t="s">
        <v>26</v>
      </c>
      <c r="B566" s="352">
        <f t="shared" ref="B566:G566" si="120">B565-B551</f>
        <v>0</v>
      </c>
      <c r="C566" s="353">
        <f t="shared" si="120"/>
        <v>0</v>
      </c>
      <c r="D566" s="353">
        <f t="shared" si="120"/>
        <v>0</v>
      </c>
      <c r="E566" s="353">
        <f t="shared" si="120"/>
        <v>0</v>
      </c>
      <c r="F566" s="353">
        <f t="shared" si="120"/>
        <v>0</v>
      </c>
      <c r="G566" s="354">
        <f t="shared" si="120"/>
        <v>0</v>
      </c>
      <c r="H566" s="402"/>
      <c r="I566" s="1325" t="s">
        <v>26</v>
      </c>
      <c r="J566" s="1325">
        <f>J565-J551</f>
        <v>-0.8200000000000216</v>
      </c>
      <c r="K566" s="1325"/>
    </row>
    <row r="569" spans="1:11" ht="13.5" thickBot="1" x14ac:dyDescent="0.25"/>
    <row r="570" spans="1:11" ht="13.5" thickBot="1" x14ac:dyDescent="0.25">
      <c r="A570" s="270" t="s">
        <v>295</v>
      </c>
      <c r="B570" s="1468" t="s">
        <v>50</v>
      </c>
      <c r="C570" s="1466"/>
      <c r="D570" s="1466"/>
      <c r="E570" s="1466"/>
      <c r="F570" s="1466"/>
      <c r="G570" s="1467"/>
      <c r="H570" s="1442" t="s">
        <v>0</v>
      </c>
      <c r="I570" s="228"/>
      <c r="J570" s="1335"/>
      <c r="K570" s="1335"/>
    </row>
    <row r="571" spans="1:11" ht="13.5" thickBot="1" x14ac:dyDescent="0.25">
      <c r="A571" s="231" t="s">
        <v>54</v>
      </c>
      <c r="B571" s="501">
        <v>1</v>
      </c>
      <c r="C571" s="502">
        <v>2</v>
      </c>
      <c r="D571" s="502">
        <v>3</v>
      </c>
      <c r="E571" s="502">
        <v>4</v>
      </c>
      <c r="F571" s="502">
        <v>5</v>
      </c>
      <c r="G571" s="503">
        <v>6</v>
      </c>
      <c r="H571" s="1443"/>
      <c r="I571" s="213"/>
      <c r="J571" s="1335"/>
      <c r="K571" s="1335"/>
    </row>
    <row r="572" spans="1:11" x14ac:dyDescent="0.2">
      <c r="A572" s="234" t="s">
        <v>3</v>
      </c>
      <c r="B572" s="552">
        <v>4045</v>
      </c>
      <c r="C572" s="553">
        <v>4045</v>
      </c>
      <c r="D572" s="553">
        <v>4045</v>
      </c>
      <c r="E572" s="553">
        <v>4045</v>
      </c>
      <c r="F572" s="553">
        <v>4045</v>
      </c>
      <c r="G572" s="771">
        <v>4045</v>
      </c>
      <c r="H572" s="884">
        <v>4045</v>
      </c>
      <c r="I572" s="278"/>
      <c r="J572" s="453"/>
      <c r="K572" s="1571"/>
    </row>
    <row r="573" spans="1:11" x14ac:dyDescent="0.2">
      <c r="A573" s="238" t="s">
        <v>6</v>
      </c>
      <c r="B573" s="239">
        <v>4579</v>
      </c>
      <c r="C573" s="240">
        <v>4954</v>
      </c>
      <c r="D573" s="240">
        <v>4953</v>
      </c>
      <c r="E573" s="240">
        <v>4668</v>
      </c>
      <c r="F573" s="240">
        <v>4748</v>
      </c>
      <c r="G573" s="241">
        <v>4564</v>
      </c>
      <c r="H573" s="398">
        <v>4712</v>
      </c>
      <c r="I573" s="1337"/>
      <c r="J573" s="453"/>
      <c r="K573" s="1571"/>
    </row>
    <row r="574" spans="1:11" x14ac:dyDescent="0.2">
      <c r="A574" s="231" t="s">
        <v>7</v>
      </c>
      <c r="B574" s="367">
        <v>72.099999999999994</v>
      </c>
      <c r="C574" s="368">
        <v>78.599999999999994</v>
      </c>
      <c r="D574" s="368">
        <v>22.2</v>
      </c>
      <c r="E574" s="368">
        <v>72.099999999999994</v>
      </c>
      <c r="F574" s="368">
        <v>72.099999999999994</v>
      </c>
      <c r="G574" s="370">
        <v>51.2</v>
      </c>
      <c r="H574" s="444">
        <v>66.400000000000006</v>
      </c>
      <c r="I574" s="443"/>
      <c r="J574" s="453"/>
      <c r="K574" s="1335"/>
    </row>
    <row r="575" spans="1:11" ht="13.5" thickBot="1" x14ac:dyDescent="0.25">
      <c r="A575" s="253" t="s">
        <v>8</v>
      </c>
      <c r="B575" s="1206">
        <v>0.108</v>
      </c>
      <c r="C575" s="1207">
        <v>8.5999999999999993E-2</v>
      </c>
      <c r="D575" s="1207">
        <v>0.182</v>
      </c>
      <c r="E575" s="1207">
        <v>0.114</v>
      </c>
      <c r="F575" s="1207">
        <v>9.5000000000000001E-2</v>
      </c>
      <c r="G575" s="1208">
        <v>0.13200000000000001</v>
      </c>
      <c r="H575" s="837">
        <v>0.115</v>
      </c>
      <c r="I575" s="285"/>
      <c r="J575" s="1336"/>
      <c r="K575" s="1335"/>
    </row>
    <row r="576" spans="1:11" x14ac:dyDescent="0.2">
      <c r="A576" s="838" t="s">
        <v>1</v>
      </c>
      <c r="B576" s="536">
        <f t="shared" ref="B576:H576" si="121">B573/B572*100-100</f>
        <v>13.201483312731767</v>
      </c>
      <c r="C576" s="537">
        <f t="shared" si="121"/>
        <v>22.472187886279357</v>
      </c>
      <c r="D576" s="537">
        <f t="shared" si="121"/>
        <v>22.447466007416566</v>
      </c>
      <c r="E576" s="537">
        <f t="shared" si="121"/>
        <v>15.401730531520386</v>
      </c>
      <c r="F576" s="537">
        <f t="shared" si="121"/>
        <v>17.379480840543877</v>
      </c>
      <c r="G576" s="538">
        <f t="shared" si="121"/>
        <v>12.830655129789875</v>
      </c>
      <c r="H576" s="842">
        <f t="shared" si="121"/>
        <v>16.489493201483313</v>
      </c>
      <c r="I576" s="1337"/>
      <c r="J576" s="1336"/>
      <c r="K576" s="1335"/>
    </row>
    <row r="577" spans="1:11" ht="13.5" thickBot="1" x14ac:dyDescent="0.25">
      <c r="A577" s="839" t="s">
        <v>27</v>
      </c>
      <c r="B577" s="220">
        <f t="shared" ref="B577:H577" si="122">B573-B559</f>
        <v>143</v>
      </c>
      <c r="C577" s="221">
        <f t="shared" si="122"/>
        <v>127</v>
      </c>
      <c r="D577" s="221">
        <f t="shared" si="122"/>
        <v>238</v>
      </c>
      <c r="E577" s="221">
        <f t="shared" si="122"/>
        <v>178</v>
      </c>
      <c r="F577" s="221">
        <f t="shared" si="122"/>
        <v>235</v>
      </c>
      <c r="G577" s="226">
        <f t="shared" si="122"/>
        <v>-49</v>
      </c>
      <c r="H577" s="401">
        <f t="shared" si="122"/>
        <v>128</v>
      </c>
      <c r="I577" s="215"/>
      <c r="J577" s="1336"/>
      <c r="K577" s="1335"/>
    </row>
    <row r="578" spans="1:11" x14ac:dyDescent="0.2">
      <c r="A578" s="1175" t="s">
        <v>51</v>
      </c>
      <c r="B578" s="501">
        <v>558</v>
      </c>
      <c r="C578" s="502">
        <v>559</v>
      </c>
      <c r="D578" s="502">
        <v>123</v>
      </c>
      <c r="E578" s="502">
        <v>575</v>
      </c>
      <c r="F578" s="502">
        <v>571</v>
      </c>
      <c r="G578" s="503">
        <v>578</v>
      </c>
      <c r="H578" s="422">
        <f>SUM(B578:G578)</f>
        <v>2964</v>
      </c>
      <c r="I578" s="263" t="s">
        <v>56</v>
      </c>
      <c r="J578" s="742">
        <f>H564-H578</f>
        <v>10</v>
      </c>
      <c r="K578" s="285">
        <f>J578/H564</f>
        <v>3.3624747814391394E-3</v>
      </c>
    </row>
    <row r="579" spans="1:11" x14ac:dyDescent="0.2">
      <c r="A579" s="231" t="s">
        <v>28</v>
      </c>
      <c r="B579" s="385"/>
      <c r="C579" s="504"/>
      <c r="D579" s="504"/>
      <c r="E579" s="504"/>
      <c r="F579" s="504"/>
      <c r="G579" s="505"/>
      <c r="H579" s="328"/>
      <c r="I579" s="1335" t="s">
        <v>57</v>
      </c>
      <c r="J579" s="1335">
        <v>157.84</v>
      </c>
      <c r="K579" s="1335"/>
    </row>
    <row r="580" spans="1:11" ht="13.5" thickBot="1" x14ac:dyDescent="0.25">
      <c r="A580" s="839" t="s">
        <v>26</v>
      </c>
      <c r="B580" s="352">
        <f t="shared" ref="B580:G580" si="123">B579-B565</f>
        <v>0</v>
      </c>
      <c r="C580" s="353">
        <f t="shared" si="123"/>
        <v>0</v>
      </c>
      <c r="D580" s="353">
        <f t="shared" si="123"/>
        <v>0</v>
      </c>
      <c r="E580" s="353">
        <f t="shared" si="123"/>
        <v>0</v>
      </c>
      <c r="F580" s="353">
        <f t="shared" si="123"/>
        <v>0</v>
      </c>
      <c r="G580" s="354">
        <f t="shared" si="123"/>
        <v>0</v>
      </c>
      <c r="H580" s="402"/>
      <c r="I580" s="1335" t="s">
        <v>26</v>
      </c>
      <c r="J580" s="1335">
        <f>J579-J565</f>
        <v>-0.38999999999998636</v>
      </c>
      <c r="K580" s="1335"/>
    </row>
    <row r="582" spans="1:11" ht="13.5" thickBot="1" x14ac:dyDescent="0.25"/>
    <row r="583" spans="1:11" ht="13.5" thickBot="1" x14ac:dyDescent="0.25">
      <c r="A583" s="270" t="s">
        <v>296</v>
      </c>
      <c r="B583" s="1468" t="s">
        <v>50</v>
      </c>
      <c r="C583" s="1466"/>
      <c r="D583" s="1466"/>
      <c r="E583" s="1466"/>
      <c r="F583" s="1466"/>
      <c r="G583" s="1467"/>
      <c r="H583" s="1442" t="s">
        <v>0</v>
      </c>
      <c r="I583" s="228"/>
      <c r="J583" s="1341"/>
      <c r="K583" s="1341"/>
    </row>
    <row r="584" spans="1:11" x14ac:dyDescent="0.2">
      <c r="A584" s="231" t="s">
        <v>54</v>
      </c>
      <c r="B584" s="501">
        <v>1</v>
      </c>
      <c r="C584" s="502">
        <v>2</v>
      </c>
      <c r="D584" s="502">
        <v>3</v>
      </c>
      <c r="E584" s="502">
        <v>4</v>
      </c>
      <c r="F584" s="502">
        <v>5</v>
      </c>
      <c r="G584" s="503">
        <v>6</v>
      </c>
      <c r="H584" s="1443"/>
      <c r="I584" s="213"/>
      <c r="J584" s="1341"/>
      <c r="K584" s="1341"/>
    </row>
    <row r="585" spans="1:11" x14ac:dyDescent="0.2">
      <c r="A585" s="234" t="s">
        <v>3</v>
      </c>
      <c r="B585" s="552">
        <v>4065</v>
      </c>
      <c r="C585" s="553">
        <v>4065</v>
      </c>
      <c r="D585" s="552">
        <v>4065</v>
      </c>
      <c r="E585" s="553">
        <v>4065</v>
      </c>
      <c r="F585" s="552">
        <v>4065</v>
      </c>
      <c r="G585" s="553">
        <v>4065</v>
      </c>
      <c r="H585" s="552">
        <v>4065</v>
      </c>
      <c r="I585" s="278"/>
      <c r="J585" s="453"/>
      <c r="K585" s="1571"/>
    </row>
    <row r="586" spans="1:11" x14ac:dyDescent="0.2">
      <c r="A586" s="238" t="s">
        <v>6</v>
      </c>
      <c r="B586" s="239">
        <v>4409</v>
      </c>
      <c r="C586" s="240">
        <v>4953</v>
      </c>
      <c r="D586" s="240">
        <v>5352</v>
      </c>
      <c r="E586" s="240">
        <v>4681</v>
      </c>
      <c r="F586" s="240">
        <v>4514</v>
      </c>
      <c r="G586" s="241">
        <v>4597</v>
      </c>
      <c r="H586" s="398">
        <v>4671</v>
      </c>
      <c r="I586" s="1343"/>
      <c r="J586" s="453"/>
      <c r="K586" s="1571"/>
    </row>
    <row r="587" spans="1:11" x14ac:dyDescent="0.2">
      <c r="A587" s="231" t="s">
        <v>7</v>
      </c>
      <c r="B587" s="367">
        <v>75</v>
      </c>
      <c r="C587" s="368">
        <v>62.5</v>
      </c>
      <c r="D587" s="368">
        <v>58.3</v>
      </c>
      <c r="E587" s="368">
        <v>60</v>
      </c>
      <c r="F587" s="368">
        <v>55</v>
      </c>
      <c r="G587" s="370">
        <v>57.5</v>
      </c>
      <c r="H587" s="444">
        <v>55.7</v>
      </c>
      <c r="I587" s="443"/>
      <c r="J587" s="453"/>
      <c r="K587" s="1341"/>
    </row>
    <row r="588" spans="1:11" ht="13.5" thickBot="1" x14ac:dyDescent="0.25">
      <c r="A588" s="253" t="s">
        <v>8</v>
      </c>
      <c r="B588" s="1206">
        <v>0.1</v>
      </c>
      <c r="C588" s="1207">
        <v>9.8000000000000004E-2</v>
      </c>
      <c r="D588" s="1207">
        <v>0.108</v>
      </c>
      <c r="E588" s="1207">
        <v>0.11600000000000001</v>
      </c>
      <c r="F588" s="1207">
        <v>0.13800000000000001</v>
      </c>
      <c r="G588" s="1208">
        <v>0.113</v>
      </c>
      <c r="H588" s="837">
        <v>0.124</v>
      </c>
      <c r="I588" s="285"/>
      <c r="J588" s="1342"/>
      <c r="K588" s="1341"/>
    </row>
    <row r="589" spans="1:11" x14ac:dyDescent="0.2">
      <c r="A589" s="838" t="s">
        <v>1</v>
      </c>
      <c r="B589" s="536">
        <f t="shared" ref="B589:H589" si="124">B586/B585*100-100</f>
        <v>8.4624846248462404</v>
      </c>
      <c r="C589" s="537">
        <f t="shared" si="124"/>
        <v>21.845018450184497</v>
      </c>
      <c r="D589" s="537">
        <f t="shared" si="124"/>
        <v>31.660516605166038</v>
      </c>
      <c r="E589" s="537">
        <f t="shared" si="124"/>
        <v>15.153751537515376</v>
      </c>
      <c r="F589" s="537">
        <f t="shared" si="124"/>
        <v>11.045510455104562</v>
      </c>
      <c r="G589" s="538">
        <f t="shared" si="124"/>
        <v>13.08733087330873</v>
      </c>
      <c r="H589" s="842">
        <f t="shared" si="124"/>
        <v>14.907749077490777</v>
      </c>
      <c r="I589" s="1343"/>
      <c r="J589" s="1342"/>
      <c r="K589" s="1341"/>
    </row>
    <row r="590" spans="1:11" ht="13.5" thickBot="1" x14ac:dyDescent="0.25">
      <c r="A590" s="839" t="s">
        <v>27</v>
      </c>
      <c r="B590" s="220">
        <f>B586-B573</f>
        <v>-170</v>
      </c>
      <c r="C590" s="221">
        <f t="shared" ref="C590:H590" si="125">C586-C573</f>
        <v>-1</v>
      </c>
      <c r="D590" s="221">
        <f t="shared" si="125"/>
        <v>399</v>
      </c>
      <c r="E590" s="221">
        <f t="shared" si="125"/>
        <v>13</v>
      </c>
      <c r="F590" s="221">
        <f t="shared" si="125"/>
        <v>-234</v>
      </c>
      <c r="G590" s="226">
        <f t="shared" si="125"/>
        <v>33</v>
      </c>
      <c r="H590" s="401">
        <f t="shared" si="125"/>
        <v>-41</v>
      </c>
      <c r="I590" s="215"/>
      <c r="J590" s="1342"/>
      <c r="K590" s="1341"/>
    </row>
    <row r="591" spans="1:11" x14ac:dyDescent="0.2">
      <c r="A591" s="1175" t="s">
        <v>51</v>
      </c>
      <c r="B591" s="501">
        <v>555</v>
      </c>
      <c r="C591" s="502">
        <v>555</v>
      </c>
      <c r="D591" s="502">
        <v>121</v>
      </c>
      <c r="E591" s="502">
        <v>574</v>
      </c>
      <c r="F591" s="502">
        <v>570</v>
      </c>
      <c r="G591" s="503">
        <v>577</v>
      </c>
      <c r="H591" s="422">
        <f>SUM(B591:G591)</f>
        <v>2952</v>
      </c>
      <c r="I591" s="263" t="s">
        <v>56</v>
      </c>
      <c r="J591" s="742">
        <f>H578-H591</f>
        <v>12</v>
      </c>
      <c r="K591" s="285">
        <f>J591/H578</f>
        <v>4.048582995951417E-3</v>
      </c>
    </row>
    <row r="592" spans="1:11" x14ac:dyDescent="0.2">
      <c r="A592" s="231" t="s">
        <v>28</v>
      </c>
      <c r="B592" s="385"/>
      <c r="C592" s="504"/>
      <c r="D592" s="504"/>
      <c r="E592" s="504"/>
      <c r="F592" s="504"/>
      <c r="G592" s="505"/>
      <c r="H592" s="328"/>
      <c r="I592" s="1341" t="s">
        <v>57</v>
      </c>
      <c r="J592" s="1341">
        <v>157.84</v>
      </c>
      <c r="K592" s="1341"/>
    </row>
    <row r="593" spans="1:11" ht="13.5" thickBot="1" x14ac:dyDescent="0.25">
      <c r="A593" s="839" t="s">
        <v>26</v>
      </c>
      <c r="B593" s="352">
        <f>B592-B579</f>
        <v>0</v>
      </c>
      <c r="C593" s="353">
        <f t="shared" ref="C593:G593" si="126">C592-C579</f>
        <v>0</v>
      </c>
      <c r="D593" s="353">
        <f t="shared" si="126"/>
        <v>0</v>
      </c>
      <c r="E593" s="353">
        <f t="shared" si="126"/>
        <v>0</v>
      </c>
      <c r="F593" s="353">
        <f t="shared" si="126"/>
        <v>0</v>
      </c>
      <c r="G593" s="354">
        <f t="shared" si="126"/>
        <v>0</v>
      </c>
      <c r="H593" s="402"/>
      <c r="I593" s="1341" t="s">
        <v>26</v>
      </c>
      <c r="J593" s="1341">
        <f>J592-J579</f>
        <v>0</v>
      </c>
      <c r="K593" s="1341"/>
    </row>
    <row r="594" spans="1:11" x14ac:dyDescent="0.2">
      <c r="A594" s="971" t="s">
        <v>301</v>
      </c>
      <c r="B594" s="1002">
        <v>555</v>
      </c>
      <c r="C594" s="1002">
        <v>555</v>
      </c>
      <c r="D594" s="1002">
        <v>121</v>
      </c>
      <c r="E594" s="1002">
        <v>574</v>
      </c>
      <c r="F594" s="1002">
        <v>570</v>
      </c>
      <c r="G594" s="1002">
        <v>577</v>
      </c>
    </row>
    <row r="595" spans="1:11" ht="13.5" thickBot="1" x14ac:dyDescent="0.25">
      <c r="A595" s="1344" t="s">
        <v>302</v>
      </c>
      <c r="B595" s="1346">
        <f>B591-B594</f>
        <v>0</v>
      </c>
      <c r="C595" s="1346">
        <f t="shared" ref="C595:G595" si="127">C591-C594</f>
        <v>0</v>
      </c>
      <c r="D595" s="1346">
        <f t="shared" si="127"/>
        <v>0</v>
      </c>
      <c r="E595" s="1346">
        <f t="shared" si="127"/>
        <v>0</v>
      </c>
      <c r="F595" s="1346">
        <f t="shared" si="127"/>
        <v>0</v>
      </c>
      <c r="G595" s="1346">
        <f t="shared" si="127"/>
        <v>0</v>
      </c>
    </row>
    <row r="596" spans="1:11" ht="13.5" thickBot="1" x14ac:dyDescent="0.25">
      <c r="A596" s="270" t="s">
        <v>305</v>
      </c>
      <c r="B596" s="1468" t="s">
        <v>50</v>
      </c>
      <c r="C596" s="1466"/>
      <c r="D596" s="1466"/>
      <c r="E596" s="1466"/>
      <c r="F596" s="1466"/>
      <c r="G596" s="1467"/>
      <c r="H596" s="1442" t="s">
        <v>0</v>
      </c>
      <c r="I596" s="228">
        <v>212</v>
      </c>
      <c r="J596" s="1362"/>
      <c r="K596" s="1362"/>
    </row>
    <row r="597" spans="1:11" x14ac:dyDescent="0.2">
      <c r="A597" s="231" t="s">
        <v>54</v>
      </c>
      <c r="B597" s="501">
        <v>1</v>
      </c>
      <c r="C597" s="502">
        <v>2</v>
      </c>
      <c r="D597" s="502">
        <v>3</v>
      </c>
      <c r="E597" s="502">
        <v>4</v>
      </c>
      <c r="F597" s="502">
        <v>5</v>
      </c>
      <c r="G597" s="503">
        <v>6</v>
      </c>
      <c r="H597" s="1443"/>
      <c r="I597" s="213"/>
      <c r="J597" s="1362"/>
      <c r="K597" s="1362"/>
    </row>
    <row r="598" spans="1:11" x14ac:dyDescent="0.2">
      <c r="A598" s="234" t="s">
        <v>3</v>
      </c>
      <c r="B598" s="552">
        <v>4085</v>
      </c>
      <c r="C598" s="553">
        <v>4085</v>
      </c>
      <c r="D598" s="552">
        <v>4085</v>
      </c>
      <c r="E598" s="553">
        <v>4085</v>
      </c>
      <c r="F598" s="552">
        <v>4085</v>
      </c>
      <c r="G598" s="553">
        <v>4085</v>
      </c>
      <c r="H598" s="552">
        <v>4085</v>
      </c>
      <c r="I598" s="278"/>
      <c r="J598" s="453"/>
      <c r="K598" s="1571"/>
    </row>
    <row r="599" spans="1:11" x14ac:dyDescent="0.2">
      <c r="A599" s="238" t="s">
        <v>6</v>
      </c>
      <c r="B599" s="239">
        <v>4547</v>
      </c>
      <c r="C599" s="240">
        <v>5035</v>
      </c>
      <c r="D599" s="240">
        <v>4741</v>
      </c>
      <c r="E599" s="240">
        <v>4778</v>
      </c>
      <c r="F599" s="240">
        <v>4733</v>
      </c>
      <c r="G599" s="241">
        <v>4711</v>
      </c>
      <c r="H599" s="398">
        <v>4816</v>
      </c>
      <c r="I599" s="1364"/>
      <c r="J599" s="453"/>
      <c r="K599" s="1571"/>
    </row>
    <row r="600" spans="1:11" x14ac:dyDescent="0.2">
      <c r="A600" s="231" t="s">
        <v>7</v>
      </c>
      <c r="B600" s="367">
        <v>72.5</v>
      </c>
      <c r="C600" s="368">
        <v>67.5</v>
      </c>
      <c r="D600" s="368">
        <v>83.3</v>
      </c>
      <c r="E600" s="368">
        <v>67.5</v>
      </c>
      <c r="F600" s="368">
        <v>65</v>
      </c>
      <c r="G600" s="370">
        <v>52.5</v>
      </c>
      <c r="H600" s="444">
        <v>59</v>
      </c>
      <c r="I600" s="443"/>
      <c r="J600" s="453"/>
      <c r="K600" s="1362"/>
    </row>
    <row r="601" spans="1:11" ht="13.5" thickBot="1" x14ac:dyDescent="0.25">
      <c r="A601" s="253" t="s">
        <v>8</v>
      </c>
      <c r="B601" s="1206">
        <v>9.2999999999999999E-2</v>
      </c>
      <c r="C601" s="1207">
        <v>0.111</v>
      </c>
      <c r="D601" s="1207">
        <v>6.5000000000000002E-2</v>
      </c>
      <c r="E601" s="1207">
        <v>0.123</v>
      </c>
      <c r="F601" s="1207">
        <v>0.114</v>
      </c>
      <c r="G601" s="1208">
        <v>0.124</v>
      </c>
      <c r="H601" s="837">
        <v>1.2130000000000001</v>
      </c>
      <c r="I601" s="285"/>
      <c r="J601" s="1363"/>
      <c r="K601" s="1362"/>
    </row>
    <row r="602" spans="1:11" x14ac:dyDescent="0.2">
      <c r="A602" s="838" t="s">
        <v>1</v>
      </c>
      <c r="B602" s="536">
        <f t="shared" ref="B602:H602" si="128">B599/B598*100-100</f>
        <v>11.30966952264383</v>
      </c>
      <c r="C602" s="537">
        <f t="shared" si="128"/>
        <v>23.255813953488371</v>
      </c>
      <c r="D602" s="537">
        <f t="shared" si="128"/>
        <v>16.058751529987774</v>
      </c>
      <c r="E602" s="537">
        <f t="shared" si="128"/>
        <v>16.964504283965724</v>
      </c>
      <c r="F602" s="537">
        <f t="shared" si="128"/>
        <v>15.862913096695223</v>
      </c>
      <c r="G602" s="538">
        <f t="shared" si="128"/>
        <v>15.324357405140759</v>
      </c>
      <c r="H602" s="842">
        <f t="shared" si="128"/>
        <v>17.894736842105246</v>
      </c>
      <c r="I602" s="1364"/>
      <c r="J602" s="1363"/>
      <c r="K602" s="1362"/>
    </row>
    <row r="603" spans="1:11" ht="13.5" thickBot="1" x14ac:dyDescent="0.25">
      <c r="A603" s="839" t="s">
        <v>27</v>
      </c>
      <c r="B603" s="220">
        <f>B599-B586</f>
        <v>138</v>
      </c>
      <c r="C603" s="221">
        <f t="shared" ref="C603:H603" si="129">C599-C586</f>
        <v>82</v>
      </c>
      <c r="D603" s="221">
        <f t="shared" si="129"/>
        <v>-611</v>
      </c>
      <c r="E603" s="221">
        <f t="shared" si="129"/>
        <v>97</v>
      </c>
      <c r="F603" s="221">
        <f t="shared" si="129"/>
        <v>219</v>
      </c>
      <c r="G603" s="226">
        <f t="shared" si="129"/>
        <v>114</v>
      </c>
      <c r="H603" s="401">
        <f t="shared" si="129"/>
        <v>145</v>
      </c>
      <c r="I603" s="215"/>
      <c r="J603" s="1363"/>
      <c r="K603" s="1362"/>
    </row>
    <row r="604" spans="1:11" x14ac:dyDescent="0.2">
      <c r="A604" s="1175" t="s">
        <v>51</v>
      </c>
      <c r="B604" s="501">
        <v>553</v>
      </c>
      <c r="C604" s="502">
        <v>552</v>
      </c>
      <c r="D604" s="502">
        <v>116</v>
      </c>
      <c r="E604" s="502">
        <v>574</v>
      </c>
      <c r="F604" s="502">
        <v>567</v>
      </c>
      <c r="G604" s="503">
        <v>577</v>
      </c>
      <c r="H604" s="422">
        <f>SUM(B604:G604)</f>
        <v>2939</v>
      </c>
      <c r="I604" s="263" t="s">
        <v>56</v>
      </c>
      <c r="J604" s="742">
        <f>H591-H604</f>
        <v>13</v>
      </c>
      <c r="K604" s="285">
        <f>J604/H591</f>
        <v>4.4037940379403791E-3</v>
      </c>
    </row>
    <row r="605" spans="1:11" x14ac:dyDescent="0.2">
      <c r="A605" s="231" t="s">
        <v>28</v>
      </c>
      <c r="B605" s="385"/>
      <c r="C605" s="504"/>
      <c r="D605" s="504"/>
      <c r="E605" s="504"/>
      <c r="F605" s="504"/>
      <c r="G605" s="505"/>
      <c r="H605" s="328"/>
      <c r="I605" s="1362" t="s">
        <v>57</v>
      </c>
      <c r="J605" s="1362">
        <v>157.47</v>
      </c>
      <c r="K605" s="1362"/>
    </row>
    <row r="606" spans="1:11" ht="13.5" thickBot="1" x14ac:dyDescent="0.25">
      <c r="A606" s="839" t="s">
        <v>26</v>
      </c>
      <c r="B606" s="352">
        <f>B605-B592</f>
        <v>0</v>
      </c>
      <c r="C606" s="353">
        <f t="shared" ref="C606:G606" si="130">C605-C592</f>
        <v>0</v>
      </c>
      <c r="D606" s="353">
        <f t="shared" si="130"/>
        <v>0</v>
      </c>
      <c r="E606" s="353">
        <f t="shared" si="130"/>
        <v>0</v>
      </c>
      <c r="F606" s="353">
        <f t="shared" si="130"/>
        <v>0</v>
      </c>
      <c r="G606" s="354">
        <f t="shared" si="130"/>
        <v>0</v>
      </c>
      <c r="H606" s="402"/>
      <c r="I606" s="1362" t="s">
        <v>26</v>
      </c>
      <c r="J606" s="1362">
        <f>J605-J592</f>
        <v>-0.37000000000000455</v>
      </c>
      <c r="K606" s="1362"/>
    </row>
    <row r="608" spans="1:11" ht="13.5" thickBot="1" x14ac:dyDescent="0.25"/>
    <row r="609" spans="1:11" ht="13.5" thickBot="1" x14ac:dyDescent="0.25">
      <c r="A609" s="270" t="s">
        <v>307</v>
      </c>
      <c r="B609" s="1468" t="s">
        <v>50</v>
      </c>
      <c r="C609" s="1466"/>
      <c r="D609" s="1466"/>
      <c r="E609" s="1466"/>
      <c r="F609" s="1466"/>
      <c r="G609" s="1467"/>
      <c r="H609" s="1442" t="s">
        <v>0</v>
      </c>
      <c r="I609" s="228">
        <v>212</v>
      </c>
      <c r="J609" s="1387"/>
      <c r="K609" s="1387"/>
    </row>
    <row r="610" spans="1:11" x14ac:dyDescent="0.2">
      <c r="A610" s="231" t="s">
        <v>54</v>
      </c>
      <c r="B610" s="501">
        <v>1</v>
      </c>
      <c r="C610" s="502">
        <v>2</v>
      </c>
      <c r="D610" s="502">
        <v>3</v>
      </c>
      <c r="E610" s="502">
        <v>4</v>
      </c>
      <c r="F610" s="502">
        <v>5</v>
      </c>
      <c r="G610" s="503">
        <v>6</v>
      </c>
      <c r="H610" s="1443"/>
      <c r="I610" s="213"/>
      <c r="J610" s="1387"/>
      <c r="K610" s="1387"/>
    </row>
    <row r="611" spans="1:11" x14ac:dyDescent="0.2">
      <c r="A611" s="234" t="s">
        <v>3</v>
      </c>
      <c r="B611" s="552">
        <v>4125</v>
      </c>
      <c r="C611" s="553">
        <v>4125</v>
      </c>
      <c r="D611" s="552">
        <v>4125</v>
      </c>
      <c r="E611" s="553">
        <v>4125</v>
      </c>
      <c r="F611" s="552">
        <v>4125</v>
      </c>
      <c r="G611" s="553">
        <v>4125</v>
      </c>
      <c r="H611" s="552">
        <v>4125</v>
      </c>
      <c r="I611" s="278"/>
      <c r="J611" s="453"/>
      <c r="K611" s="1571"/>
    </row>
    <row r="612" spans="1:11" x14ac:dyDescent="0.2">
      <c r="A612" s="238" t="s">
        <v>6</v>
      </c>
      <c r="B612" s="239">
        <v>4618</v>
      </c>
      <c r="C612" s="240">
        <v>5093</v>
      </c>
      <c r="D612" s="240">
        <v>4933</v>
      </c>
      <c r="E612" s="240">
        <v>5084</v>
      </c>
      <c r="F612" s="240">
        <v>4701</v>
      </c>
      <c r="G612" s="241">
        <v>4670</v>
      </c>
      <c r="H612" s="398">
        <f>+AVERAGE(B612:G612)</f>
        <v>4849.833333333333</v>
      </c>
      <c r="I612" s="1389"/>
      <c r="J612" s="453"/>
      <c r="K612" s="1571"/>
    </row>
    <row r="613" spans="1:11" x14ac:dyDescent="0.2">
      <c r="A613" s="231" t="s">
        <v>7</v>
      </c>
      <c r="B613" s="367">
        <v>65.099999999999994</v>
      </c>
      <c r="C613" s="368">
        <v>67.400000000000006</v>
      </c>
      <c r="D613" s="368">
        <v>73.2</v>
      </c>
      <c r="E613" s="368">
        <v>73.3</v>
      </c>
      <c r="F613" s="368">
        <v>69.8</v>
      </c>
      <c r="G613" s="370">
        <v>65.099999999999994</v>
      </c>
      <c r="H613" s="1399">
        <f t="shared" ref="H613:H614" si="131">+AVERAGE(B613:G613)</f>
        <v>68.983333333333334</v>
      </c>
      <c r="I613" s="443"/>
      <c r="J613" s="453"/>
      <c r="K613" s="1387"/>
    </row>
    <row r="614" spans="1:11" ht="13.5" thickBot="1" x14ac:dyDescent="0.25">
      <c r="A614" s="253" t="s">
        <v>8</v>
      </c>
      <c r="B614" s="1206">
        <v>0.107</v>
      </c>
      <c r="C614" s="1207">
        <v>0.109</v>
      </c>
      <c r="D614" s="1207">
        <v>8.5000000000000006E-2</v>
      </c>
      <c r="E614" s="1207">
        <v>9.4E-2</v>
      </c>
      <c r="F614" s="1207">
        <v>0.109</v>
      </c>
      <c r="G614" s="1208">
        <v>0.10199999999999999</v>
      </c>
      <c r="H614" s="1400">
        <f t="shared" si="131"/>
        <v>0.10099999999999999</v>
      </c>
      <c r="I614" s="285"/>
      <c r="J614" s="1388"/>
      <c r="K614" s="1387"/>
    </row>
    <row r="615" spans="1:11" x14ac:dyDescent="0.2">
      <c r="A615" s="838" t="s">
        <v>1</v>
      </c>
      <c r="B615" s="536">
        <f t="shared" ref="B615:H615" si="132">B612/B611*100-100</f>
        <v>11.951515151515153</v>
      </c>
      <c r="C615" s="537">
        <f t="shared" si="132"/>
        <v>23.466666666666654</v>
      </c>
      <c r="D615" s="537">
        <f t="shared" si="132"/>
        <v>19.587878787878793</v>
      </c>
      <c r="E615" s="537">
        <f t="shared" si="132"/>
        <v>23.24848484848485</v>
      </c>
      <c r="F615" s="537">
        <f t="shared" si="132"/>
        <v>13.963636363636354</v>
      </c>
      <c r="G615" s="538">
        <f t="shared" si="132"/>
        <v>13.212121212121204</v>
      </c>
      <c r="H615" s="842">
        <f t="shared" si="132"/>
        <v>17.571717171717168</v>
      </c>
      <c r="I615" s="1389"/>
      <c r="J615" s="1388"/>
      <c r="K615" s="1387"/>
    </row>
    <row r="616" spans="1:11" ht="13.5" thickBot="1" x14ac:dyDescent="0.25">
      <c r="A616" s="839" t="s">
        <v>27</v>
      </c>
      <c r="B616" s="220">
        <f>B612-B599</f>
        <v>71</v>
      </c>
      <c r="C616" s="221">
        <f t="shared" ref="C616:H616" si="133">C612-C599</f>
        <v>58</v>
      </c>
      <c r="D616" s="221">
        <f t="shared" si="133"/>
        <v>192</v>
      </c>
      <c r="E616" s="221">
        <f t="shared" si="133"/>
        <v>306</v>
      </c>
      <c r="F616" s="221">
        <f t="shared" si="133"/>
        <v>-32</v>
      </c>
      <c r="G616" s="226">
        <f t="shared" si="133"/>
        <v>-41</v>
      </c>
      <c r="H616" s="401">
        <f t="shared" si="133"/>
        <v>33.83333333333303</v>
      </c>
      <c r="I616" s="215"/>
      <c r="J616" s="1388"/>
      <c r="K616" s="1387"/>
    </row>
    <row r="617" spans="1:11" x14ac:dyDescent="0.2">
      <c r="A617" s="1175" t="s">
        <v>51</v>
      </c>
      <c r="B617" s="1402">
        <f>[1]LM!$E$371</f>
        <v>544</v>
      </c>
      <c r="C617" s="1403">
        <f>[1]LM!$Q$371</f>
        <v>549</v>
      </c>
      <c r="D617" s="1403">
        <f>[1]LM!$AC$371</f>
        <v>81</v>
      </c>
      <c r="E617" s="1403">
        <f>[1]LM!$AO$371</f>
        <v>570</v>
      </c>
      <c r="F617" s="1403">
        <f>[1]LM!$BA$371</f>
        <v>564</v>
      </c>
      <c r="G617" s="1404">
        <f>[1]LM!$BM$371</f>
        <v>574</v>
      </c>
      <c r="H617" s="422">
        <f>SUM(B617:G617)</f>
        <v>2882</v>
      </c>
      <c r="I617" s="263" t="s">
        <v>56</v>
      </c>
      <c r="J617" s="742">
        <f>H604-H617</f>
        <v>57</v>
      </c>
      <c r="K617" s="285">
        <f>J617/H604</f>
        <v>1.9394351820347058E-2</v>
      </c>
    </row>
    <row r="618" spans="1:11" x14ac:dyDescent="0.2">
      <c r="A618" s="231" t="s">
        <v>28</v>
      </c>
      <c r="B618" s="385"/>
      <c r="C618" s="504"/>
      <c r="D618" s="504"/>
      <c r="E618" s="504"/>
      <c r="F618" s="504"/>
      <c r="G618" s="505"/>
      <c r="H618" s="328"/>
      <c r="I618" s="1387" t="s">
        <v>57</v>
      </c>
      <c r="J618" s="1387">
        <v>156.80000000000001</v>
      </c>
      <c r="K618" s="1387"/>
    </row>
    <row r="619" spans="1:11" ht="13.5" thickBot="1" x14ac:dyDescent="0.25">
      <c r="A619" s="839" t="s">
        <v>26</v>
      </c>
      <c r="B619" s="352">
        <f>B618-B605</f>
        <v>0</v>
      </c>
      <c r="C619" s="353">
        <f t="shared" ref="C619:G619" si="134">C618-C605</f>
        <v>0</v>
      </c>
      <c r="D619" s="353">
        <f t="shared" si="134"/>
        <v>0</v>
      </c>
      <c r="E619" s="353">
        <f t="shared" si="134"/>
        <v>0</v>
      </c>
      <c r="F619" s="353">
        <f t="shared" si="134"/>
        <v>0</v>
      </c>
      <c r="G619" s="354">
        <f t="shared" si="134"/>
        <v>0</v>
      </c>
      <c r="H619" s="402"/>
      <c r="I619" s="1387" t="s">
        <v>26</v>
      </c>
      <c r="J619" s="1387">
        <f>J618-J605</f>
        <v>-0.66999999999998749</v>
      </c>
      <c r="K619" s="1387"/>
    </row>
    <row r="620" spans="1:11" x14ac:dyDescent="0.2">
      <c r="A620" s="1420"/>
    </row>
  </sheetData>
  <mergeCells count="157">
    <mergeCell ref="B609:G609"/>
    <mergeCell ref="H609:H610"/>
    <mergeCell ref="K611:K612"/>
    <mergeCell ref="B596:G596"/>
    <mergeCell ref="H596:H597"/>
    <mergeCell ref="K598:K599"/>
    <mergeCell ref="B583:G583"/>
    <mergeCell ref="H583:H584"/>
    <mergeCell ref="K585:K586"/>
    <mergeCell ref="B570:G570"/>
    <mergeCell ref="H570:H571"/>
    <mergeCell ref="K572:K573"/>
    <mergeCell ref="G332:G335"/>
    <mergeCell ref="H332:H335"/>
    <mergeCell ref="I332:I335"/>
    <mergeCell ref="J332:J335"/>
    <mergeCell ref="H344:H347"/>
    <mergeCell ref="I344:I347"/>
    <mergeCell ref="B336:B339"/>
    <mergeCell ref="G336:G339"/>
    <mergeCell ref="H336:H339"/>
    <mergeCell ref="I336:I339"/>
    <mergeCell ref="J336:J339"/>
    <mergeCell ref="B332:B335"/>
    <mergeCell ref="J344:J347"/>
    <mergeCell ref="B340:B343"/>
    <mergeCell ref="G340:G343"/>
    <mergeCell ref="H340:H343"/>
    <mergeCell ref="I340:I343"/>
    <mergeCell ref="J340:J343"/>
    <mergeCell ref="G344:G347"/>
    <mergeCell ref="H374:H375"/>
    <mergeCell ref="G352:G355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J302:J304"/>
    <mergeCell ref="M305:M306"/>
    <mergeCell ref="J218:J220"/>
    <mergeCell ref="M221:M222"/>
    <mergeCell ref="M235:M236"/>
    <mergeCell ref="B274:I274"/>
    <mergeCell ref="Q176:R176"/>
    <mergeCell ref="B190:I190"/>
    <mergeCell ref="M193:M194"/>
    <mergeCell ref="B176:I176"/>
    <mergeCell ref="M179:M180"/>
    <mergeCell ref="B204:I204"/>
    <mergeCell ref="S120:V120"/>
    <mergeCell ref="S121:V121"/>
    <mergeCell ref="Q122:T122"/>
    <mergeCell ref="Q123:T123"/>
    <mergeCell ref="O125:O126"/>
    <mergeCell ref="B148:I148"/>
    <mergeCell ref="M151:M152"/>
    <mergeCell ref="B162:I162"/>
    <mergeCell ref="M165:M166"/>
    <mergeCell ref="H352:H355"/>
    <mergeCell ref="B316:I316"/>
    <mergeCell ref="J316:J318"/>
    <mergeCell ref="M207:M208"/>
    <mergeCell ref="O176:P176"/>
    <mergeCell ref="J288:J290"/>
    <mergeCell ref="J204:J206"/>
    <mergeCell ref="B232:I232"/>
    <mergeCell ref="J232:J234"/>
    <mergeCell ref="B218:I218"/>
    <mergeCell ref="B288:I288"/>
    <mergeCell ref="M291:M292"/>
    <mergeCell ref="M277:M278"/>
    <mergeCell ref="B260:I260"/>
    <mergeCell ref="J260:J262"/>
    <mergeCell ref="M263:M264"/>
    <mergeCell ref="J274:J276"/>
    <mergeCell ref="B246:I246"/>
    <mergeCell ref="J246:J248"/>
    <mergeCell ref="M249:M250"/>
    <mergeCell ref="B348:B351"/>
    <mergeCell ref="G348:G351"/>
    <mergeCell ref="M319:M320"/>
    <mergeCell ref="B302:I302"/>
    <mergeCell ref="B402:G402"/>
    <mergeCell ref="H402:H403"/>
    <mergeCell ref="K404:K405"/>
    <mergeCell ref="B344:B347"/>
    <mergeCell ref="H348:H351"/>
    <mergeCell ref="I348:I351"/>
    <mergeCell ref="J348:J351"/>
    <mergeCell ref="B388:G388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L352:L355"/>
    <mergeCell ref="H388:H389"/>
    <mergeCell ref="B374:G374"/>
    <mergeCell ref="K474:K475"/>
    <mergeCell ref="K460:K461"/>
    <mergeCell ref="B444:G444"/>
    <mergeCell ref="H444:H445"/>
    <mergeCell ref="K446:K447"/>
    <mergeCell ref="K363:K364"/>
    <mergeCell ref="K352:K355"/>
    <mergeCell ref="B458:G458"/>
    <mergeCell ref="H458:H459"/>
    <mergeCell ref="B352:B355"/>
    <mergeCell ref="K390:K391"/>
    <mergeCell ref="K376:K377"/>
    <mergeCell ref="I352:I355"/>
    <mergeCell ref="J352:J355"/>
    <mergeCell ref="B360:G360"/>
    <mergeCell ref="H360:H362"/>
    <mergeCell ref="B472:G472"/>
    <mergeCell ref="H472:H473"/>
    <mergeCell ref="B430:G430"/>
    <mergeCell ref="H430:H431"/>
    <mergeCell ref="K432:K433"/>
    <mergeCell ref="B416:G416"/>
    <mergeCell ref="H416:H417"/>
    <mergeCell ref="K418:K419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  <mergeCell ref="B556:G556"/>
    <mergeCell ref="H556:H557"/>
    <mergeCell ref="K558:K559"/>
    <mergeCell ref="B542:G542"/>
    <mergeCell ref="H542:H543"/>
    <mergeCell ref="K544:K545"/>
    <mergeCell ref="B528:G528"/>
    <mergeCell ref="H528:H529"/>
    <mergeCell ref="K530:K531"/>
  </mergeCells>
  <conditionalFormatting sqref="B152:I15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9:G5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594"/>
  <sheetViews>
    <sheetView showGridLines="0" tabSelected="1" topLeftCell="A553" zoomScale="85" zoomScaleNormal="85" workbookViewId="0">
      <selection activeCell="H590" sqref="H590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439" t="s">
        <v>53</v>
      </c>
      <c r="C8" s="1440"/>
      <c r="D8" s="1440"/>
      <c r="E8" s="1440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439" t="s">
        <v>53</v>
      </c>
      <c r="C21" s="1440"/>
      <c r="D21" s="1440"/>
      <c r="E21" s="1440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439" t="s">
        <v>53</v>
      </c>
      <c r="C34" s="1440"/>
      <c r="D34" s="1440"/>
      <c r="E34" s="1440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468" t="s">
        <v>53</v>
      </c>
      <c r="C47" s="1466"/>
      <c r="D47" s="1466"/>
      <c r="E47" s="1466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468" t="s">
        <v>53</v>
      </c>
      <c r="C60" s="1466"/>
      <c r="D60" s="1466"/>
      <c r="E60" s="1466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556" t="s">
        <v>94</v>
      </c>
      <c r="K69" s="1556"/>
      <c r="L69" s="1556"/>
      <c r="M69" s="1556"/>
      <c r="N69" s="1556"/>
      <c r="O69" s="1556"/>
      <c r="P69" s="1556"/>
      <c r="Q69" s="1557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556"/>
      <c r="K70" s="1556"/>
      <c r="L70" s="1556"/>
      <c r="M70" s="1556"/>
      <c r="N70" s="1556"/>
      <c r="O70" s="1556"/>
      <c r="P70" s="1556"/>
      <c r="Q70" s="1557"/>
    </row>
    <row r="71" spans="1:18" x14ac:dyDescent="0.2">
      <c r="J71" s="1556"/>
      <c r="K71" s="1556"/>
      <c r="L71" s="1556"/>
      <c r="M71" s="1556"/>
      <c r="N71" s="1556"/>
      <c r="O71" s="1556"/>
      <c r="P71" s="1556"/>
      <c r="Q71" s="1557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468" t="s">
        <v>53</v>
      </c>
      <c r="C73" s="1466"/>
      <c r="D73" s="1466"/>
      <c r="E73" s="1466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585"/>
      <c r="K82" s="1585"/>
      <c r="L82" s="1585"/>
      <c r="M82" s="1585"/>
      <c r="N82" s="1585"/>
      <c r="O82" s="1585"/>
      <c r="P82" s="1585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585"/>
      <c r="K83" s="1585"/>
      <c r="L83" s="1585"/>
      <c r="M83" s="1585"/>
      <c r="N83" s="1585"/>
      <c r="O83" s="1585"/>
      <c r="P83" s="1585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585"/>
      <c r="K84" s="1585"/>
      <c r="L84" s="1585"/>
      <c r="M84" s="1585"/>
      <c r="N84" s="1585"/>
      <c r="O84" s="1585"/>
      <c r="P84" s="1585"/>
    </row>
    <row r="85" spans="1:16" ht="13.5" thickBot="1" x14ac:dyDescent="0.25"/>
    <row r="86" spans="1:16" ht="13.5" thickBot="1" x14ac:dyDescent="0.25">
      <c r="A86" s="270" t="s">
        <v>102</v>
      </c>
      <c r="B86" s="1468" t="s">
        <v>53</v>
      </c>
      <c r="C86" s="1466"/>
      <c r="D86" s="1466"/>
      <c r="E86" s="1466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468" t="s">
        <v>53</v>
      </c>
      <c r="C99" s="1466"/>
      <c r="D99" s="1466"/>
      <c r="E99" s="1466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468" t="s">
        <v>53</v>
      </c>
      <c r="C112" s="1466"/>
      <c r="D112" s="1466"/>
      <c r="E112" s="1466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470" t="s">
        <v>105</v>
      </c>
      <c r="L113" s="1471"/>
      <c r="M113" s="1471"/>
      <c r="N113" s="1472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473" t="s">
        <v>67</v>
      </c>
      <c r="L114" s="1474"/>
      <c r="M114" s="1474"/>
      <c r="N114" s="1475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468" t="s">
        <v>53</v>
      </c>
      <c r="C125" s="1466"/>
      <c r="D125" s="1466"/>
      <c r="E125" s="1466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577" t="s">
        <v>138</v>
      </c>
      <c r="L133" s="1577"/>
      <c r="M133" s="1577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468" t="s">
        <v>53</v>
      </c>
      <c r="C138" s="1466"/>
      <c r="D138" s="1466"/>
      <c r="E138" s="1466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584"/>
      <c r="L146" s="1584"/>
      <c r="M146" s="1584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439" t="s">
        <v>53</v>
      </c>
      <c r="C151" s="1440"/>
      <c r="D151" s="1441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439" t="s">
        <v>53</v>
      </c>
      <c r="C164" s="1440"/>
      <c r="D164" s="1441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439" t="s">
        <v>53</v>
      </c>
      <c r="C177" s="1440"/>
      <c r="D177" s="1441"/>
      <c r="E177" s="428" t="s">
        <v>0</v>
      </c>
      <c r="F177" s="228" t="s">
        <v>190</v>
      </c>
      <c r="G177" s="815"/>
      <c r="H177" s="815"/>
      <c r="I177" s="815"/>
      <c r="J177" s="815"/>
      <c r="K177" s="1470" t="s">
        <v>189</v>
      </c>
      <c r="L177" s="1471"/>
      <c r="M177" s="1471"/>
      <c r="N177" s="1472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473" t="s">
        <v>67</v>
      </c>
      <c r="L178" s="1474"/>
      <c r="M178" s="1474"/>
      <c r="N178" s="1475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439" t="s">
        <v>53</v>
      </c>
      <c r="C190" s="1440"/>
      <c r="D190" s="1441"/>
      <c r="E190" s="1486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570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439" t="s">
        <v>53</v>
      </c>
      <c r="C203" s="1440"/>
      <c r="D203" s="1441"/>
      <c r="E203" s="1486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570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439" t="s">
        <v>53</v>
      </c>
      <c r="C216" s="1440"/>
      <c r="D216" s="1441"/>
      <c r="E216" s="1486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570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439" t="s">
        <v>53</v>
      </c>
      <c r="C229" s="1440"/>
      <c r="D229" s="1441"/>
      <c r="E229" s="1486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570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439" t="s">
        <v>53</v>
      </c>
      <c r="C242" s="1440"/>
      <c r="D242" s="1441"/>
      <c r="E242" s="1486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570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439" t="s">
        <v>53</v>
      </c>
      <c r="C255" s="1440"/>
      <c r="D255" s="1440"/>
      <c r="E255" s="1442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583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439" t="s">
        <v>53</v>
      </c>
      <c r="C268" s="1440"/>
      <c r="D268" s="1440"/>
      <c r="E268" s="1442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583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439" t="s">
        <v>53</v>
      </c>
      <c r="C281" s="1440"/>
      <c r="D281" s="1440"/>
      <c r="E281" s="1442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583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439" t="s">
        <v>53</v>
      </c>
      <c r="C294" s="1440"/>
      <c r="D294" s="1440"/>
      <c r="E294" s="1442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583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439" t="s">
        <v>53</v>
      </c>
      <c r="C308" s="1440"/>
      <c r="D308" s="1440"/>
      <c r="E308" s="1440"/>
      <c r="F308" s="1440"/>
      <c r="G308" s="1440"/>
      <c r="H308" s="1486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570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439" t="s">
        <v>53</v>
      </c>
      <c r="C322" s="1440"/>
      <c r="D322" s="1440"/>
      <c r="E322" s="1440"/>
      <c r="F322" s="1440"/>
      <c r="G322" s="1440"/>
      <c r="H322" s="1486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570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>H325-H311</f>
        <v>152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1">B331-B317</f>
        <v>2.5</v>
      </c>
      <c r="C332" s="353">
        <f t="shared" si="61"/>
        <v>2.5</v>
      </c>
      <c r="D332" s="353">
        <f t="shared" si="61"/>
        <v>3</v>
      </c>
      <c r="E332" s="353">
        <f t="shared" si="61"/>
        <v>3</v>
      </c>
      <c r="F332" s="353">
        <f t="shared" si="61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439" t="s">
        <v>53</v>
      </c>
      <c r="C336" s="1440"/>
      <c r="D336" s="1440"/>
      <c r="E336" s="1440"/>
      <c r="F336" s="1440"/>
      <c r="G336" s="1440"/>
      <c r="H336" s="1486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570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2">B339/B338*100-100</f>
        <v>10.569306930693074</v>
      </c>
      <c r="C342" s="251">
        <f t="shared" si="62"/>
        <v>0.61881188118810826</v>
      </c>
      <c r="D342" s="251">
        <f t="shared" si="62"/>
        <v>3.6881188118811821</v>
      </c>
      <c r="E342" s="251">
        <f t="shared" si="62"/>
        <v>3.0693069306930738</v>
      </c>
      <c r="F342" s="251">
        <f t="shared" si="62"/>
        <v>1.1633663366336577</v>
      </c>
      <c r="G342" s="251">
        <f t="shared" si="62"/>
        <v>-2.4752475247524757</v>
      </c>
      <c r="H342" s="400">
        <f t="shared" si="62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3">B339-B325</f>
        <v>171</v>
      </c>
      <c r="C343" s="221">
        <f t="shared" si="63"/>
        <v>-78</v>
      </c>
      <c r="D343" s="221">
        <f t="shared" si="63"/>
        <v>177</v>
      </c>
      <c r="E343" s="221">
        <f t="shared" si="63"/>
        <v>178</v>
      </c>
      <c r="F343" s="221">
        <f t="shared" si="63"/>
        <v>257</v>
      </c>
      <c r="G343" s="221">
        <f>G339-G325</f>
        <v>50</v>
      </c>
      <c r="H343" s="401">
        <f>H339-H325</f>
        <v>123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4">B345-B331</f>
        <v>2</v>
      </c>
      <c r="C346" s="353">
        <f t="shared" si="64"/>
        <v>2.5</v>
      </c>
      <c r="D346" s="353">
        <f t="shared" si="64"/>
        <v>2.5</v>
      </c>
      <c r="E346" s="353">
        <f t="shared" si="64"/>
        <v>2</v>
      </c>
      <c r="F346" s="353">
        <f t="shared" si="64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439" t="s">
        <v>53</v>
      </c>
      <c r="C350" s="1440"/>
      <c r="D350" s="1440"/>
      <c r="E350" s="1440"/>
      <c r="F350" s="1440"/>
      <c r="G350" s="1440"/>
      <c r="H350" s="1486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570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5">B353/B352*100-100</f>
        <v>9.0754257907542666</v>
      </c>
      <c r="C356" s="251">
        <f t="shared" si="65"/>
        <v>8.0048661800486514</v>
      </c>
      <c r="D356" s="251">
        <f t="shared" si="65"/>
        <v>1.1435523114355277</v>
      </c>
      <c r="E356" s="251">
        <f t="shared" si="65"/>
        <v>2.4087591240875952</v>
      </c>
      <c r="F356" s="251">
        <f t="shared" si="65"/>
        <v>2.8467153284671696</v>
      </c>
      <c r="G356" s="251">
        <f t="shared" si="65"/>
        <v>0.65693430656934027</v>
      </c>
      <c r="H356" s="400">
        <f t="shared" si="65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6">B353-B339</f>
        <v>16</v>
      </c>
      <c r="C357" s="221">
        <f t="shared" si="66"/>
        <v>374</v>
      </c>
      <c r="D357" s="221">
        <f t="shared" si="66"/>
        <v>-32</v>
      </c>
      <c r="E357" s="221">
        <f t="shared" si="66"/>
        <v>45</v>
      </c>
      <c r="F357" s="221">
        <f t="shared" si="66"/>
        <v>140</v>
      </c>
      <c r="G357" s="221">
        <f>G353-G339</f>
        <v>197</v>
      </c>
      <c r="H357" s="401">
        <f>H353-H339</f>
        <v>132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67">B359-B345</f>
        <v>1.5</v>
      </c>
      <c r="C360" s="353">
        <f t="shared" si="67"/>
        <v>1.5</v>
      </c>
      <c r="D360" s="353">
        <f t="shared" si="67"/>
        <v>2</v>
      </c>
      <c r="E360" s="353">
        <f t="shared" si="67"/>
        <v>2</v>
      </c>
      <c r="F360" s="353">
        <f t="shared" si="67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439" t="s">
        <v>53</v>
      </c>
      <c r="C364" s="1440"/>
      <c r="D364" s="1440"/>
      <c r="E364" s="1440"/>
      <c r="F364" s="1440"/>
      <c r="G364" s="1440"/>
      <c r="H364" s="1486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570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68">B367/B366*100-100</f>
        <v>10.719424460431654</v>
      </c>
      <c r="C370" s="251">
        <f t="shared" si="68"/>
        <v>5.4916067146282899</v>
      </c>
      <c r="D370" s="1255">
        <f t="shared" si="68"/>
        <v>5.5155875299760311</v>
      </c>
      <c r="E370" s="251">
        <f t="shared" si="68"/>
        <v>6.043165467625883</v>
      </c>
      <c r="F370" s="251">
        <f t="shared" si="68"/>
        <v>1.0311750599520337</v>
      </c>
      <c r="G370" s="251">
        <f t="shared" si="68"/>
        <v>1.7745803357314145</v>
      </c>
      <c r="H370" s="400">
        <f t="shared" si="68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69">B367-B353</f>
        <v>134</v>
      </c>
      <c r="C371" s="221">
        <f t="shared" si="69"/>
        <v>-40</v>
      </c>
      <c r="D371" s="221">
        <f t="shared" si="69"/>
        <v>243</v>
      </c>
      <c r="E371" s="221">
        <f t="shared" si="69"/>
        <v>213</v>
      </c>
      <c r="F371" s="221">
        <f t="shared" si="69"/>
        <v>-14</v>
      </c>
      <c r="G371" s="221">
        <f>G367-G353</f>
        <v>107</v>
      </c>
      <c r="H371" s="401">
        <f>H367-H353</f>
        <v>99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0">B373-B359</f>
        <v>1</v>
      </c>
      <c r="C374" s="353">
        <f t="shared" si="70"/>
        <v>1.5</v>
      </c>
      <c r="D374" s="353">
        <f t="shared" si="70"/>
        <v>1.5</v>
      </c>
      <c r="E374" s="353">
        <f t="shared" si="70"/>
        <v>1.5</v>
      </c>
      <c r="F374" s="353">
        <f t="shared" si="70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439" t="s">
        <v>53</v>
      </c>
      <c r="C378" s="1440"/>
      <c r="D378" s="1440"/>
      <c r="E378" s="1440"/>
      <c r="F378" s="1440"/>
      <c r="G378" s="1440"/>
      <c r="H378" s="1486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570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1">B381/B380*100-100</f>
        <v>10.23696682464454</v>
      </c>
      <c r="C384" s="251">
        <f t="shared" si="71"/>
        <v>6.4691943127962048</v>
      </c>
      <c r="D384" s="251">
        <f t="shared" si="71"/>
        <v>6.9194312796208521</v>
      </c>
      <c r="E384" s="251">
        <f t="shared" si="71"/>
        <v>3.7440758293839025</v>
      </c>
      <c r="F384" s="251">
        <f t="shared" si="71"/>
        <v>3.9099526066350734</v>
      </c>
      <c r="G384" s="251">
        <f t="shared" si="71"/>
        <v>2.0142180094786681</v>
      </c>
      <c r="H384" s="400">
        <f t="shared" si="71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2">B381-B367</f>
        <v>35</v>
      </c>
      <c r="C385" s="221">
        <f t="shared" si="72"/>
        <v>94</v>
      </c>
      <c r="D385" s="221">
        <f t="shared" si="72"/>
        <v>112</v>
      </c>
      <c r="E385" s="221">
        <f t="shared" si="72"/>
        <v>-44</v>
      </c>
      <c r="F385" s="221">
        <f t="shared" si="72"/>
        <v>172</v>
      </c>
      <c r="G385" s="221">
        <f>G381-G367</f>
        <v>61</v>
      </c>
      <c r="H385" s="401">
        <f>H381-H367</f>
        <v>69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3">B387-B373</f>
        <v>1</v>
      </c>
      <c r="C388" s="353">
        <f t="shared" si="73"/>
        <v>1</v>
      </c>
      <c r="D388" s="353">
        <f t="shared" si="73"/>
        <v>1</v>
      </c>
      <c r="E388" s="353">
        <f t="shared" si="73"/>
        <v>1</v>
      </c>
      <c r="F388" s="353">
        <f t="shared" si="73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439" t="s">
        <v>53</v>
      </c>
      <c r="C392" s="1440"/>
      <c r="D392" s="1440"/>
      <c r="E392" s="1440"/>
      <c r="F392" s="1440"/>
      <c r="G392" s="1440"/>
      <c r="H392" s="1486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570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4">B395/B394*100-100</f>
        <v>16.737089201877936</v>
      </c>
      <c r="C398" s="251">
        <f t="shared" si="74"/>
        <v>10.751173708920177</v>
      </c>
      <c r="D398" s="251">
        <f t="shared" si="74"/>
        <v>-8.7089201877934244</v>
      </c>
      <c r="E398" s="251">
        <f t="shared" si="74"/>
        <v>4.7183098591549282</v>
      </c>
      <c r="F398" s="251">
        <f t="shared" si="74"/>
        <v>4.2957746478873275</v>
      </c>
      <c r="G398" s="251">
        <f t="shared" si="74"/>
        <v>1.0093896713615038</v>
      </c>
      <c r="H398" s="400">
        <f t="shared" si="74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75">B395-B381</f>
        <v>321</v>
      </c>
      <c r="C399" s="221">
        <f t="shared" si="75"/>
        <v>225</v>
      </c>
      <c r="D399" s="221">
        <f t="shared" si="75"/>
        <v>-623</v>
      </c>
      <c r="E399" s="221">
        <f t="shared" si="75"/>
        <v>83</v>
      </c>
      <c r="F399" s="221">
        <f t="shared" si="75"/>
        <v>58</v>
      </c>
      <c r="G399" s="221">
        <f>G395-G381</f>
        <v>-2</v>
      </c>
      <c r="H399" s="401">
        <f>H395-H381</f>
        <v>57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76">B401-B387</f>
        <v>0</v>
      </c>
      <c r="C402" s="353">
        <f t="shared" si="76"/>
        <v>0</v>
      </c>
      <c r="D402" s="353">
        <f t="shared" si="76"/>
        <v>1</v>
      </c>
      <c r="E402" s="353">
        <f t="shared" si="76"/>
        <v>0</v>
      </c>
      <c r="F402" s="353">
        <f t="shared" si="76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439" t="s">
        <v>53</v>
      </c>
      <c r="C406" s="1440"/>
      <c r="D406" s="1440"/>
      <c r="E406" s="1440"/>
      <c r="F406" s="1440"/>
      <c r="G406" s="1440"/>
      <c r="H406" s="1486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570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77">B409/B408*100-100</f>
        <v>12.40654205607477</v>
      </c>
      <c r="C412" s="251">
        <f t="shared" si="77"/>
        <v>9.3224299065420553</v>
      </c>
      <c r="D412" s="251">
        <f t="shared" si="77"/>
        <v>-6.1915887850467328</v>
      </c>
      <c r="E412" s="251">
        <f t="shared" si="77"/>
        <v>4.4392523364485896</v>
      </c>
      <c r="F412" s="251">
        <f t="shared" si="77"/>
        <v>6.7757009345794472</v>
      </c>
      <c r="G412" s="251">
        <f t="shared" si="77"/>
        <v>1.448598130841134</v>
      </c>
      <c r="H412" s="400">
        <f t="shared" si="77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78">B409-B395</f>
        <v>-162</v>
      </c>
      <c r="C413" s="221">
        <f t="shared" si="78"/>
        <v>-39</v>
      </c>
      <c r="D413" s="221">
        <f t="shared" si="78"/>
        <v>126</v>
      </c>
      <c r="E413" s="221">
        <f t="shared" si="78"/>
        <v>9</v>
      </c>
      <c r="F413" s="221">
        <f t="shared" si="78"/>
        <v>127</v>
      </c>
      <c r="G413" s="221">
        <f>G409-G395</f>
        <v>39</v>
      </c>
      <c r="H413" s="401">
        <f>H409-H395</f>
        <v>9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79">B415-B401</f>
        <v>0</v>
      </c>
      <c r="C416" s="353">
        <f t="shared" si="79"/>
        <v>0</v>
      </c>
      <c r="D416" s="353">
        <f t="shared" si="79"/>
        <v>0</v>
      </c>
      <c r="E416" s="353">
        <f t="shared" si="79"/>
        <v>0</v>
      </c>
      <c r="F416" s="353">
        <f t="shared" si="79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439" t="s">
        <v>53</v>
      </c>
      <c r="C420" s="1440"/>
      <c r="D420" s="1440"/>
      <c r="E420" s="1440"/>
      <c r="F420" s="1440"/>
      <c r="G420" s="1440"/>
      <c r="H420" s="1486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570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0">B423/B422*100-100</f>
        <v>15.093023255813961</v>
      </c>
      <c r="C426" s="251">
        <f t="shared" si="80"/>
        <v>14.627906976744185</v>
      </c>
      <c r="D426" s="251">
        <f t="shared" si="80"/>
        <v>-6.7209302325581461</v>
      </c>
      <c r="E426" s="251">
        <f t="shared" si="80"/>
        <v>7.1627906976744242</v>
      </c>
      <c r="F426" s="251">
        <f t="shared" si="80"/>
        <v>6.5813953488372192</v>
      </c>
      <c r="G426" s="251">
        <f t="shared" si="80"/>
        <v>1.9302325581395365</v>
      </c>
      <c r="H426" s="400">
        <f t="shared" si="80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1">B423-B409</f>
        <v>138</v>
      </c>
      <c r="C427" s="221">
        <f t="shared" si="81"/>
        <v>250</v>
      </c>
      <c r="D427" s="221">
        <f t="shared" si="81"/>
        <v>-4</v>
      </c>
      <c r="E427" s="221">
        <f t="shared" si="81"/>
        <v>138</v>
      </c>
      <c r="F427" s="221">
        <f t="shared" si="81"/>
        <v>13</v>
      </c>
      <c r="G427" s="221">
        <f>G423-G409</f>
        <v>41</v>
      </c>
      <c r="H427" s="401">
        <f>H423-H409</f>
        <v>103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82">B429-B415</f>
        <v>0</v>
      </c>
      <c r="C430" s="353">
        <f t="shared" si="82"/>
        <v>0</v>
      </c>
      <c r="D430" s="353">
        <f t="shared" si="82"/>
        <v>1</v>
      </c>
      <c r="E430" s="353">
        <f t="shared" si="82"/>
        <v>0</v>
      </c>
      <c r="F430" s="353">
        <f t="shared" si="82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439" t="s">
        <v>53</v>
      </c>
      <c r="C434" s="1440"/>
      <c r="D434" s="1440"/>
      <c r="E434" s="1440"/>
      <c r="F434" s="1440"/>
      <c r="G434" s="1440"/>
      <c r="H434" s="1486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570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83">B437/B436*100-100</f>
        <v>16.342592592592581</v>
      </c>
      <c r="C440" s="251">
        <f t="shared" si="83"/>
        <v>15.833333333333343</v>
      </c>
      <c r="D440" s="251">
        <f t="shared" si="83"/>
        <v>-1.2731481481481524</v>
      </c>
      <c r="E440" s="251">
        <f t="shared" si="83"/>
        <v>6.6898148148148096</v>
      </c>
      <c r="F440" s="251">
        <f t="shared" si="83"/>
        <v>8.8194444444444429</v>
      </c>
      <c r="G440" s="251">
        <f t="shared" si="83"/>
        <v>2.9166666666666572</v>
      </c>
      <c r="H440" s="400">
        <f t="shared" si="83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84">B437-B423</f>
        <v>77</v>
      </c>
      <c r="C441" s="221">
        <f t="shared" si="84"/>
        <v>75</v>
      </c>
      <c r="D441" s="221">
        <f t="shared" si="84"/>
        <v>254</v>
      </c>
      <c r="E441" s="221">
        <f t="shared" si="84"/>
        <v>1</v>
      </c>
      <c r="F441" s="221">
        <f t="shared" si="84"/>
        <v>118</v>
      </c>
      <c r="G441" s="221">
        <f>G437-G423</f>
        <v>63</v>
      </c>
      <c r="H441" s="401">
        <f>H437-H423</f>
        <v>87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85">B443-B429</f>
        <v>0</v>
      </c>
      <c r="C444" s="353">
        <f t="shared" si="85"/>
        <v>0</v>
      </c>
      <c r="D444" s="353">
        <f t="shared" si="85"/>
        <v>0</v>
      </c>
      <c r="E444" s="353">
        <f t="shared" si="85"/>
        <v>0</v>
      </c>
      <c r="F444" s="353">
        <f t="shared" si="85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439" t="s">
        <v>53</v>
      </c>
      <c r="C448" s="1440"/>
      <c r="D448" s="1440"/>
      <c r="E448" s="1440"/>
      <c r="F448" s="1440"/>
      <c r="G448" s="1440"/>
      <c r="H448" s="1486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570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86">B451/B450*100-100</f>
        <v>17.442396313364057</v>
      </c>
      <c r="C454" s="251">
        <f t="shared" si="86"/>
        <v>13.341013824884797</v>
      </c>
      <c r="D454" s="251">
        <f t="shared" si="86"/>
        <v>-1.7281105990783345</v>
      </c>
      <c r="E454" s="251">
        <f t="shared" si="86"/>
        <v>6.3133640552995445</v>
      </c>
      <c r="F454" s="251">
        <f t="shared" si="86"/>
        <v>10.276497695852527</v>
      </c>
      <c r="G454" s="251">
        <f t="shared" si="86"/>
        <v>3.8479262672810961</v>
      </c>
      <c r="H454" s="400">
        <f t="shared" si="86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87">B451-B437</f>
        <v>71</v>
      </c>
      <c r="C455" s="221">
        <f t="shared" si="87"/>
        <v>-85</v>
      </c>
      <c r="D455" s="221">
        <f t="shared" si="87"/>
        <v>0</v>
      </c>
      <c r="E455" s="221">
        <f t="shared" si="87"/>
        <v>5</v>
      </c>
      <c r="F455" s="221">
        <f t="shared" si="87"/>
        <v>85</v>
      </c>
      <c r="G455" s="221">
        <f>G451-G437</f>
        <v>61</v>
      </c>
      <c r="H455" s="401">
        <f>H451-H437</f>
        <v>24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88">B457-B443</f>
        <v>0.5</v>
      </c>
      <c r="C458" s="353">
        <f t="shared" si="88"/>
        <v>0.5</v>
      </c>
      <c r="D458" s="353">
        <f t="shared" si="88"/>
        <v>1</v>
      </c>
      <c r="E458" s="353">
        <f t="shared" si="88"/>
        <v>1</v>
      </c>
      <c r="F458" s="353">
        <f t="shared" si="8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.5" thickBot="1" x14ac:dyDescent="0.25"/>
    <row r="462" spans="1:11" ht="13.5" thickBot="1" x14ac:dyDescent="0.25">
      <c r="A462" s="230" t="s">
        <v>290</v>
      </c>
      <c r="B462" s="1439" t="s">
        <v>53</v>
      </c>
      <c r="C462" s="1440"/>
      <c r="D462" s="1440"/>
      <c r="E462" s="1440"/>
      <c r="F462" s="1440"/>
      <c r="G462" s="1440"/>
      <c r="H462" s="1486" t="s">
        <v>0</v>
      </c>
      <c r="I462" s="228">
        <v>67</v>
      </c>
      <c r="J462" s="1305"/>
      <c r="K462" s="1305"/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570"/>
      <c r="I463" s="1305"/>
      <c r="J463" s="1305"/>
      <c r="K463" s="1305"/>
    </row>
    <row r="464" spans="1:11" x14ac:dyDescent="0.2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">
      <c r="A468" s="238" t="s">
        <v>1</v>
      </c>
      <c r="B468" s="250">
        <f t="shared" ref="B468:H468" si="89">B465/B464*100-100</f>
        <v>13.876146788990823</v>
      </c>
      <c r="C468" s="251">
        <f t="shared" si="89"/>
        <v>12.178899082568819</v>
      </c>
      <c r="D468" s="251">
        <f t="shared" si="89"/>
        <v>-7.0412844036697209</v>
      </c>
      <c r="E468" s="251">
        <f t="shared" si="89"/>
        <v>8.944954128440358</v>
      </c>
      <c r="F468" s="251">
        <f t="shared" si="89"/>
        <v>7.7064220183486185</v>
      </c>
      <c r="G468" s="251">
        <f t="shared" si="89"/>
        <v>4.1513761467890049</v>
      </c>
      <c r="H468" s="400">
        <f t="shared" si="89"/>
        <v>7.6605504587155906</v>
      </c>
      <c r="I468" s="1307"/>
      <c r="J468" s="1305"/>
      <c r="K468" s="1305"/>
    </row>
    <row r="469" spans="1:11" ht="13.5" thickBot="1" x14ac:dyDescent="0.25">
      <c r="A469" s="231" t="s">
        <v>27</v>
      </c>
      <c r="B469" s="220">
        <f t="shared" ref="B469:F469" si="90">B465-B451</f>
        <v>-132</v>
      </c>
      <c r="C469" s="221">
        <f t="shared" si="90"/>
        <v>-28</v>
      </c>
      <c r="D469" s="221">
        <f t="shared" si="90"/>
        <v>-212</v>
      </c>
      <c r="E469" s="221">
        <f t="shared" si="90"/>
        <v>136</v>
      </c>
      <c r="F469" s="221">
        <f t="shared" si="90"/>
        <v>-90</v>
      </c>
      <c r="G469" s="221">
        <f>G465-G451</f>
        <v>34</v>
      </c>
      <c r="H469" s="401">
        <f>H465-H451</f>
        <v>-36</v>
      </c>
      <c r="I469" s="1305"/>
      <c r="J469" s="1305"/>
      <c r="K469" s="1305"/>
    </row>
    <row r="470" spans="1:11" x14ac:dyDescent="0.2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.5" thickBot="1" x14ac:dyDescent="0.25">
      <c r="A472" s="266" t="s">
        <v>26</v>
      </c>
      <c r="B472" s="352">
        <f t="shared" ref="B472:F472" si="91">B471-B457</f>
        <v>0</v>
      </c>
      <c r="C472" s="353">
        <f t="shared" si="91"/>
        <v>0</v>
      </c>
      <c r="D472" s="353">
        <f t="shared" si="91"/>
        <v>0</v>
      </c>
      <c r="E472" s="353">
        <f t="shared" si="91"/>
        <v>0</v>
      </c>
      <c r="F472" s="353">
        <f t="shared" si="91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.5" thickBot="1" x14ac:dyDescent="0.25"/>
    <row r="476" spans="1:11" ht="13.5" thickBot="1" x14ac:dyDescent="0.25">
      <c r="A476" s="230" t="s">
        <v>291</v>
      </c>
      <c r="B476" s="1439" t="s">
        <v>53</v>
      </c>
      <c r="C476" s="1440"/>
      <c r="D476" s="1440"/>
      <c r="E476" s="1440"/>
      <c r="F476" s="1440"/>
      <c r="G476" s="1440"/>
      <c r="H476" s="1486" t="s">
        <v>0</v>
      </c>
      <c r="I476" s="228"/>
      <c r="J476" s="1308"/>
      <c r="K476" s="130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570"/>
      <c r="I477" s="1308"/>
      <c r="J477" s="1308"/>
      <c r="K477" s="1308"/>
    </row>
    <row r="478" spans="1:11" x14ac:dyDescent="0.2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">
      <c r="A482" s="238" t="s">
        <v>1</v>
      </c>
      <c r="B482" s="250">
        <f t="shared" ref="B482:H482" si="92">B479/B478*100-100</f>
        <v>18.150684931506845</v>
      </c>
      <c r="C482" s="251">
        <f t="shared" si="92"/>
        <v>11.415525114155244</v>
      </c>
      <c r="D482" s="251">
        <f t="shared" si="92"/>
        <v>-7.1689497716894977</v>
      </c>
      <c r="E482" s="251">
        <f t="shared" si="92"/>
        <v>10.776255707762544</v>
      </c>
      <c r="F482" s="251">
        <f t="shared" si="92"/>
        <v>10.388127853881286</v>
      </c>
      <c r="G482" s="251">
        <f t="shared" si="92"/>
        <v>9.3835616438356197</v>
      </c>
      <c r="H482" s="400">
        <f t="shared" si="92"/>
        <v>10.273972602739718</v>
      </c>
      <c r="I482" s="1313"/>
      <c r="J482" s="1308"/>
      <c r="K482" s="1308"/>
    </row>
    <row r="483" spans="1:16" ht="13.5" thickBot="1" x14ac:dyDescent="0.25">
      <c r="A483" s="231" t="s">
        <v>27</v>
      </c>
      <c r="B483" s="220">
        <f t="shared" ref="B483:F483" si="93">B479-B465</f>
        <v>210</v>
      </c>
      <c r="C483" s="221">
        <f t="shared" si="93"/>
        <v>-11</v>
      </c>
      <c r="D483" s="221">
        <f t="shared" si="93"/>
        <v>13</v>
      </c>
      <c r="E483" s="221">
        <f t="shared" si="93"/>
        <v>102</v>
      </c>
      <c r="F483" s="221">
        <f t="shared" si="93"/>
        <v>139</v>
      </c>
      <c r="G483" s="221">
        <f>G479-G465</f>
        <v>250</v>
      </c>
      <c r="H483" s="401">
        <f>H479-H465</f>
        <v>136</v>
      </c>
      <c r="I483" s="1308"/>
      <c r="J483" s="1308"/>
      <c r="K483" s="1308"/>
    </row>
    <row r="484" spans="1:16" x14ac:dyDescent="0.2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2.95" customHeight="1" x14ac:dyDescent="0.2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.5" thickBot="1" x14ac:dyDescent="0.25">
      <c r="A486" s="266" t="s">
        <v>26</v>
      </c>
      <c r="B486" s="352">
        <f t="shared" ref="B486:F486" si="94">B485-B471</f>
        <v>0</v>
      </c>
      <c r="C486" s="353">
        <f t="shared" si="94"/>
        <v>0</v>
      </c>
      <c r="D486" s="353">
        <f t="shared" si="94"/>
        <v>0</v>
      </c>
      <c r="E486" s="353">
        <f t="shared" si="94"/>
        <v>0</v>
      </c>
      <c r="F486" s="353">
        <f t="shared" si="94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  <row r="489" spans="1:16" ht="13.5" thickBot="1" x14ac:dyDescent="0.25"/>
    <row r="490" spans="1:16" ht="13.5" thickBot="1" x14ac:dyDescent="0.25">
      <c r="A490" s="230" t="s">
        <v>293</v>
      </c>
      <c r="B490" s="1439" t="s">
        <v>53</v>
      </c>
      <c r="C490" s="1440"/>
      <c r="D490" s="1440"/>
      <c r="E490" s="1440"/>
      <c r="F490" s="1440"/>
      <c r="G490" s="1440"/>
      <c r="H490" s="1486" t="s">
        <v>0</v>
      </c>
      <c r="I490" s="228"/>
      <c r="J490" s="1317"/>
      <c r="K490" s="1317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570"/>
      <c r="I491" s="1317"/>
      <c r="J491" s="1317"/>
      <c r="K491" s="1317"/>
    </row>
    <row r="492" spans="1:16" x14ac:dyDescent="0.2">
      <c r="A492" s="234" t="s">
        <v>3</v>
      </c>
      <c r="B492" s="359">
        <v>4400</v>
      </c>
      <c r="C492" s="360">
        <v>4400</v>
      </c>
      <c r="D492" s="297">
        <v>4400</v>
      </c>
      <c r="E492" s="360">
        <v>4400</v>
      </c>
      <c r="F492" s="360">
        <v>4400</v>
      </c>
      <c r="G492" s="360">
        <v>4400</v>
      </c>
      <c r="H492" s="405">
        <v>4400</v>
      </c>
      <c r="I492" s="1317"/>
      <c r="J492" s="1317"/>
      <c r="K492" s="1317"/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406">
        <v>4790</v>
      </c>
      <c r="I493" s="1316"/>
      <c r="J493" s="215"/>
      <c r="K493" s="1317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407">
        <v>75.8</v>
      </c>
      <c r="I494" s="365"/>
      <c r="J494" s="1317"/>
      <c r="K494" s="1317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408">
        <v>8.3000000000000004E-2</v>
      </c>
      <c r="I495" s="1324"/>
      <c r="J495" s="1317"/>
      <c r="K495" s="1317"/>
    </row>
    <row r="496" spans="1:16" x14ac:dyDescent="0.2">
      <c r="A496" s="238" t="s">
        <v>1</v>
      </c>
      <c r="B496" s="250">
        <f t="shared" ref="B496:H496" si="95">B493/B492*100-100</f>
        <v>11.000000000000014</v>
      </c>
      <c r="C496" s="251">
        <f t="shared" si="95"/>
        <v>13.227272727272734</v>
      </c>
      <c r="D496" s="251">
        <f t="shared" si="95"/>
        <v>-2.4545454545454533</v>
      </c>
      <c r="E496" s="251">
        <f t="shared" si="95"/>
        <v>4.7727272727272663</v>
      </c>
      <c r="F496" s="251">
        <f t="shared" si="95"/>
        <v>12.431818181818173</v>
      </c>
      <c r="G496" s="251">
        <f t="shared" si="95"/>
        <v>8.5454545454545467</v>
      </c>
      <c r="H496" s="400">
        <f t="shared" si="95"/>
        <v>8.8636363636363598</v>
      </c>
      <c r="I496" s="1324"/>
      <c r="J496" s="1317"/>
      <c r="K496" s="1317"/>
    </row>
    <row r="497" spans="1:11" ht="13.5" thickBot="1" x14ac:dyDescent="0.25">
      <c r="A497" s="231" t="s">
        <v>27</v>
      </c>
      <c r="B497" s="220">
        <f t="shared" ref="B497:F497" si="96">B493-B479</f>
        <v>-291</v>
      </c>
      <c r="C497" s="221">
        <f t="shared" si="96"/>
        <v>102</v>
      </c>
      <c r="D497" s="221">
        <f t="shared" si="96"/>
        <v>226</v>
      </c>
      <c r="E497" s="221">
        <f t="shared" si="96"/>
        <v>-242</v>
      </c>
      <c r="F497" s="221">
        <f t="shared" si="96"/>
        <v>112</v>
      </c>
      <c r="G497" s="221">
        <f>G493-G479</f>
        <v>-15</v>
      </c>
      <c r="H497" s="401">
        <f>H493-H479</f>
        <v>-40</v>
      </c>
      <c r="I497" s="1317"/>
      <c r="J497" s="1317"/>
      <c r="K497" s="1317"/>
    </row>
    <row r="498" spans="1:11" x14ac:dyDescent="0.2">
      <c r="A498" s="265" t="s">
        <v>52</v>
      </c>
      <c r="B498" s="1320">
        <v>44</v>
      </c>
      <c r="C498" s="1321">
        <v>44</v>
      </c>
      <c r="D498" s="1321">
        <v>8</v>
      </c>
      <c r="E498" s="1321">
        <v>44</v>
      </c>
      <c r="F498" s="1321">
        <v>49</v>
      </c>
      <c r="G498" s="1321">
        <v>48</v>
      </c>
      <c r="H498" s="395">
        <f>SUM(B498:G498)</f>
        <v>237</v>
      </c>
      <c r="I498" s="1317" t="s">
        <v>56</v>
      </c>
      <c r="J498" s="742">
        <f>H484-H498</f>
        <v>2</v>
      </c>
      <c r="K498" s="1019">
        <f>J498/H484</f>
        <v>8.368200836820083E-3</v>
      </c>
    </row>
    <row r="499" spans="1:11" x14ac:dyDescent="0.2">
      <c r="A499" s="265" t="s">
        <v>28</v>
      </c>
      <c r="B499" s="1322">
        <v>148.5</v>
      </c>
      <c r="C499" s="1323">
        <v>150</v>
      </c>
      <c r="D499" s="1323">
        <v>153</v>
      </c>
      <c r="E499" s="1323">
        <v>151</v>
      </c>
      <c r="F499" s="1323">
        <v>151.5</v>
      </c>
      <c r="G499" s="1323">
        <v>153.5</v>
      </c>
      <c r="H499" s="328"/>
      <c r="I499" s="1317" t="s">
        <v>57</v>
      </c>
      <c r="J499" s="1317">
        <v>150.87</v>
      </c>
      <c r="K499" s="530"/>
    </row>
    <row r="500" spans="1:11" ht="13.5" thickBot="1" x14ac:dyDescent="0.25">
      <c r="A500" s="266" t="s">
        <v>26</v>
      </c>
      <c r="B500" s="352">
        <f t="shared" ref="B500:F500" si="97">B499-B485</f>
        <v>1</v>
      </c>
      <c r="C500" s="353">
        <f t="shared" si="97"/>
        <v>1</v>
      </c>
      <c r="D500" s="353">
        <f t="shared" si="97"/>
        <v>1</v>
      </c>
      <c r="E500" s="353">
        <f t="shared" si="97"/>
        <v>1</v>
      </c>
      <c r="F500" s="353">
        <f t="shared" si="97"/>
        <v>0.5</v>
      </c>
      <c r="G500" s="353">
        <f>G499-G485</f>
        <v>0.5</v>
      </c>
      <c r="H500" s="402"/>
      <c r="I500" s="1317" t="s">
        <v>26</v>
      </c>
      <c r="J500" s="215">
        <f>J499-J485</f>
        <v>0.65999999999999659</v>
      </c>
      <c r="K500" s="459"/>
    </row>
    <row r="503" spans="1:11" ht="13.5" thickBot="1" x14ac:dyDescent="0.25"/>
    <row r="504" spans="1:11" ht="13.5" thickBot="1" x14ac:dyDescent="0.25">
      <c r="A504" s="230" t="s">
        <v>294</v>
      </c>
      <c r="B504" s="1439" t="s">
        <v>53</v>
      </c>
      <c r="C504" s="1440"/>
      <c r="D504" s="1440"/>
      <c r="E504" s="1440"/>
      <c r="F504" s="1440"/>
      <c r="G504" s="1440"/>
      <c r="H504" s="1486" t="s">
        <v>0</v>
      </c>
      <c r="I504" s="228"/>
      <c r="J504" s="1325"/>
      <c r="K504" s="1325"/>
    </row>
    <row r="505" spans="1:11" x14ac:dyDescent="0.2">
      <c r="A505" s="231" t="s">
        <v>2</v>
      </c>
      <c r="B505" s="294">
        <v>6</v>
      </c>
      <c r="C505" s="225">
        <v>4</v>
      </c>
      <c r="D505" s="225">
        <v>5</v>
      </c>
      <c r="E505" s="225">
        <v>2</v>
      </c>
      <c r="F505" s="225">
        <v>3</v>
      </c>
      <c r="G505" s="225">
        <v>1</v>
      </c>
      <c r="H505" s="1570"/>
      <c r="I505" s="1325"/>
      <c r="J505" s="1325"/>
      <c r="K505" s="1325"/>
    </row>
    <row r="506" spans="1:11" x14ac:dyDescent="0.2">
      <c r="A506" s="234" t="s">
        <v>3</v>
      </c>
      <c r="B506" s="359">
        <v>4420</v>
      </c>
      <c r="C506" s="360">
        <v>4420</v>
      </c>
      <c r="D506" s="297">
        <v>4420</v>
      </c>
      <c r="E506" s="360">
        <v>4420</v>
      </c>
      <c r="F506" s="360">
        <v>4420</v>
      </c>
      <c r="G506" s="360">
        <v>4420</v>
      </c>
      <c r="H506" s="405">
        <v>4420</v>
      </c>
      <c r="I506" s="1325"/>
      <c r="J506" s="1325"/>
      <c r="K506" s="1325"/>
    </row>
    <row r="507" spans="1:11" x14ac:dyDescent="0.2">
      <c r="A507" s="238" t="s">
        <v>6</v>
      </c>
      <c r="B507" s="299">
        <v>4831</v>
      </c>
      <c r="C507" s="300">
        <v>4887</v>
      </c>
      <c r="D507" s="300">
        <v>4356</v>
      </c>
      <c r="E507" s="300">
        <v>4699</v>
      </c>
      <c r="F507" s="300">
        <v>5045</v>
      </c>
      <c r="G507" s="300">
        <v>4611</v>
      </c>
      <c r="H507" s="406">
        <v>4773</v>
      </c>
      <c r="I507" s="1316"/>
      <c r="J507" s="215"/>
      <c r="K507" s="1325"/>
    </row>
    <row r="508" spans="1:11" x14ac:dyDescent="0.2">
      <c r="A508" s="231" t="s">
        <v>7</v>
      </c>
      <c r="B508" s="301">
        <v>66.7</v>
      </c>
      <c r="C508" s="302">
        <v>83.3</v>
      </c>
      <c r="D508" s="303">
        <v>66.7</v>
      </c>
      <c r="E508" s="302">
        <v>83.3</v>
      </c>
      <c r="F508" s="302">
        <v>100</v>
      </c>
      <c r="G508" s="302">
        <v>91.7</v>
      </c>
      <c r="H508" s="407">
        <v>77.3</v>
      </c>
      <c r="I508" s="365"/>
      <c r="J508" s="1325"/>
      <c r="K508" s="1325"/>
    </row>
    <row r="509" spans="1:11" x14ac:dyDescent="0.2">
      <c r="A509" s="231" t="s">
        <v>8</v>
      </c>
      <c r="B509" s="246">
        <v>8.4000000000000005E-2</v>
      </c>
      <c r="C509" s="247">
        <v>0.105</v>
      </c>
      <c r="D509" s="304">
        <v>0.109</v>
      </c>
      <c r="E509" s="247">
        <v>6.5000000000000002E-2</v>
      </c>
      <c r="F509" s="247">
        <v>4.2999999999999997E-2</v>
      </c>
      <c r="G509" s="247">
        <v>0.06</v>
      </c>
      <c r="H509" s="408">
        <v>8.5000000000000006E-2</v>
      </c>
      <c r="I509" s="1330"/>
      <c r="J509" s="1325"/>
      <c r="K509" s="1325"/>
    </row>
    <row r="510" spans="1:11" x14ac:dyDescent="0.2">
      <c r="A510" s="238" t="s">
        <v>1</v>
      </c>
      <c r="B510" s="250">
        <f t="shared" ref="B510:H510" si="98">B507/B506*100-100</f>
        <v>9.2986425339366434</v>
      </c>
      <c r="C510" s="251">
        <f t="shared" si="98"/>
        <v>10.565610859728508</v>
      </c>
      <c r="D510" s="251">
        <f t="shared" si="98"/>
        <v>-1.4479638009049722</v>
      </c>
      <c r="E510" s="251">
        <f t="shared" si="98"/>
        <v>6.3122171945701382</v>
      </c>
      <c r="F510" s="251">
        <f t="shared" si="98"/>
        <v>14.140271493212666</v>
      </c>
      <c r="G510" s="251">
        <f t="shared" si="98"/>
        <v>4.3212669683258014</v>
      </c>
      <c r="H510" s="400">
        <f t="shared" si="98"/>
        <v>7.9864253393665052</v>
      </c>
      <c r="I510" s="1330"/>
      <c r="J510" s="1325"/>
      <c r="K510" s="1325"/>
    </row>
    <row r="511" spans="1:11" ht="13.5" thickBot="1" x14ac:dyDescent="0.25">
      <c r="A511" s="231" t="s">
        <v>27</v>
      </c>
      <c r="B511" s="220">
        <f t="shared" ref="B511:F511" si="99">B507-B493</f>
        <v>-53</v>
      </c>
      <c r="C511" s="221">
        <f t="shared" si="99"/>
        <v>-95</v>
      </c>
      <c r="D511" s="221">
        <f t="shared" si="99"/>
        <v>64</v>
      </c>
      <c r="E511" s="221">
        <f t="shared" si="99"/>
        <v>89</v>
      </c>
      <c r="F511" s="221">
        <f t="shared" si="99"/>
        <v>98</v>
      </c>
      <c r="G511" s="221">
        <f>G507-G493</f>
        <v>-165</v>
      </c>
      <c r="H511" s="401">
        <f>H507-H493</f>
        <v>-17</v>
      </c>
      <c r="I511" s="1325"/>
      <c r="J511" s="1325"/>
      <c r="K511" s="1325"/>
    </row>
    <row r="512" spans="1:11" x14ac:dyDescent="0.2">
      <c r="A512" s="265" t="s">
        <v>52</v>
      </c>
      <c r="B512" s="1328">
        <v>44</v>
      </c>
      <c r="C512" s="1329">
        <v>44</v>
      </c>
      <c r="D512" s="1329">
        <v>7</v>
      </c>
      <c r="E512" s="1329">
        <v>44</v>
      </c>
      <c r="F512" s="1329">
        <v>49</v>
      </c>
      <c r="G512" s="1329">
        <v>47</v>
      </c>
      <c r="H512" s="395">
        <f>SUM(B512:G512)</f>
        <v>235</v>
      </c>
      <c r="I512" s="1325" t="s">
        <v>56</v>
      </c>
      <c r="J512" s="742">
        <f>H498-H512</f>
        <v>2</v>
      </c>
      <c r="K512" s="1019">
        <f>J512/H498</f>
        <v>8.4388185654008432E-3</v>
      </c>
    </row>
    <row r="513" spans="1:11" x14ac:dyDescent="0.2">
      <c r="A513" s="265" t="s">
        <v>28</v>
      </c>
      <c r="B513" s="1350">
        <v>148.5</v>
      </c>
      <c r="C513" s="1345">
        <v>150</v>
      </c>
      <c r="D513" s="1345">
        <v>153</v>
      </c>
      <c r="E513" s="1345">
        <v>151</v>
      </c>
      <c r="F513" s="1345">
        <v>151.5</v>
      </c>
      <c r="G513" s="1356">
        <v>153.5</v>
      </c>
      <c r="H513" s="328"/>
      <c r="I513" s="1325" t="s">
        <v>57</v>
      </c>
      <c r="J513" s="1325">
        <v>151</v>
      </c>
      <c r="K513" s="530"/>
    </row>
    <row r="514" spans="1:11" ht="13.5" thickBot="1" x14ac:dyDescent="0.25">
      <c r="A514" s="266" t="s">
        <v>26</v>
      </c>
      <c r="B514" s="352">
        <f t="shared" ref="B514:F514" si="100">B513-B499</f>
        <v>0</v>
      </c>
      <c r="C514" s="353">
        <f t="shared" si="100"/>
        <v>0</v>
      </c>
      <c r="D514" s="353">
        <f t="shared" si="100"/>
        <v>0</v>
      </c>
      <c r="E514" s="353">
        <f t="shared" si="100"/>
        <v>0</v>
      </c>
      <c r="F514" s="353">
        <f t="shared" si="100"/>
        <v>0</v>
      </c>
      <c r="G514" s="353">
        <f>G513-G499</f>
        <v>0</v>
      </c>
      <c r="H514" s="402"/>
      <c r="I514" s="1325" t="s">
        <v>26</v>
      </c>
      <c r="J514" s="215">
        <f>J513-J499</f>
        <v>0.12999999999999545</v>
      </c>
      <c r="K514" s="459"/>
    </row>
    <row r="517" spans="1:11" ht="13.5" thickBot="1" x14ac:dyDescent="0.25"/>
    <row r="518" spans="1:11" ht="13.5" thickBot="1" x14ac:dyDescent="0.25">
      <c r="A518" s="230" t="s">
        <v>295</v>
      </c>
      <c r="B518" s="1439" t="s">
        <v>53</v>
      </c>
      <c r="C518" s="1440"/>
      <c r="D518" s="1440"/>
      <c r="E518" s="1440"/>
      <c r="F518" s="1440"/>
      <c r="G518" s="1440"/>
      <c r="H518" s="1486" t="s">
        <v>0</v>
      </c>
      <c r="I518" s="228"/>
      <c r="J518" s="1335"/>
      <c r="K518" s="1335"/>
    </row>
    <row r="519" spans="1:11" x14ac:dyDescent="0.2">
      <c r="A519" s="231" t="s">
        <v>2</v>
      </c>
      <c r="B519" s="294">
        <v>6</v>
      </c>
      <c r="C519" s="225">
        <v>4</v>
      </c>
      <c r="D519" s="225">
        <v>5</v>
      </c>
      <c r="E519" s="225">
        <v>2</v>
      </c>
      <c r="F519" s="225">
        <v>3</v>
      </c>
      <c r="G519" s="225">
        <v>1</v>
      </c>
      <c r="H519" s="1570"/>
      <c r="I519" s="1335"/>
      <c r="J519" s="1335"/>
      <c r="K519" s="1335"/>
    </row>
    <row r="520" spans="1:11" x14ac:dyDescent="0.2">
      <c r="A520" s="234" t="s">
        <v>3</v>
      </c>
      <c r="B520" s="359">
        <v>4440</v>
      </c>
      <c r="C520" s="360">
        <v>4440</v>
      </c>
      <c r="D520" s="297">
        <v>4440</v>
      </c>
      <c r="E520" s="360">
        <v>4440</v>
      </c>
      <c r="F520" s="360">
        <v>4440</v>
      </c>
      <c r="G520" s="360">
        <v>4440</v>
      </c>
      <c r="H520" s="405">
        <v>4440</v>
      </c>
      <c r="I520" s="1335"/>
      <c r="J520" s="1335"/>
      <c r="K520" s="1335"/>
    </row>
    <row r="521" spans="1:11" x14ac:dyDescent="0.2">
      <c r="A521" s="238" t="s">
        <v>6</v>
      </c>
      <c r="B521" s="299">
        <v>4985</v>
      </c>
      <c r="C521" s="300">
        <v>5001</v>
      </c>
      <c r="D521" s="300">
        <v>4271</v>
      </c>
      <c r="E521" s="300">
        <v>4826</v>
      </c>
      <c r="F521" s="300">
        <v>4895</v>
      </c>
      <c r="G521" s="300">
        <v>4726</v>
      </c>
      <c r="H521" s="406">
        <v>4839</v>
      </c>
      <c r="I521" s="1316"/>
      <c r="J521" s="215"/>
      <c r="K521" s="1335"/>
    </row>
    <row r="522" spans="1:11" x14ac:dyDescent="0.2">
      <c r="A522" s="231" t="s">
        <v>7</v>
      </c>
      <c r="B522" s="301">
        <v>75</v>
      </c>
      <c r="C522" s="302">
        <v>91.7</v>
      </c>
      <c r="D522" s="303">
        <v>100</v>
      </c>
      <c r="E522" s="302">
        <v>66.7</v>
      </c>
      <c r="F522" s="302">
        <v>83.3</v>
      </c>
      <c r="G522" s="302">
        <v>100</v>
      </c>
      <c r="H522" s="407">
        <v>76.900000000000006</v>
      </c>
      <c r="I522" s="365"/>
      <c r="J522" s="1335"/>
      <c r="K522" s="1335"/>
    </row>
    <row r="523" spans="1:11" x14ac:dyDescent="0.2">
      <c r="A523" s="231" t="s">
        <v>8</v>
      </c>
      <c r="B523" s="246">
        <v>9.5000000000000001E-2</v>
      </c>
      <c r="C523" s="247">
        <v>5.6000000000000001E-2</v>
      </c>
      <c r="D523" s="304">
        <v>6.5000000000000002E-2</v>
      </c>
      <c r="E523" s="247">
        <v>0.08</v>
      </c>
      <c r="F523" s="247">
        <v>6.8000000000000005E-2</v>
      </c>
      <c r="G523" s="247">
        <v>5.6000000000000001E-2</v>
      </c>
      <c r="H523" s="408">
        <v>0.08</v>
      </c>
      <c r="I523" s="1337"/>
      <c r="J523" s="1335"/>
      <c r="K523" s="1335"/>
    </row>
    <row r="524" spans="1:11" x14ac:dyDescent="0.2">
      <c r="A524" s="238" t="s">
        <v>1</v>
      </c>
      <c r="B524" s="250">
        <f t="shared" ref="B524:H524" si="101">B521/B520*100-100</f>
        <v>12.27477477477477</v>
      </c>
      <c r="C524" s="251">
        <f t="shared" si="101"/>
        <v>12.635135135135144</v>
      </c>
      <c r="D524" s="251">
        <f t="shared" si="101"/>
        <v>-3.8063063063063112</v>
      </c>
      <c r="E524" s="251">
        <f t="shared" si="101"/>
        <v>8.6936936936936888</v>
      </c>
      <c r="F524" s="251">
        <f t="shared" si="101"/>
        <v>10.247747747747752</v>
      </c>
      <c r="G524" s="251">
        <f t="shared" si="101"/>
        <v>6.4414414414414267</v>
      </c>
      <c r="H524" s="400">
        <f t="shared" si="101"/>
        <v>8.9864864864864842</v>
      </c>
      <c r="I524" s="1337"/>
      <c r="J524" s="1335"/>
      <c r="K524" s="1335"/>
    </row>
    <row r="525" spans="1:11" ht="13.5" thickBot="1" x14ac:dyDescent="0.25">
      <c r="A525" s="231" t="s">
        <v>27</v>
      </c>
      <c r="B525" s="220">
        <f t="shared" ref="B525:F525" si="102">B521-B507</f>
        <v>154</v>
      </c>
      <c r="C525" s="221">
        <f t="shared" si="102"/>
        <v>114</v>
      </c>
      <c r="D525" s="221">
        <f t="shared" si="102"/>
        <v>-85</v>
      </c>
      <c r="E525" s="221">
        <f t="shared" si="102"/>
        <v>127</v>
      </c>
      <c r="F525" s="221">
        <f t="shared" si="102"/>
        <v>-150</v>
      </c>
      <c r="G525" s="221">
        <f>G521-G507</f>
        <v>115</v>
      </c>
      <c r="H525" s="401">
        <f t="shared" ref="H525" si="103">H521-$E$297</f>
        <v>1175</v>
      </c>
      <c r="I525" s="1335"/>
      <c r="J525" s="1335"/>
      <c r="K525" s="1335"/>
    </row>
    <row r="526" spans="1:11" x14ac:dyDescent="0.2">
      <c r="A526" s="265" t="s">
        <v>52</v>
      </c>
      <c r="B526" s="1331">
        <v>44</v>
      </c>
      <c r="C526" s="1332">
        <v>44</v>
      </c>
      <c r="D526" s="1332">
        <v>7</v>
      </c>
      <c r="E526" s="1332">
        <v>44</v>
      </c>
      <c r="F526" s="1332">
        <v>49</v>
      </c>
      <c r="G526" s="1332">
        <v>47</v>
      </c>
      <c r="H526" s="395">
        <f>SUM(B526:G526)</f>
        <v>235</v>
      </c>
      <c r="I526" s="1335" t="s">
        <v>56</v>
      </c>
      <c r="J526" s="742">
        <f>H512-H526</f>
        <v>0</v>
      </c>
      <c r="K526" s="1019">
        <f>J526/H512</f>
        <v>0</v>
      </c>
    </row>
    <row r="527" spans="1:11" x14ac:dyDescent="0.2">
      <c r="A527" s="265" t="s">
        <v>28</v>
      </c>
      <c r="B527" s="1357">
        <v>153.5</v>
      </c>
      <c r="C527" s="1333">
        <v>153</v>
      </c>
      <c r="D527" s="504">
        <v>151.5</v>
      </c>
      <c r="E527" s="921">
        <v>151</v>
      </c>
      <c r="F527" s="1352">
        <v>148.5</v>
      </c>
      <c r="G527" s="1352">
        <v>148.5</v>
      </c>
      <c r="H527" s="328"/>
      <c r="I527" s="1335" t="s">
        <v>57</v>
      </c>
      <c r="J527" s="1335">
        <v>151</v>
      </c>
      <c r="K527" s="1355" t="s">
        <v>298</v>
      </c>
    </row>
    <row r="528" spans="1:11" ht="13.5" thickBot="1" x14ac:dyDescent="0.25">
      <c r="A528" s="266" t="s">
        <v>26</v>
      </c>
      <c r="B528" s="352">
        <f t="shared" ref="B528:F528" si="104">B527-B513</f>
        <v>5</v>
      </c>
      <c r="C528" s="353">
        <f t="shared" si="104"/>
        <v>3</v>
      </c>
      <c r="D528" s="353">
        <f t="shared" si="104"/>
        <v>-1.5</v>
      </c>
      <c r="E528" s="353">
        <f t="shared" si="104"/>
        <v>0</v>
      </c>
      <c r="F528" s="353">
        <f t="shared" si="104"/>
        <v>-3</v>
      </c>
      <c r="G528" s="353">
        <f>G527-G513</f>
        <v>-5</v>
      </c>
      <c r="H528" s="402"/>
      <c r="I528" s="1335" t="s">
        <v>26</v>
      </c>
      <c r="J528" s="215">
        <f>J527-J513</f>
        <v>0</v>
      </c>
      <c r="K528" s="1358" t="s">
        <v>300</v>
      </c>
    </row>
    <row r="530" spans="1:15" ht="13.5" thickBot="1" x14ac:dyDescent="0.25"/>
    <row r="531" spans="1:15" ht="13.5" thickBot="1" x14ac:dyDescent="0.25">
      <c r="A531" s="230" t="s">
        <v>296</v>
      </c>
      <c r="B531" s="1439" t="s">
        <v>53</v>
      </c>
      <c r="C531" s="1440"/>
      <c r="D531" s="1440"/>
      <c r="E531" s="1440"/>
      <c r="F531" s="1440"/>
      <c r="G531" s="1440"/>
      <c r="H531" s="1486" t="s">
        <v>0</v>
      </c>
      <c r="I531" s="228"/>
      <c r="J531" s="1341"/>
      <c r="K531" s="1341"/>
    </row>
    <row r="532" spans="1:15" ht="13.5" thickBot="1" x14ac:dyDescent="0.25">
      <c r="A532" s="231" t="s">
        <v>54</v>
      </c>
      <c r="B532" s="501">
        <v>1</v>
      </c>
      <c r="C532" s="502">
        <v>2</v>
      </c>
      <c r="D532" s="502">
        <v>3</v>
      </c>
      <c r="E532" s="502">
        <v>4</v>
      </c>
      <c r="F532" s="502">
        <v>5</v>
      </c>
      <c r="G532" s="503">
        <v>6</v>
      </c>
      <c r="H532" s="1443"/>
      <c r="I532" s="1341"/>
      <c r="J532" s="1341"/>
      <c r="K532" s="1341"/>
    </row>
    <row r="533" spans="1:15" x14ac:dyDescent="0.2">
      <c r="A533" s="231" t="s">
        <v>2</v>
      </c>
      <c r="B533" s="294">
        <v>6</v>
      </c>
      <c r="C533" s="225">
        <v>4</v>
      </c>
      <c r="D533" s="225">
        <v>5</v>
      </c>
      <c r="E533" s="225">
        <v>2</v>
      </c>
      <c r="F533" s="225">
        <v>3</v>
      </c>
      <c r="G533" s="225">
        <v>1</v>
      </c>
      <c r="H533" s="1570"/>
      <c r="I533" s="1341"/>
      <c r="J533" s="1341"/>
      <c r="K533" s="1341"/>
      <c r="M533" s="1474" t="s">
        <v>303</v>
      </c>
      <c r="N533" s="1474"/>
      <c r="O533" s="228" t="s">
        <v>304</v>
      </c>
    </row>
    <row r="534" spans="1:15" x14ac:dyDescent="0.2">
      <c r="A534" s="234" t="s">
        <v>3</v>
      </c>
      <c r="B534" s="359">
        <v>4460</v>
      </c>
      <c r="C534" s="360">
        <v>4460</v>
      </c>
      <c r="D534" s="359">
        <v>4460</v>
      </c>
      <c r="E534" s="360">
        <v>4460</v>
      </c>
      <c r="F534" s="359">
        <v>4460</v>
      </c>
      <c r="G534" s="360">
        <v>4460</v>
      </c>
      <c r="H534" s="359">
        <v>4460</v>
      </c>
      <c r="I534" s="1316"/>
      <c r="J534" s="215"/>
      <c r="K534" s="1341"/>
      <c r="M534" s="1345" t="s">
        <v>147</v>
      </c>
      <c r="N534" s="1345">
        <v>154.5</v>
      </c>
    </row>
    <row r="535" spans="1:15" x14ac:dyDescent="0.2">
      <c r="A535" s="238" t="s">
        <v>6</v>
      </c>
      <c r="B535" s="299">
        <v>5336</v>
      </c>
      <c r="C535" s="300">
        <v>5212</v>
      </c>
      <c r="D535" s="300">
        <v>3838</v>
      </c>
      <c r="E535" s="300">
        <v>4897</v>
      </c>
      <c r="F535" s="300">
        <v>4856</v>
      </c>
      <c r="G535" s="300">
        <v>4419</v>
      </c>
      <c r="H535" s="406">
        <v>4759</v>
      </c>
      <c r="I535" s="365"/>
      <c r="J535" s="1341"/>
      <c r="K535" s="1341"/>
      <c r="M535" s="1345" t="s">
        <v>148</v>
      </c>
      <c r="N535" s="1345">
        <v>153</v>
      </c>
    </row>
    <row r="536" spans="1:15" x14ac:dyDescent="0.2">
      <c r="A536" s="231" t="s">
        <v>7</v>
      </c>
      <c r="B536" s="301">
        <v>100</v>
      </c>
      <c r="C536" s="302">
        <v>100</v>
      </c>
      <c r="D536" s="303">
        <v>100</v>
      </c>
      <c r="E536" s="302">
        <v>100</v>
      </c>
      <c r="F536" s="302">
        <v>100</v>
      </c>
      <c r="G536" s="302">
        <v>100</v>
      </c>
      <c r="H536" s="407">
        <v>100</v>
      </c>
      <c r="I536" s="1343"/>
      <c r="J536" s="1341"/>
      <c r="K536" s="1341"/>
      <c r="M536" s="1345" t="s">
        <v>149</v>
      </c>
      <c r="N536" s="1345">
        <v>150</v>
      </c>
    </row>
    <row r="537" spans="1:15" x14ac:dyDescent="0.2">
      <c r="A537" s="231" t="s">
        <v>8</v>
      </c>
      <c r="B537" s="246">
        <v>0.04</v>
      </c>
      <c r="C537" s="247">
        <v>3.3000000000000002E-2</v>
      </c>
      <c r="D537" s="304">
        <v>4.7E-2</v>
      </c>
      <c r="E537" s="247">
        <v>1.6E-2</v>
      </c>
      <c r="F537" s="247">
        <v>3.2000000000000001E-2</v>
      </c>
      <c r="G537" s="247">
        <v>3.9E-2</v>
      </c>
      <c r="H537" s="408">
        <v>3.4500000000000003E-2</v>
      </c>
      <c r="I537" s="1343"/>
      <c r="J537" s="1341"/>
      <c r="K537" s="1341"/>
    </row>
    <row r="538" spans="1:15" x14ac:dyDescent="0.2">
      <c r="A538" s="238" t="s">
        <v>1</v>
      </c>
      <c r="B538" s="250">
        <f t="shared" ref="B538:H538" si="105">B535/B534*100-100</f>
        <v>19.641255605381176</v>
      </c>
      <c r="C538" s="251">
        <f t="shared" si="105"/>
        <v>16.860986547085204</v>
      </c>
      <c r="D538" s="251">
        <f t="shared" si="105"/>
        <v>-13.946188340807169</v>
      </c>
      <c r="E538" s="251">
        <f t="shared" ref="E538" si="106">E535/E534*100-100</f>
        <v>9.7982062780268961</v>
      </c>
      <c r="F538" s="251">
        <f t="shared" si="105"/>
        <v>8.8789237668161434</v>
      </c>
      <c r="G538" s="251">
        <f t="shared" si="105"/>
        <v>-0.91928251121076698</v>
      </c>
      <c r="H538" s="400">
        <f t="shared" si="105"/>
        <v>6.7040358744394553</v>
      </c>
      <c r="I538" s="1341"/>
      <c r="J538" s="1341"/>
      <c r="K538" s="1341"/>
    </row>
    <row r="539" spans="1:15" ht="13.5" thickBot="1" x14ac:dyDescent="0.25">
      <c r="A539" s="231" t="s">
        <v>27</v>
      </c>
      <c r="B539" s="220">
        <f>B535-B521</f>
        <v>351</v>
      </c>
      <c r="C539" s="221">
        <f t="shared" ref="C539:H539" si="107">C535-C521</f>
        <v>211</v>
      </c>
      <c r="D539" s="221">
        <f t="shared" si="107"/>
        <v>-433</v>
      </c>
      <c r="E539" s="221">
        <f t="shared" si="107"/>
        <v>71</v>
      </c>
      <c r="F539" s="221">
        <f t="shared" si="107"/>
        <v>-39</v>
      </c>
      <c r="G539" s="221">
        <f t="shared" si="107"/>
        <v>-307</v>
      </c>
      <c r="H539" s="401">
        <f t="shared" si="107"/>
        <v>-80</v>
      </c>
      <c r="I539" s="1341" t="s">
        <v>56</v>
      </c>
      <c r="J539" s="742">
        <f>H526-H540</f>
        <v>5</v>
      </c>
      <c r="K539" s="1019">
        <f>J539/H526</f>
        <v>2.1276595744680851E-2</v>
      </c>
    </row>
    <row r="540" spans="1:15" x14ac:dyDescent="0.2">
      <c r="A540" s="265" t="s">
        <v>52</v>
      </c>
      <c r="B540" s="1338">
        <v>43</v>
      </c>
      <c r="C540" s="1339">
        <v>43</v>
      </c>
      <c r="D540" s="1339">
        <v>10</v>
      </c>
      <c r="E540" s="1339">
        <v>45</v>
      </c>
      <c r="F540" s="1339">
        <v>44</v>
      </c>
      <c r="G540" s="1339">
        <v>45</v>
      </c>
      <c r="H540" s="395">
        <f>SUM(B540:G540)</f>
        <v>230</v>
      </c>
      <c r="I540" s="1341" t="s">
        <v>57</v>
      </c>
      <c r="J540" s="1341">
        <v>154.29</v>
      </c>
      <c r="K540" s="313"/>
    </row>
    <row r="541" spans="1:15" x14ac:dyDescent="0.2">
      <c r="A541" s="265" t="s">
        <v>28</v>
      </c>
      <c r="B541" s="385"/>
      <c r="C541" s="504"/>
      <c r="D541" s="504"/>
      <c r="E541" s="504"/>
      <c r="F541" s="504"/>
      <c r="G541" s="504"/>
      <c r="H541" s="328"/>
      <c r="I541" s="1341" t="s">
        <v>26</v>
      </c>
      <c r="J541" s="215">
        <f>J540-J527</f>
        <v>3.289999999999992</v>
      </c>
      <c r="K541" s="459"/>
    </row>
    <row r="542" spans="1:15" ht="13.5" thickBot="1" x14ac:dyDescent="0.25">
      <c r="A542" s="266" t="s">
        <v>26</v>
      </c>
      <c r="B542" s="352">
        <f t="shared" ref="B542:G542" si="108">B541-B527</f>
        <v>-153.5</v>
      </c>
      <c r="C542" s="353">
        <f t="shared" si="108"/>
        <v>-153</v>
      </c>
      <c r="D542" s="353">
        <f t="shared" si="108"/>
        <v>-151.5</v>
      </c>
      <c r="E542" s="353">
        <f t="shared" si="108"/>
        <v>-151</v>
      </c>
      <c r="F542" s="353">
        <f t="shared" si="108"/>
        <v>-148.5</v>
      </c>
      <c r="G542" s="353">
        <f t="shared" si="108"/>
        <v>-148.5</v>
      </c>
      <c r="H542" s="402"/>
    </row>
    <row r="543" spans="1:15" x14ac:dyDescent="0.2">
      <c r="A543" s="971" t="s">
        <v>301</v>
      </c>
      <c r="B543" s="1002">
        <v>43</v>
      </c>
      <c r="C543" s="1002">
        <v>43</v>
      </c>
      <c r="D543" s="1002">
        <v>10</v>
      </c>
      <c r="E543" s="1002">
        <v>45</v>
      </c>
      <c r="F543" s="1002">
        <v>44</v>
      </c>
      <c r="G543" s="1002">
        <v>45</v>
      </c>
    </row>
    <row r="544" spans="1:15" ht="13.5" thickBot="1" x14ac:dyDescent="0.25">
      <c r="A544" s="200" t="s">
        <v>302</v>
      </c>
      <c r="B544" s="200">
        <f>B540-B543</f>
        <v>0</v>
      </c>
      <c r="C544" s="1344">
        <f t="shared" ref="C544:G544" si="109">C540-C543</f>
        <v>0</v>
      </c>
      <c r="D544" s="1344">
        <f t="shared" si="109"/>
        <v>0</v>
      </c>
      <c r="E544" s="1344">
        <f t="shared" si="109"/>
        <v>0</v>
      </c>
      <c r="F544" s="1344">
        <f t="shared" si="109"/>
        <v>0</v>
      </c>
      <c r="G544" s="1344">
        <f t="shared" si="109"/>
        <v>0</v>
      </c>
      <c r="H544" s="228"/>
    </row>
    <row r="545" spans="1:11" ht="13.5" thickBot="1" x14ac:dyDescent="0.25">
      <c r="A545" s="230" t="s">
        <v>305</v>
      </c>
      <c r="B545" s="1439" t="s">
        <v>53</v>
      </c>
      <c r="C545" s="1440"/>
      <c r="D545" s="1440"/>
      <c r="E545" s="1440"/>
      <c r="F545" s="1440"/>
      <c r="G545" s="1440"/>
      <c r="H545" s="1581" t="s">
        <v>0</v>
      </c>
      <c r="I545" s="228">
        <v>67</v>
      </c>
      <c r="J545" s="1362"/>
      <c r="K545" s="1362"/>
    </row>
    <row r="546" spans="1:11" x14ac:dyDescent="0.2">
      <c r="A546" s="231" t="s">
        <v>54</v>
      </c>
      <c r="B546" s="854">
        <v>1</v>
      </c>
      <c r="C546" s="855">
        <v>2</v>
      </c>
      <c r="D546" s="855">
        <v>3</v>
      </c>
      <c r="E546" s="855">
        <v>4</v>
      </c>
      <c r="F546" s="855">
        <v>5</v>
      </c>
      <c r="G546" s="856">
        <v>6</v>
      </c>
      <c r="H546" s="1582"/>
      <c r="I546" s="1362"/>
      <c r="J546" s="1362"/>
      <c r="K546" s="1362"/>
    </row>
    <row r="547" spans="1:11" x14ac:dyDescent="0.2">
      <c r="A547" s="234" t="s">
        <v>3</v>
      </c>
      <c r="B547" s="359">
        <v>4480</v>
      </c>
      <c r="C547" s="360">
        <v>4480</v>
      </c>
      <c r="D547" s="360">
        <v>4480</v>
      </c>
      <c r="E547" s="360">
        <v>4480</v>
      </c>
      <c r="F547" s="360">
        <v>4480</v>
      </c>
      <c r="G547" s="1374">
        <v>4480</v>
      </c>
      <c r="H547" s="1378">
        <v>4480</v>
      </c>
      <c r="I547" s="1316"/>
      <c r="J547" s="215"/>
      <c r="K547" s="1362"/>
    </row>
    <row r="548" spans="1:11" x14ac:dyDescent="0.2">
      <c r="A548" s="238" t="s">
        <v>6</v>
      </c>
      <c r="B548" s="299">
        <v>5311</v>
      </c>
      <c r="C548" s="300">
        <v>5204</v>
      </c>
      <c r="D548" s="300">
        <v>3939</v>
      </c>
      <c r="E548" s="300">
        <v>4914</v>
      </c>
      <c r="F548" s="300">
        <v>4827</v>
      </c>
      <c r="G548" s="994">
        <v>4487</v>
      </c>
      <c r="H548" s="317">
        <v>4843</v>
      </c>
      <c r="I548" s="365"/>
      <c r="J548" s="1362"/>
      <c r="K548" s="1362"/>
    </row>
    <row r="549" spans="1:11" x14ac:dyDescent="0.2">
      <c r="A549" s="231" t="s">
        <v>7</v>
      </c>
      <c r="B549" s="301">
        <v>100</v>
      </c>
      <c r="C549" s="302">
        <v>100</v>
      </c>
      <c r="D549" s="303">
        <v>100</v>
      </c>
      <c r="E549" s="302">
        <v>100</v>
      </c>
      <c r="F549" s="302">
        <v>100</v>
      </c>
      <c r="G549" s="1375">
        <v>100</v>
      </c>
      <c r="H549" s="366">
        <v>68.7</v>
      </c>
      <c r="I549" s="1364"/>
      <c r="J549" s="1362"/>
      <c r="K549" s="1362"/>
    </row>
    <row r="550" spans="1:11" ht="13.5" thickBot="1" x14ac:dyDescent="0.25">
      <c r="A550" s="231" t="s">
        <v>8</v>
      </c>
      <c r="B550" s="1206">
        <v>0.03</v>
      </c>
      <c r="C550" s="1207">
        <v>3.9E-2</v>
      </c>
      <c r="D550" s="1373">
        <v>3.3000000000000002E-2</v>
      </c>
      <c r="E550" s="1207">
        <v>3.6999999999999998E-2</v>
      </c>
      <c r="F550" s="1207">
        <v>3.7999999999999999E-2</v>
      </c>
      <c r="G550" s="1376">
        <v>4.9000000000000002E-2</v>
      </c>
      <c r="H550" s="249">
        <v>9.4E-2</v>
      </c>
      <c r="I550" s="1364"/>
      <c r="J550" s="1362"/>
      <c r="K550" s="1362"/>
    </row>
    <row r="551" spans="1:11" x14ac:dyDescent="0.2">
      <c r="A551" s="238" t="s">
        <v>1</v>
      </c>
      <c r="B551" s="1371">
        <f t="shared" ref="B551:H551" si="110">B548/B547*100-100</f>
        <v>18.549107142857139</v>
      </c>
      <c r="C551" s="1372">
        <f t="shared" si="110"/>
        <v>16.160714285714278</v>
      </c>
      <c r="D551" s="1372">
        <f t="shared" si="110"/>
        <v>-12.075892857142861</v>
      </c>
      <c r="E551" s="1372">
        <f t="shared" si="110"/>
        <v>9.6875</v>
      </c>
      <c r="F551" s="1372">
        <f t="shared" si="110"/>
        <v>7.7455357142857082</v>
      </c>
      <c r="G551" s="1377">
        <f t="shared" si="110"/>
        <v>0.15624999999998579</v>
      </c>
      <c r="H551" s="316">
        <f t="shared" si="110"/>
        <v>8.1026785714285694</v>
      </c>
      <c r="I551" s="1362"/>
      <c r="J551" s="1362"/>
      <c r="K551" s="1362"/>
    </row>
    <row r="552" spans="1:11" ht="13.5" thickBot="1" x14ac:dyDescent="0.25">
      <c r="A552" s="231" t="s">
        <v>27</v>
      </c>
      <c r="B552" s="220">
        <f t="shared" ref="B552:H552" si="111">B548-B535</f>
        <v>-25</v>
      </c>
      <c r="C552" s="221">
        <f t="shared" si="111"/>
        <v>-8</v>
      </c>
      <c r="D552" s="221">
        <f t="shared" si="111"/>
        <v>101</v>
      </c>
      <c r="E552" s="221">
        <f t="shared" si="111"/>
        <v>17</v>
      </c>
      <c r="F552" s="221">
        <f t="shared" si="111"/>
        <v>-29</v>
      </c>
      <c r="G552" s="347">
        <f t="shared" si="111"/>
        <v>68</v>
      </c>
      <c r="H552" s="245">
        <f t="shared" si="111"/>
        <v>84</v>
      </c>
      <c r="I552" s="1362" t="s">
        <v>56</v>
      </c>
      <c r="J552" s="742">
        <f>H540-H553</f>
        <v>0</v>
      </c>
      <c r="K552" s="1019">
        <f>J552/H540</f>
        <v>0</v>
      </c>
    </row>
    <row r="553" spans="1:11" x14ac:dyDescent="0.2">
      <c r="A553" s="265" t="s">
        <v>52</v>
      </c>
      <c r="B553" s="1359">
        <v>43</v>
      </c>
      <c r="C553" s="1360">
        <v>43</v>
      </c>
      <c r="D553" s="1360">
        <v>10</v>
      </c>
      <c r="E553" s="1360">
        <v>45</v>
      </c>
      <c r="F553" s="1360">
        <v>44</v>
      </c>
      <c r="G553" s="330">
        <v>45</v>
      </c>
      <c r="H553" s="1379">
        <f>SUM(B553:G553)</f>
        <v>230</v>
      </c>
      <c r="I553" s="1362" t="s">
        <v>57</v>
      </c>
      <c r="J553" s="1362">
        <v>152.30000000000001</v>
      </c>
      <c r="K553" s="313"/>
    </row>
    <row r="554" spans="1:11" x14ac:dyDescent="0.2">
      <c r="A554" s="265" t="s">
        <v>28</v>
      </c>
      <c r="B554" s="385">
        <v>150</v>
      </c>
      <c r="C554" s="504">
        <v>150</v>
      </c>
      <c r="D554" s="504">
        <v>154.5</v>
      </c>
      <c r="E554" s="504">
        <v>153</v>
      </c>
      <c r="F554" s="504">
        <v>153</v>
      </c>
      <c r="G554" s="754">
        <v>154.5</v>
      </c>
      <c r="H554" s="222"/>
      <c r="I554" s="1362" t="s">
        <v>26</v>
      </c>
      <c r="J554" s="215">
        <f>J553-J540</f>
        <v>-1.9899999999999807</v>
      </c>
      <c r="K554" s="459"/>
    </row>
    <row r="555" spans="1:11" ht="13.5" thickBot="1" x14ac:dyDescent="0.25">
      <c r="A555" s="266" t="s">
        <v>26</v>
      </c>
      <c r="B555" s="352">
        <f t="shared" ref="B555:G555" si="112">B554-B541</f>
        <v>150</v>
      </c>
      <c r="C555" s="353">
        <f t="shared" si="112"/>
        <v>150</v>
      </c>
      <c r="D555" s="353">
        <f t="shared" si="112"/>
        <v>154.5</v>
      </c>
      <c r="E555" s="353">
        <f t="shared" si="112"/>
        <v>153</v>
      </c>
      <c r="F555" s="353">
        <f t="shared" si="112"/>
        <v>153</v>
      </c>
      <c r="G555" s="894">
        <f t="shared" si="112"/>
        <v>154.5</v>
      </c>
      <c r="H555" s="223"/>
      <c r="I555" s="1362"/>
      <c r="J555" s="1362"/>
      <c r="K555" s="1362"/>
    </row>
    <row r="557" spans="1:11" ht="13.5" thickBot="1" x14ac:dyDescent="0.25"/>
    <row r="558" spans="1:11" ht="13.5" thickBot="1" x14ac:dyDescent="0.25">
      <c r="A558" s="230" t="s">
        <v>306</v>
      </c>
      <c r="B558" s="1439" t="s">
        <v>53</v>
      </c>
      <c r="C558" s="1440"/>
      <c r="D558" s="1440"/>
      <c r="E558" s="1440"/>
      <c r="F558" s="1440"/>
      <c r="G558" s="1440"/>
      <c r="H558" s="1581" t="s">
        <v>0</v>
      </c>
      <c r="I558" s="228"/>
      <c r="J558" s="1383"/>
      <c r="K558" s="1383"/>
    </row>
    <row r="559" spans="1:11" x14ac:dyDescent="0.2">
      <c r="A559" s="231" t="s">
        <v>54</v>
      </c>
      <c r="B559" s="854">
        <v>1</v>
      </c>
      <c r="C559" s="855">
        <v>2</v>
      </c>
      <c r="D559" s="855">
        <v>3</v>
      </c>
      <c r="E559" s="855">
        <v>4</v>
      </c>
      <c r="F559" s="855">
        <v>5</v>
      </c>
      <c r="G559" s="856">
        <v>6</v>
      </c>
      <c r="H559" s="1582"/>
      <c r="I559" s="1383"/>
      <c r="J559" s="1383"/>
      <c r="K559" s="1383"/>
    </row>
    <row r="560" spans="1:11" x14ac:dyDescent="0.2">
      <c r="A560" s="234" t="s">
        <v>3</v>
      </c>
      <c r="B560" s="359">
        <v>4500</v>
      </c>
      <c r="C560" s="360">
        <v>4500</v>
      </c>
      <c r="D560" s="360">
        <v>4500</v>
      </c>
      <c r="E560" s="360">
        <v>4500</v>
      </c>
      <c r="F560" s="360">
        <v>4500</v>
      </c>
      <c r="G560" s="1374">
        <v>4500</v>
      </c>
      <c r="H560" s="1378">
        <v>4500</v>
      </c>
      <c r="I560" s="1316"/>
      <c r="J560" s="215"/>
      <c r="K560" s="1383"/>
    </row>
    <row r="561" spans="1:11" x14ac:dyDescent="0.2">
      <c r="A561" s="238" t="s">
        <v>6</v>
      </c>
      <c r="B561" s="299">
        <v>5335</v>
      </c>
      <c r="C561" s="300">
        <v>5278</v>
      </c>
      <c r="D561" s="300">
        <v>3908</v>
      </c>
      <c r="E561" s="300">
        <v>4948</v>
      </c>
      <c r="F561" s="300">
        <v>4884</v>
      </c>
      <c r="G561" s="994">
        <v>4615</v>
      </c>
      <c r="H561" s="317">
        <v>4897</v>
      </c>
      <c r="I561" s="365"/>
      <c r="J561" s="1383"/>
      <c r="K561" s="1383"/>
    </row>
    <row r="562" spans="1:11" x14ac:dyDescent="0.2">
      <c r="A562" s="231" t="s">
        <v>7</v>
      </c>
      <c r="B562" s="301">
        <v>100</v>
      </c>
      <c r="C562" s="302">
        <v>100</v>
      </c>
      <c r="D562" s="303">
        <v>85.7</v>
      </c>
      <c r="E562" s="302">
        <v>91.7</v>
      </c>
      <c r="F562" s="302">
        <v>100</v>
      </c>
      <c r="G562" s="1375">
        <v>91.7</v>
      </c>
      <c r="H562" s="366">
        <v>74.599999999999994</v>
      </c>
      <c r="I562" s="1384"/>
      <c r="J562" s="1383"/>
      <c r="K562" s="1383"/>
    </row>
    <row r="563" spans="1:11" ht="13.5" thickBot="1" x14ac:dyDescent="0.25">
      <c r="A563" s="231" t="s">
        <v>8</v>
      </c>
      <c r="B563" s="1206">
        <v>4.3999999999999997E-2</v>
      </c>
      <c r="C563" s="1207">
        <v>3.4000000000000002E-2</v>
      </c>
      <c r="D563" s="1373">
        <v>5.7000000000000002E-2</v>
      </c>
      <c r="E563" s="1207">
        <v>5.0999999999999997E-2</v>
      </c>
      <c r="F563" s="1207">
        <v>4.2000000000000003E-2</v>
      </c>
      <c r="G563" s="1376">
        <v>4.8000000000000001E-2</v>
      </c>
      <c r="H563" s="249">
        <v>9.7000000000000003E-2</v>
      </c>
      <c r="I563" s="1384"/>
      <c r="J563" s="1383"/>
      <c r="K563" s="1383"/>
    </row>
    <row r="564" spans="1:11" x14ac:dyDescent="0.2">
      <c r="A564" s="238" t="s">
        <v>1</v>
      </c>
      <c r="B564" s="1371">
        <f t="shared" ref="B564:H564" si="113">B561/B560*100-100</f>
        <v>18.555555555555543</v>
      </c>
      <c r="C564" s="1372">
        <f t="shared" si="113"/>
        <v>17.288888888888891</v>
      </c>
      <c r="D564" s="1372">
        <f t="shared" si="113"/>
        <v>-13.155555555555551</v>
      </c>
      <c r="E564" s="1372">
        <f t="shared" si="113"/>
        <v>9.9555555555555628</v>
      </c>
      <c r="F564" s="1372">
        <f t="shared" si="113"/>
        <v>8.5333333333333314</v>
      </c>
      <c r="G564" s="1377">
        <f t="shared" si="113"/>
        <v>2.5555555555555571</v>
      </c>
      <c r="H564" s="316">
        <f t="shared" si="113"/>
        <v>8.8222222222222229</v>
      </c>
      <c r="I564" s="1383"/>
      <c r="J564" s="1383"/>
      <c r="K564" s="1383"/>
    </row>
    <row r="565" spans="1:11" ht="13.5" thickBot="1" x14ac:dyDescent="0.25">
      <c r="A565" s="231" t="s">
        <v>27</v>
      </c>
      <c r="B565" s="220">
        <f t="shared" ref="B565:H565" si="114">B561-B548</f>
        <v>24</v>
      </c>
      <c r="C565" s="221">
        <f t="shared" si="114"/>
        <v>74</v>
      </c>
      <c r="D565" s="221">
        <f t="shared" si="114"/>
        <v>-31</v>
      </c>
      <c r="E565" s="221">
        <f t="shared" si="114"/>
        <v>34</v>
      </c>
      <c r="F565" s="221">
        <f t="shared" si="114"/>
        <v>57</v>
      </c>
      <c r="G565" s="347">
        <f t="shared" si="114"/>
        <v>128</v>
      </c>
      <c r="H565" s="245">
        <f t="shared" si="114"/>
        <v>54</v>
      </c>
      <c r="I565" s="1383" t="s">
        <v>56</v>
      </c>
      <c r="J565" s="742">
        <f>H553-H566</f>
        <v>0</v>
      </c>
      <c r="K565" s="1019">
        <f>J565/H553</f>
        <v>0</v>
      </c>
    </row>
    <row r="566" spans="1:11" x14ac:dyDescent="0.2">
      <c r="A566" s="265" t="s">
        <v>52</v>
      </c>
      <c r="B566" s="1380">
        <v>43</v>
      </c>
      <c r="C566" s="1381">
        <v>43</v>
      </c>
      <c r="D566" s="1381">
        <v>10</v>
      </c>
      <c r="E566" s="1381">
        <v>45</v>
      </c>
      <c r="F566" s="1381">
        <v>44</v>
      </c>
      <c r="G566" s="330">
        <v>45</v>
      </c>
      <c r="H566" s="1379">
        <f>SUM(B566:G566)</f>
        <v>230</v>
      </c>
      <c r="I566" s="1383" t="s">
        <v>57</v>
      </c>
      <c r="J566" s="1383">
        <v>152.80000000000001</v>
      </c>
      <c r="K566" s="313"/>
    </row>
    <row r="567" spans="1:11" x14ac:dyDescent="0.2">
      <c r="A567" s="265" t="s">
        <v>28</v>
      </c>
      <c r="B567" s="1385">
        <v>150</v>
      </c>
      <c r="C567" s="1385">
        <v>150</v>
      </c>
      <c r="D567" s="1385">
        <v>155</v>
      </c>
      <c r="E567" s="1385">
        <v>153.5</v>
      </c>
      <c r="F567" s="1385">
        <v>153.5</v>
      </c>
      <c r="G567" s="1385">
        <v>155</v>
      </c>
      <c r="H567" s="222"/>
      <c r="I567" s="1383" t="s">
        <v>26</v>
      </c>
      <c r="J567" s="215">
        <f>J566-J553</f>
        <v>0.5</v>
      </c>
      <c r="K567" s="459"/>
    </row>
    <row r="568" spans="1:11" ht="13.5" thickBot="1" x14ac:dyDescent="0.25">
      <c r="A568" s="266" t="s">
        <v>26</v>
      </c>
      <c r="B568" s="352">
        <f t="shared" ref="B568:G568" si="115">B567-B554</f>
        <v>0</v>
      </c>
      <c r="C568" s="353">
        <f t="shared" si="115"/>
        <v>0</v>
      </c>
      <c r="D568" s="353">
        <f t="shared" si="115"/>
        <v>0.5</v>
      </c>
      <c r="E568" s="353">
        <f t="shared" si="115"/>
        <v>0.5</v>
      </c>
      <c r="F568" s="353">
        <f t="shared" si="115"/>
        <v>0.5</v>
      </c>
      <c r="G568" s="894">
        <f t="shared" si="115"/>
        <v>0.5</v>
      </c>
      <c r="H568" s="223"/>
      <c r="I568" s="1383"/>
      <c r="J568" s="1383"/>
      <c r="K568" s="1383"/>
    </row>
    <row r="570" spans="1:11" ht="13.5" thickBot="1" x14ac:dyDescent="0.25"/>
    <row r="571" spans="1:11" ht="13.5" thickBot="1" x14ac:dyDescent="0.25">
      <c r="A571" s="230" t="s">
        <v>307</v>
      </c>
      <c r="B571" s="1439" t="s">
        <v>53</v>
      </c>
      <c r="C571" s="1440"/>
      <c r="D571" s="1440"/>
      <c r="E571" s="1440"/>
      <c r="F571" s="1440"/>
      <c r="G571" s="1440"/>
      <c r="H571" s="1581" t="s">
        <v>0</v>
      </c>
      <c r="I571" s="228"/>
      <c r="J571" s="1387"/>
      <c r="K571" s="1387"/>
    </row>
    <row r="572" spans="1:11" x14ac:dyDescent="0.2">
      <c r="A572" s="231" t="s">
        <v>54</v>
      </c>
      <c r="B572" s="854">
        <v>1</v>
      </c>
      <c r="C572" s="855">
        <v>2</v>
      </c>
      <c r="D572" s="855">
        <v>3</v>
      </c>
      <c r="E572" s="855">
        <v>4</v>
      </c>
      <c r="F572" s="855">
        <v>5</v>
      </c>
      <c r="G572" s="856">
        <v>6</v>
      </c>
      <c r="H572" s="1582"/>
      <c r="I572" s="1387"/>
      <c r="J572" s="1387"/>
      <c r="K572" s="1387"/>
    </row>
    <row r="573" spans="1:11" x14ac:dyDescent="0.2">
      <c r="A573" s="234" t="s">
        <v>3</v>
      </c>
      <c r="B573" s="359">
        <v>4520</v>
      </c>
      <c r="C573" s="360">
        <v>4520</v>
      </c>
      <c r="D573" s="360">
        <v>4520</v>
      </c>
      <c r="E573" s="360">
        <v>4520</v>
      </c>
      <c r="F573" s="360">
        <v>4520</v>
      </c>
      <c r="G573" s="1374">
        <v>4520</v>
      </c>
      <c r="H573" s="1378">
        <v>4520</v>
      </c>
      <c r="I573" s="1316"/>
      <c r="J573" s="215"/>
      <c r="K573" s="1387"/>
    </row>
    <row r="574" spans="1:11" x14ac:dyDescent="0.2">
      <c r="A574" s="238" t="s">
        <v>6</v>
      </c>
      <c r="B574" s="299">
        <v>5428</v>
      </c>
      <c r="C574" s="300">
        <v>5350</v>
      </c>
      <c r="D574" s="300">
        <v>4191</v>
      </c>
      <c r="E574" s="300">
        <v>4990</v>
      </c>
      <c r="F574" s="300">
        <v>4928</v>
      </c>
      <c r="G574" s="994">
        <v>4650</v>
      </c>
      <c r="H574" s="317">
        <f>+AVERAGE(B574:G574)</f>
        <v>4922.833333333333</v>
      </c>
      <c r="I574" s="365"/>
      <c r="J574" s="1387"/>
      <c r="K574" s="1387"/>
    </row>
    <row r="575" spans="1:11" x14ac:dyDescent="0.2">
      <c r="A575" s="231" t="s">
        <v>7</v>
      </c>
      <c r="B575" s="301">
        <v>100</v>
      </c>
      <c r="C575" s="302">
        <v>88.9</v>
      </c>
      <c r="D575" s="303">
        <v>100</v>
      </c>
      <c r="E575" s="302">
        <v>100</v>
      </c>
      <c r="F575" s="302">
        <v>100</v>
      </c>
      <c r="G575" s="1375">
        <v>100</v>
      </c>
      <c r="H575" s="1401">
        <f t="shared" ref="H575:H576" si="116">+AVERAGE(B575:G575)</f>
        <v>98.149999999999991</v>
      </c>
      <c r="I575" s="1389"/>
      <c r="J575" s="1387"/>
      <c r="K575" s="1387"/>
    </row>
    <row r="576" spans="1:11" ht="13.5" thickBot="1" x14ac:dyDescent="0.25">
      <c r="A576" s="231" t="s">
        <v>8</v>
      </c>
      <c r="B576" s="1206">
        <v>5.5E-2</v>
      </c>
      <c r="C576" s="1207">
        <v>7.1999999999999995E-2</v>
      </c>
      <c r="D576" s="1373">
        <v>4.5999999999999999E-2</v>
      </c>
      <c r="E576" s="1207">
        <v>4.1000000000000002E-2</v>
      </c>
      <c r="F576" s="1207">
        <v>5.6000000000000001E-2</v>
      </c>
      <c r="G576" s="1376">
        <v>5.1999999999999998E-2</v>
      </c>
      <c r="H576" s="1421">
        <f t="shared" si="116"/>
        <v>5.3666666666666668E-2</v>
      </c>
      <c r="I576" s="1389"/>
      <c r="J576" s="1387"/>
      <c r="K576" s="1387"/>
    </row>
    <row r="577" spans="1:11" x14ac:dyDescent="0.2">
      <c r="A577" s="238" t="s">
        <v>1</v>
      </c>
      <c r="B577" s="1371">
        <f t="shared" ref="B577:H577" si="117">B574/B573*100-100</f>
        <v>20.088495575221231</v>
      </c>
      <c r="C577" s="1372">
        <f t="shared" si="117"/>
        <v>18.362831858407077</v>
      </c>
      <c r="D577" s="1372">
        <f t="shared" si="117"/>
        <v>-7.2787610619469092</v>
      </c>
      <c r="E577" s="1372">
        <f t="shared" si="117"/>
        <v>10.398230088495581</v>
      </c>
      <c r="F577" s="1372">
        <f t="shared" si="117"/>
        <v>9.0265486725663777</v>
      </c>
      <c r="G577" s="1377">
        <f t="shared" si="117"/>
        <v>2.8761061946902799</v>
      </c>
      <c r="H577" s="1422">
        <f t="shared" si="117"/>
        <v>8.9122418879056085</v>
      </c>
      <c r="I577" s="1387"/>
      <c r="J577" s="1387"/>
      <c r="K577" s="1387"/>
    </row>
    <row r="578" spans="1:11" ht="13.5" thickBot="1" x14ac:dyDescent="0.25">
      <c r="A578" s="231" t="s">
        <v>27</v>
      </c>
      <c r="B578" s="254">
        <f t="shared" ref="B578:H578" si="118">B574-B561</f>
        <v>93</v>
      </c>
      <c r="C578" s="255">
        <f t="shared" si="118"/>
        <v>72</v>
      </c>
      <c r="D578" s="255">
        <f t="shared" si="118"/>
        <v>283</v>
      </c>
      <c r="E578" s="255">
        <f t="shared" si="118"/>
        <v>42</v>
      </c>
      <c r="F578" s="255">
        <f t="shared" si="118"/>
        <v>44</v>
      </c>
      <c r="G578" s="545">
        <f t="shared" si="118"/>
        <v>35</v>
      </c>
      <c r="H578" s="287">
        <f t="shared" si="118"/>
        <v>25.83333333333303</v>
      </c>
      <c r="I578" s="1387" t="s">
        <v>56</v>
      </c>
      <c r="J578" s="742">
        <f>H566-H579</f>
        <v>3</v>
      </c>
      <c r="K578" s="1019">
        <f>J578/H566</f>
        <v>1.3043478260869565E-2</v>
      </c>
    </row>
    <row r="579" spans="1:11" x14ac:dyDescent="0.2">
      <c r="A579" s="265" t="s">
        <v>52</v>
      </c>
      <c r="B579" s="1402">
        <f>[1]LM!$F$371</f>
        <v>43</v>
      </c>
      <c r="C579" s="1403">
        <f>[1]LM!$R$371</f>
        <v>42</v>
      </c>
      <c r="D579" s="1403">
        <f>[1]LM!$AD$371</f>
        <v>9</v>
      </c>
      <c r="E579" s="1403">
        <f>[1]LM!$AP$371</f>
        <v>44</v>
      </c>
      <c r="F579" s="1403">
        <f>[1]LM!$BB$371</f>
        <v>44</v>
      </c>
      <c r="G579" s="1404">
        <f>[1]LM!$BN$371</f>
        <v>45</v>
      </c>
      <c r="H579" s="422">
        <f>SUM(B579:G579)</f>
        <v>227</v>
      </c>
      <c r="I579" s="1387" t="s">
        <v>57</v>
      </c>
      <c r="J579" s="1387">
        <v>152.24</v>
      </c>
      <c r="K579" s="313"/>
    </row>
    <row r="580" spans="1:11" x14ac:dyDescent="0.2">
      <c r="A580" s="265" t="s">
        <v>28</v>
      </c>
      <c r="B580" s="1416"/>
      <c r="C580" s="1417"/>
      <c r="D580" s="1417"/>
      <c r="E580" s="1417"/>
      <c r="F580" s="1417"/>
      <c r="G580" s="1418"/>
      <c r="H580" s="328"/>
      <c r="I580" s="1387" t="s">
        <v>26</v>
      </c>
      <c r="J580" s="215">
        <f>J579-J566</f>
        <v>-0.56000000000000227</v>
      </c>
      <c r="K580" s="459"/>
    </row>
    <row r="581" spans="1:11" ht="13.5" thickBot="1" x14ac:dyDescent="0.25">
      <c r="A581" s="266" t="s">
        <v>26</v>
      </c>
      <c r="B581" s="352">
        <f t="shared" ref="B581:G581" si="119">B580-B567</f>
        <v>-150</v>
      </c>
      <c r="C581" s="353">
        <f t="shared" si="119"/>
        <v>-150</v>
      </c>
      <c r="D581" s="353">
        <f t="shared" si="119"/>
        <v>-155</v>
      </c>
      <c r="E581" s="353">
        <f t="shared" si="119"/>
        <v>-153.5</v>
      </c>
      <c r="F581" s="353">
        <f t="shared" si="119"/>
        <v>-153.5</v>
      </c>
      <c r="G581" s="354">
        <f t="shared" si="119"/>
        <v>-155</v>
      </c>
      <c r="H581" s="402"/>
      <c r="I581" s="1387"/>
      <c r="J581" s="1387"/>
      <c r="K581" s="1387"/>
    </row>
    <row r="583" spans="1:11" ht="13.5" thickBot="1" x14ac:dyDescent="0.25"/>
    <row r="584" spans="1:11" ht="13.5" thickBot="1" x14ac:dyDescent="0.25">
      <c r="A584" s="230" t="s">
        <v>308</v>
      </c>
      <c r="B584" s="1439" t="s">
        <v>53</v>
      </c>
      <c r="C584" s="1440"/>
      <c r="D584" s="1440"/>
      <c r="E584" s="1440"/>
      <c r="F584" s="1440"/>
      <c r="G584" s="1440"/>
      <c r="H584" s="1581" t="s">
        <v>0</v>
      </c>
      <c r="I584" s="228">
        <v>67</v>
      </c>
      <c r="J584" s="1414"/>
      <c r="K584" s="1414"/>
    </row>
    <row r="585" spans="1:11" x14ac:dyDescent="0.2">
      <c r="A585" s="231" t="s">
        <v>54</v>
      </c>
      <c r="B585" s="854">
        <v>1</v>
      </c>
      <c r="C585" s="855">
        <v>2</v>
      </c>
      <c r="D585" s="855">
        <v>3</v>
      </c>
      <c r="E585" s="855">
        <v>4</v>
      </c>
      <c r="F585" s="855">
        <v>5</v>
      </c>
      <c r="G585" s="856">
        <v>6</v>
      </c>
      <c r="H585" s="1582"/>
      <c r="I585" s="1414"/>
      <c r="J585" s="1414"/>
      <c r="K585" s="1414"/>
    </row>
    <row r="586" spans="1:11" x14ac:dyDescent="0.2">
      <c r="A586" s="234" t="s">
        <v>3</v>
      </c>
      <c r="B586" s="359">
        <v>4540</v>
      </c>
      <c r="C586" s="360">
        <v>4540</v>
      </c>
      <c r="D586" s="360">
        <v>4540</v>
      </c>
      <c r="E586" s="360">
        <v>4540</v>
      </c>
      <c r="F586" s="360">
        <v>4540</v>
      </c>
      <c r="G586" s="1374">
        <v>4540</v>
      </c>
      <c r="H586" s="1378">
        <v>4540</v>
      </c>
      <c r="I586" s="1316"/>
      <c r="J586" s="215"/>
      <c r="K586" s="1414"/>
    </row>
    <row r="587" spans="1:11" x14ac:dyDescent="0.2">
      <c r="A587" s="238" t="s">
        <v>6</v>
      </c>
      <c r="B587" s="299">
        <v>5393</v>
      </c>
      <c r="C587" s="300">
        <v>5274</v>
      </c>
      <c r="D587" s="300">
        <v>4194</v>
      </c>
      <c r="E587" s="300">
        <v>4854</v>
      </c>
      <c r="F587" s="300">
        <v>4923</v>
      </c>
      <c r="G587" s="994">
        <v>4588</v>
      </c>
      <c r="H587" s="317">
        <v>4922</v>
      </c>
      <c r="I587" s="365"/>
      <c r="J587" s="1414"/>
      <c r="K587" s="1414"/>
    </row>
    <row r="588" spans="1:11" x14ac:dyDescent="0.2">
      <c r="A588" s="231" t="s">
        <v>7</v>
      </c>
      <c r="B588" s="301">
        <v>91.7</v>
      </c>
      <c r="C588" s="302">
        <v>91.7</v>
      </c>
      <c r="D588" s="303">
        <v>100</v>
      </c>
      <c r="E588" s="302">
        <v>91.7</v>
      </c>
      <c r="F588" s="302">
        <v>91.7</v>
      </c>
      <c r="G588" s="1375">
        <v>100</v>
      </c>
      <c r="H588" s="1401">
        <v>67.2</v>
      </c>
      <c r="I588" s="1419"/>
      <c r="J588" s="1414"/>
      <c r="K588" s="1414"/>
    </row>
    <row r="589" spans="1:11" ht="13.5" thickBot="1" x14ac:dyDescent="0.25">
      <c r="A589" s="231" t="s">
        <v>8</v>
      </c>
      <c r="B589" s="1206">
        <v>5.5E-2</v>
      </c>
      <c r="C589" s="1207">
        <v>6.8000000000000005E-2</v>
      </c>
      <c r="D589" s="1373">
        <v>2.3E-2</v>
      </c>
      <c r="E589" s="1207">
        <v>5.8999999999999997E-2</v>
      </c>
      <c r="F589" s="1207">
        <v>5.0999999999999997E-2</v>
      </c>
      <c r="G589" s="1376">
        <v>3.5000000000000003E-2</v>
      </c>
      <c r="H589" s="1586">
        <v>9.1999999999999998E-2</v>
      </c>
      <c r="I589" s="1419"/>
      <c r="J589" s="1414"/>
      <c r="K589" s="1414"/>
    </row>
    <row r="590" spans="1:11" x14ac:dyDescent="0.2">
      <c r="A590" s="238" t="s">
        <v>1</v>
      </c>
      <c r="B590" s="536">
        <f t="shared" ref="B590:H590" si="120">B587/B586*100-100</f>
        <v>18.788546255506617</v>
      </c>
      <c r="C590" s="537">
        <f t="shared" si="120"/>
        <v>16.167400881057262</v>
      </c>
      <c r="D590" s="537">
        <f t="shared" si="120"/>
        <v>-7.6211453744493269</v>
      </c>
      <c r="E590" s="537">
        <f t="shared" si="120"/>
        <v>6.9162995594713692</v>
      </c>
      <c r="F590" s="537">
        <f t="shared" si="120"/>
        <v>8.4361233480176168</v>
      </c>
      <c r="G590" s="538">
        <f t="shared" si="120"/>
        <v>1.0572687224669579</v>
      </c>
      <c r="H590" s="1422">
        <f t="shared" si="120"/>
        <v>8.414096916299556</v>
      </c>
      <c r="I590" s="1414"/>
      <c r="J590" s="1414"/>
      <c r="K590" s="1414"/>
    </row>
    <row r="591" spans="1:11" ht="13.5" thickBot="1" x14ac:dyDescent="0.25">
      <c r="A591" s="231" t="s">
        <v>27</v>
      </c>
      <c r="B591" s="254">
        <f t="shared" ref="B591:H591" si="121">B587-B574</f>
        <v>-35</v>
      </c>
      <c r="C591" s="255">
        <f t="shared" si="121"/>
        <v>-76</v>
      </c>
      <c r="D591" s="255">
        <f t="shared" si="121"/>
        <v>3</v>
      </c>
      <c r="E591" s="255">
        <f t="shared" si="121"/>
        <v>-136</v>
      </c>
      <c r="F591" s="255">
        <f t="shared" si="121"/>
        <v>-5</v>
      </c>
      <c r="G591" s="256">
        <f t="shared" si="121"/>
        <v>-62</v>
      </c>
      <c r="H591" s="287">
        <f t="shared" si="121"/>
        <v>-0.83333333333303017</v>
      </c>
      <c r="I591" s="1414" t="s">
        <v>56</v>
      </c>
      <c r="J591" s="742">
        <f>H579-H592</f>
        <v>0</v>
      </c>
      <c r="K591" s="1019">
        <f>J591/H579</f>
        <v>0</v>
      </c>
    </row>
    <row r="592" spans="1:11" x14ac:dyDescent="0.2">
      <c r="A592" s="265" t="s">
        <v>52</v>
      </c>
      <c r="B592" s="1402">
        <v>43</v>
      </c>
      <c r="C592" s="1403">
        <v>42</v>
      </c>
      <c r="D592" s="1403">
        <v>9</v>
      </c>
      <c r="E592" s="1403">
        <v>44</v>
      </c>
      <c r="F592" s="1403">
        <v>44</v>
      </c>
      <c r="G592" s="1404">
        <v>45</v>
      </c>
      <c r="H592" s="422">
        <f>SUM(B592:G592)</f>
        <v>227</v>
      </c>
      <c r="I592" s="1414" t="s">
        <v>57</v>
      </c>
      <c r="J592" s="1414">
        <v>153.56</v>
      </c>
      <c r="K592" s="313"/>
    </row>
    <row r="593" spans="1:11" x14ac:dyDescent="0.2">
      <c r="A593" s="265" t="s">
        <v>28</v>
      </c>
      <c r="B593" s="1416"/>
      <c r="C593" s="1417"/>
      <c r="D593" s="1417"/>
      <c r="E593" s="1417"/>
      <c r="F593" s="1417"/>
      <c r="G593" s="1418"/>
      <c r="H593" s="328"/>
      <c r="I593" s="1414" t="s">
        <v>26</v>
      </c>
      <c r="J593" s="215">
        <f>J592-J579</f>
        <v>1.3199999999999932</v>
      </c>
      <c r="K593" s="459"/>
    </row>
    <row r="594" spans="1:11" ht="13.5" thickBot="1" x14ac:dyDescent="0.25">
      <c r="A594" s="266" t="s">
        <v>26</v>
      </c>
      <c r="B594" s="352">
        <f t="shared" ref="B594:G594" si="122">B593-B580</f>
        <v>0</v>
      </c>
      <c r="C594" s="353">
        <f t="shared" si="122"/>
        <v>0</v>
      </c>
      <c r="D594" s="353">
        <f t="shared" si="122"/>
        <v>0</v>
      </c>
      <c r="E594" s="353">
        <f t="shared" si="122"/>
        <v>0</v>
      </c>
      <c r="F594" s="353">
        <f t="shared" si="122"/>
        <v>0</v>
      </c>
      <c r="G594" s="354">
        <f t="shared" si="122"/>
        <v>0</v>
      </c>
      <c r="H594" s="402"/>
      <c r="I594" s="1414"/>
      <c r="J594" s="1414"/>
      <c r="K594" s="1414"/>
    </row>
  </sheetData>
  <mergeCells count="84">
    <mergeCell ref="B571:G571"/>
    <mergeCell ref="H571:H572"/>
    <mergeCell ref="K177:N177"/>
    <mergeCell ref="K178:N178"/>
    <mergeCell ref="B294:D294"/>
    <mergeCell ref="E294:E295"/>
    <mergeCell ref="B281:D281"/>
    <mergeCell ref="E281:E282"/>
    <mergeCell ref="E190:E191"/>
    <mergeCell ref="H531:H533"/>
    <mergeCell ref="H308:H309"/>
    <mergeCell ref="B420:G420"/>
    <mergeCell ref="H420:H421"/>
    <mergeCell ref="B558:G558"/>
    <mergeCell ref="H558:H559"/>
    <mergeCell ref="B545:G545"/>
    <mergeCell ref="B531:G531"/>
    <mergeCell ref="H434:H435"/>
    <mergeCell ref="B462:G462"/>
    <mergeCell ref="H462:H463"/>
    <mergeCell ref="B392:G392"/>
    <mergeCell ref="H392:H393"/>
    <mergeCell ref="B406:G406"/>
    <mergeCell ref="B308:G308"/>
    <mergeCell ref="B378:G378"/>
    <mergeCell ref="H378:H379"/>
    <mergeCell ref="H364:H365"/>
    <mergeCell ref="B350:G350"/>
    <mergeCell ref="H350:H351"/>
    <mergeCell ref="B364:G364"/>
    <mergeCell ref="B336:G336"/>
    <mergeCell ref="H336:H337"/>
    <mergeCell ref="B322:G322"/>
    <mergeCell ref="H322:H323"/>
    <mergeCell ref="K113:N113"/>
    <mergeCell ref="K114:N114"/>
    <mergeCell ref="B138:E138"/>
    <mergeCell ref="K146:M146"/>
    <mergeCell ref="Q69:Q71"/>
    <mergeCell ref="B86:E86"/>
    <mergeCell ref="B73:E73"/>
    <mergeCell ref="J82:P84"/>
    <mergeCell ref="J69:P71"/>
    <mergeCell ref="B99:E99"/>
    <mergeCell ref="B112:E112"/>
    <mergeCell ref="K133:M133"/>
    <mergeCell ref="B125:E125"/>
    <mergeCell ref="B8:E8"/>
    <mergeCell ref="B21:E21"/>
    <mergeCell ref="B34:E34"/>
    <mergeCell ref="B47:E47"/>
    <mergeCell ref="B60:E60"/>
    <mergeCell ref="B151:D151"/>
    <mergeCell ref="B177:D177"/>
    <mergeCell ref="B268:D268"/>
    <mergeCell ref="E268:E269"/>
    <mergeCell ref="E255:E256"/>
    <mergeCell ref="B242:D242"/>
    <mergeCell ref="E242:E243"/>
    <mergeCell ref="B255:D255"/>
    <mergeCell ref="B229:D229"/>
    <mergeCell ref="E229:E230"/>
    <mergeCell ref="B216:D216"/>
    <mergeCell ref="E216:E217"/>
    <mergeCell ref="B164:D164"/>
    <mergeCell ref="B203:D203"/>
    <mergeCell ref="E203:E204"/>
    <mergeCell ref="B190:D190"/>
    <mergeCell ref="B584:G584"/>
    <mergeCell ref="H584:H585"/>
    <mergeCell ref="H406:H407"/>
    <mergeCell ref="H448:H449"/>
    <mergeCell ref="M533:N533"/>
    <mergeCell ref="B504:G504"/>
    <mergeCell ref="H504:H505"/>
    <mergeCell ref="B490:G490"/>
    <mergeCell ref="H490:H491"/>
    <mergeCell ref="H545:H546"/>
    <mergeCell ref="B476:G476"/>
    <mergeCell ref="H476:H477"/>
    <mergeCell ref="B448:G448"/>
    <mergeCell ref="B518:G518"/>
    <mergeCell ref="H518:H519"/>
    <mergeCell ref="B434:G434"/>
  </mergeCells>
  <conditionalFormatting sqref="B395:G39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G5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G5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8:G5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1:G5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4:G5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7:G5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30" t="s">
        <v>18</v>
      </c>
      <c r="C4" s="1431"/>
      <c r="D4" s="1431"/>
      <c r="E4" s="1431"/>
      <c r="F4" s="1431"/>
      <c r="G4" s="1431"/>
      <c r="H4" s="1431"/>
      <c r="I4" s="1431"/>
      <c r="J4" s="1432"/>
      <c r="K4" s="1430" t="s">
        <v>21</v>
      </c>
      <c r="L4" s="1431"/>
      <c r="M4" s="1431"/>
      <c r="N4" s="1431"/>
      <c r="O4" s="1431"/>
      <c r="P4" s="1431"/>
      <c r="Q4" s="1431"/>
      <c r="R4" s="1431"/>
      <c r="S4" s="1431"/>
      <c r="T4" s="1431"/>
      <c r="U4" s="1431"/>
      <c r="V4" s="1431"/>
      <c r="W4" s="143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30" t="s">
        <v>23</v>
      </c>
      <c r="C17" s="1431"/>
      <c r="D17" s="1431"/>
      <c r="E17" s="1431"/>
      <c r="F17" s="143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30" t="s">
        <v>18</v>
      </c>
      <c r="C4" s="1431"/>
      <c r="D4" s="1431"/>
      <c r="E4" s="1431"/>
      <c r="F4" s="1431"/>
      <c r="G4" s="1431"/>
      <c r="H4" s="1431"/>
      <c r="I4" s="1431"/>
      <c r="J4" s="1432"/>
      <c r="K4" s="1430" t="s">
        <v>21</v>
      </c>
      <c r="L4" s="1431"/>
      <c r="M4" s="1431"/>
      <c r="N4" s="1431"/>
      <c r="O4" s="1431"/>
      <c r="P4" s="1431"/>
      <c r="Q4" s="1431"/>
      <c r="R4" s="1431"/>
      <c r="S4" s="1431"/>
      <c r="T4" s="1431"/>
      <c r="U4" s="1431"/>
      <c r="V4" s="1431"/>
      <c r="W4" s="143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30" t="s">
        <v>23</v>
      </c>
      <c r="C17" s="1431"/>
      <c r="D17" s="1431"/>
      <c r="E17" s="1431"/>
      <c r="F17" s="143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430" t="s">
        <v>18</v>
      </c>
      <c r="C4" s="1431"/>
      <c r="D4" s="1431"/>
      <c r="E4" s="1431"/>
      <c r="F4" s="1431"/>
      <c r="G4" s="1431"/>
      <c r="H4" s="1431"/>
      <c r="I4" s="1431"/>
      <c r="J4" s="1432"/>
      <c r="K4" s="1430" t="s">
        <v>21</v>
      </c>
      <c r="L4" s="1431"/>
      <c r="M4" s="1431"/>
      <c r="N4" s="1431"/>
      <c r="O4" s="1431"/>
      <c r="P4" s="1431"/>
      <c r="Q4" s="1431"/>
      <c r="R4" s="1431"/>
      <c r="S4" s="1431"/>
      <c r="T4" s="1431"/>
      <c r="U4" s="1431"/>
      <c r="V4" s="1431"/>
      <c r="W4" s="143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430" t="s">
        <v>23</v>
      </c>
      <c r="C17" s="1431"/>
      <c r="D17" s="1431"/>
      <c r="E17" s="1431"/>
      <c r="F17" s="143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433" t="s">
        <v>42</v>
      </c>
      <c r="B1" s="1433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433" t="s">
        <v>42</v>
      </c>
      <c r="B1" s="1433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434" t="s">
        <v>42</v>
      </c>
      <c r="B1" s="1434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433" t="s">
        <v>42</v>
      </c>
      <c r="B1" s="1433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629"/>
  <sheetViews>
    <sheetView showGridLines="0" topLeftCell="A597" zoomScale="85" zoomScaleNormal="85" workbookViewId="0">
      <selection activeCell="A629" sqref="A629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459"/>
      <c r="G2" s="1459"/>
      <c r="H2" s="1459"/>
      <c r="I2" s="1459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459"/>
      <c r="AH6" s="1459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435" t="s">
        <v>50</v>
      </c>
      <c r="C8" s="1436"/>
      <c r="D8" s="1436"/>
      <c r="E8" s="1436"/>
      <c r="F8" s="1436"/>
      <c r="G8" s="1436"/>
      <c r="H8" s="1436"/>
      <c r="I8" s="1436"/>
      <c r="J8" s="1436"/>
      <c r="K8" s="1460"/>
      <c r="L8" s="1435" t="s">
        <v>53</v>
      </c>
      <c r="M8" s="1436"/>
      <c r="N8" s="1436"/>
      <c r="O8" s="1436"/>
      <c r="P8" s="1436"/>
      <c r="Q8" s="1436"/>
      <c r="R8" s="1436"/>
      <c r="S8" s="1436"/>
      <c r="T8" s="1436"/>
      <c r="U8" s="1437"/>
      <c r="V8" s="327" t="s">
        <v>55</v>
      </c>
      <c r="AA8" s="1465"/>
      <c r="AB8" s="1465"/>
      <c r="AC8" s="1465"/>
      <c r="AD8" s="1465"/>
      <c r="AE8" s="1465"/>
      <c r="AF8" s="1465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461" t="s">
        <v>63</v>
      </c>
      <c r="AA12" s="1461"/>
      <c r="AB12" s="1461"/>
      <c r="AC12" s="1461"/>
      <c r="AD12" s="1461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461"/>
      <c r="AA13" s="1461"/>
      <c r="AB13" s="1461"/>
      <c r="AC13" s="1461"/>
      <c r="AD13" s="1461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461"/>
      <c r="AA14" s="1461"/>
      <c r="AB14" s="1461"/>
      <c r="AC14" s="1461"/>
      <c r="AD14" s="1461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435" t="s">
        <v>50</v>
      </c>
      <c r="C22" s="1436"/>
      <c r="D22" s="1436"/>
      <c r="E22" s="1436"/>
      <c r="F22" s="1436"/>
      <c r="G22" s="1436"/>
      <c r="H22" s="1436"/>
      <c r="I22" s="1436"/>
      <c r="J22" s="1436"/>
      <c r="K22" s="1460"/>
      <c r="L22" s="1435" t="s">
        <v>53</v>
      </c>
      <c r="M22" s="1436"/>
      <c r="N22" s="1436"/>
      <c r="O22" s="1436"/>
      <c r="P22" s="1436"/>
      <c r="Q22" s="1436"/>
      <c r="R22" s="1436"/>
      <c r="S22" s="1436"/>
      <c r="T22" s="1436"/>
      <c r="U22" s="1437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435" t="s">
        <v>50</v>
      </c>
      <c r="C36" s="1436"/>
      <c r="D36" s="1436"/>
      <c r="E36" s="1436"/>
      <c r="F36" s="1436"/>
      <c r="G36" s="1436"/>
      <c r="H36" s="1436"/>
      <c r="I36" s="1436"/>
      <c r="J36" s="1436"/>
      <c r="K36" s="1460"/>
      <c r="L36" s="1435" t="s">
        <v>53</v>
      </c>
      <c r="M36" s="1436"/>
      <c r="N36" s="1436"/>
      <c r="O36" s="1436"/>
      <c r="P36" s="1436"/>
      <c r="Q36" s="1436"/>
      <c r="R36" s="1436"/>
      <c r="S36" s="1436"/>
      <c r="T36" s="1436"/>
      <c r="U36" s="1437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462" t="s">
        <v>85</v>
      </c>
      <c r="AH36" s="1463"/>
      <c r="AI36" s="1463"/>
      <c r="AJ36" s="1464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439" t="s">
        <v>50</v>
      </c>
      <c r="C50" s="1440"/>
      <c r="D50" s="1440"/>
      <c r="E50" s="1440"/>
      <c r="F50" s="1440"/>
      <c r="G50" s="1440"/>
      <c r="H50" s="1440"/>
      <c r="I50" s="1440"/>
      <c r="J50" s="1440"/>
      <c r="K50" s="1440"/>
      <c r="L50" s="1440"/>
      <c r="M50" s="1440"/>
      <c r="N50" s="1441"/>
      <c r="O50" s="1439" t="s">
        <v>53</v>
      </c>
      <c r="P50" s="1440"/>
      <c r="Q50" s="1440"/>
      <c r="R50" s="1440"/>
      <c r="S50" s="1440"/>
      <c r="T50" s="1440"/>
      <c r="U50" s="1440"/>
      <c r="V50" s="1440"/>
      <c r="W50" s="1441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439" t="s">
        <v>50</v>
      </c>
      <c r="C64" s="1440"/>
      <c r="D64" s="1440"/>
      <c r="E64" s="1440"/>
      <c r="F64" s="1440"/>
      <c r="G64" s="1440"/>
      <c r="H64" s="1440"/>
      <c r="I64" s="1440"/>
      <c r="J64" s="1440"/>
      <c r="K64" s="1440"/>
      <c r="L64" s="1440"/>
      <c r="M64" s="1440"/>
      <c r="N64" s="1441"/>
      <c r="O64" s="1439" t="s">
        <v>53</v>
      </c>
      <c r="P64" s="1440"/>
      <c r="Q64" s="1440"/>
      <c r="R64" s="1440"/>
      <c r="S64" s="1440"/>
      <c r="T64" s="1440"/>
      <c r="U64" s="1440"/>
      <c r="V64" s="1440"/>
      <c r="W64" s="1441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439" t="s">
        <v>50</v>
      </c>
      <c r="C78" s="1440"/>
      <c r="D78" s="1440"/>
      <c r="E78" s="1440"/>
      <c r="F78" s="1440"/>
      <c r="G78" s="1440"/>
      <c r="H78" s="1440"/>
      <c r="I78" s="1440"/>
      <c r="J78" s="1440"/>
      <c r="K78" s="1440"/>
      <c r="L78" s="1440"/>
      <c r="M78" s="1440"/>
      <c r="N78" s="1441"/>
      <c r="O78" s="1439" t="s">
        <v>53</v>
      </c>
      <c r="P78" s="1440"/>
      <c r="Q78" s="1440"/>
      <c r="R78" s="1440"/>
      <c r="S78" s="1440"/>
      <c r="T78" s="1440"/>
      <c r="U78" s="1440"/>
      <c r="V78" s="1440"/>
      <c r="W78" s="1441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439" t="s">
        <v>50</v>
      </c>
      <c r="C92" s="1440"/>
      <c r="D92" s="1440"/>
      <c r="E92" s="1440"/>
      <c r="F92" s="1440"/>
      <c r="G92" s="1440"/>
      <c r="H92" s="1440"/>
      <c r="I92" s="1440"/>
      <c r="J92" s="1440"/>
      <c r="K92" s="1440"/>
      <c r="L92" s="1440"/>
      <c r="M92" s="1440"/>
      <c r="N92" s="1441"/>
      <c r="O92" s="1439" t="s">
        <v>53</v>
      </c>
      <c r="P92" s="1440"/>
      <c r="Q92" s="1440"/>
      <c r="R92" s="1440"/>
      <c r="S92" s="1440"/>
      <c r="T92" s="1440"/>
      <c r="U92" s="1440"/>
      <c r="V92" s="1440"/>
      <c r="W92" s="1441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439" t="s">
        <v>50</v>
      </c>
      <c r="C106" s="1440"/>
      <c r="D106" s="1440"/>
      <c r="E106" s="1440"/>
      <c r="F106" s="1440"/>
      <c r="G106" s="1440"/>
      <c r="H106" s="1440"/>
      <c r="I106" s="1440"/>
      <c r="J106" s="1440"/>
      <c r="K106" s="1440"/>
      <c r="L106" s="1440"/>
      <c r="M106" s="1440"/>
      <c r="N106" s="1441"/>
      <c r="O106" s="1439" t="s">
        <v>53</v>
      </c>
      <c r="P106" s="1440"/>
      <c r="Q106" s="1440"/>
      <c r="R106" s="1440"/>
      <c r="S106" s="1440"/>
      <c r="T106" s="1440"/>
      <c r="U106" s="1440"/>
      <c r="V106" s="1440"/>
      <c r="W106" s="1441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468" t="s">
        <v>50</v>
      </c>
      <c r="C120" s="1466"/>
      <c r="D120" s="1466"/>
      <c r="E120" s="1466"/>
      <c r="F120" s="1466"/>
      <c r="G120" s="1440"/>
      <c r="H120" s="1440"/>
      <c r="I120" s="1440"/>
      <c r="J120" s="1440"/>
      <c r="K120" s="1440"/>
      <c r="L120" s="1466"/>
      <c r="M120" s="1466"/>
      <c r="N120" s="1467"/>
      <c r="O120" s="1468" t="s">
        <v>53</v>
      </c>
      <c r="P120" s="1466"/>
      <c r="Q120" s="1466"/>
      <c r="R120" s="1466"/>
      <c r="S120" s="1466"/>
      <c r="T120" s="1466"/>
      <c r="U120" s="1466"/>
      <c r="V120" s="1466"/>
      <c r="W120" s="1467"/>
      <c r="X120" s="327" t="s">
        <v>55</v>
      </c>
      <c r="Y120" s="461"/>
      <c r="Z120" s="461"/>
      <c r="AA120" s="461"/>
      <c r="AB120" s="1470" t="s">
        <v>114</v>
      </c>
      <c r="AC120" s="1471"/>
      <c r="AD120" s="1471"/>
      <c r="AE120" s="1472"/>
      <c r="AH120" s="1470" t="s">
        <v>123</v>
      </c>
      <c r="AI120" s="1471"/>
      <c r="AJ120" s="1471"/>
      <c r="AK120" s="1472"/>
      <c r="AM120" s="1470" t="s">
        <v>124</v>
      </c>
      <c r="AN120" s="1471"/>
      <c r="AO120" s="1471"/>
      <c r="AP120" s="1472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473" t="s">
        <v>121</v>
      </c>
      <c r="AC121" s="1474"/>
      <c r="AD121" s="1474"/>
      <c r="AE121" s="1475"/>
      <c r="AH121" s="1473" t="s">
        <v>115</v>
      </c>
      <c r="AI121" s="1474"/>
      <c r="AJ121" s="1474"/>
      <c r="AK121" s="1475"/>
      <c r="AM121" s="1473" t="s">
        <v>67</v>
      </c>
      <c r="AN121" s="1474"/>
      <c r="AO121" s="1474"/>
      <c r="AP121" s="1475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476" t="s">
        <v>136</v>
      </c>
      <c r="Z124" s="1477"/>
      <c r="AA124" s="1478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476"/>
      <c r="Z125" s="1477"/>
      <c r="AA125" s="1478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476"/>
      <c r="Z126" s="1477"/>
      <c r="AA126" s="1478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476"/>
      <c r="Z127" s="1477"/>
      <c r="AA127" s="1478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476"/>
      <c r="Z128" s="1477"/>
      <c r="AA128" s="1478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468" t="s">
        <v>130</v>
      </c>
      <c r="C135" s="1466"/>
      <c r="D135" s="1466"/>
      <c r="E135" s="1466"/>
      <c r="F135" s="1466"/>
      <c r="G135" s="1466"/>
      <c r="H135" s="1466"/>
      <c r="I135" s="1466"/>
      <c r="J135" s="1466"/>
      <c r="K135" s="1467"/>
      <c r="L135" s="1468" t="s">
        <v>131</v>
      </c>
      <c r="M135" s="1466"/>
      <c r="N135" s="1467"/>
      <c r="O135" s="1468" t="s">
        <v>53</v>
      </c>
      <c r="P135" s="1466"/>
      <c r="Q135" s="1466"/>
      <c r="R135" s="1466"/>
      <c r="S135" s="1466"/>
      <c r="T135" s="1466"/>
      <c r="U135" s="1466"/>
      <c r="V135" s="1466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481" t="s">
        <v>143</v>
      </c>
      <c r="Y137" s="1482"/>
      <c r="Z137" s="1482"/>
      <c r="AA137" s="1482"/>
      <c r="AB137" s="1482"/>
      <c r="AC137" s="1482"/>
      <c r="AD137" s="1482"/>
      <c r="AE137" s="1482"/>
      <c r="AF137" s="1483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469"/>
      <c r="S149" s="1469"/>
      <c r="T149" s="1469"/>
      <c r="U149" s="1469"/>
      <c r="V149" s="376"/>
      <c r="W149" s="376"/>
      <c r="AI149" s="493"/>
    </row>
    <row r="150" spans="1:35" ht="13.5" thickBot="1" x14ac:dyDescent="0.25">
      <c r="A150" s="230" t="s">
        <v>144</v>
      </c>
      <c r="B150" s="1439" t="s">
        <v>130</v>
      </c>
      <c r="C150" s="1440"/>
      <c r="D150" s="1440"/>
      <c r="E150" s="1440"/>
      <c r="F150" s="1440"/>
      <c r="G150" s="1440"/>
      <c r="H150" s="1440"/>
      <c r="I150" s="1440"/>
      <c r="J150" s="1440"/>
      <c r="K150" s="1440"/>
      <c r="L150" s="1439" t="s">
        <v>131</v>
      </c>
      <c r="M150" s="1440"/>
      <c r="N150" s="1441"/>
      <c r="O150" s="1439" t="s">
        <v>53</v>
      </c>
      <c r="P150" s="1440"/>
      <c r="Q150" s="1440"/>
      <c r="R150" s="1440"/>
      <c r="S150" s="1440"/>
      <c r="T150" s="1440"/>
      <c r="U150" s="1440"/>
      <c r="V150" s="1440"/>
      <c r="W150" s="1441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469"/>
      <c r="Z152" s="1469"/>
      <c r="AA152" s="1469"/>
      <c r="AB152" s="1469"/>
      <c r="AC152" s="1469"/>
      <c r="AD152" s="1469"/>
      <c r="AE152" s="1469"/>
      <c r="AF152" s="1469"/>
      <c r="AG152" s="1469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439" t="s">
        <v>130</v>
      </c>
      <c r="C165" s="1440"/>
      <c r="D165" s="1440"/>
      <c r="E165" s="1440"/>
      <c r="F165" s="1440"/>
      <c r="G165" s="1466"/>
      <c r="H165" s="1466"/>
      <c r="I165" s="1466"/>
      <c r="J165" s="1466"/>
      <c r="K165" s="1467"/>
      <c r="L165" s="1439" t="s">
        <v>131</v>
      </c>
      <c r="M165" s="1440"/>
      <c r="N165" s="1440"/>
      <c r="O165" s="1441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439" t="s">
        <v>130</v>
      </c>
      <c r="C180" s="1440"/>
      <c r="D180" s="1440"/>
      <c r="E180" s="1440"/>
      <c r="F180" s="1440"/>
      <c r="G180" s="1466"/>
      <c r="H180" s="1466"/>
      <c r="I180" s="1466"/>
      <c r="J180" s="1466"/>
      <c r="K180" s="1467"/>
      <c r="L180" s="1439" t="s">
        <v>131</v>
      </c>
      <c r="M180" s="1440"/>
      <c r="N180" s="1440"/>
      <c r="O180" s="1441"/>
      <c r="P180" s="1439" t="s">
        <v>53</v>
      </c>
      <c r="Q180" s="1440"/>
      <c r="R180" s="1440"/>
      <c r="S180" s="1440"/>
      <c r="T180" s="1440"/>
      <c r="U180" s="1440"/>
      <c r="V180" s="1440"/>
      <c r="W180" s="1441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479" t="s">
        <v>183</v>
      </c>
      <c r="AJ192" s="1479"/>
      <c r="AK192" s="1479"/>
      <c r="AL192" s="1479"/>
    </row>
    <row r="193" spans="1:43" x14ac:dyDescent="0.2">
      <c r="AI193" s="1479"/>
      <c r="AJ193" s="1479"/>
      <c r="AK193" s="1479"/>
      <c r="AL193" s="1479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480"/>
      <c r="AJ194" s="1480"/>
      <c r="AK194" s="1480"/>
      <c r="AL194" s="1480"/>
    </row>
    <row r="195" spans="1:43" ht="13.5" thickBot="1" x14ac:dyDescent="0.25">
      <c r="A195" s="230" t="s">
        <v>166</v>
      </c>
      <c r="B195" s="1468" t="s">
        <v>130</v>
      </c>
      <c r="C195" s="1466"/>
      <c r="D195" s="1466"/>
      <c r="E195" s="1466"/>
      <c r="F195" s="1466"/>
      <c r="G195" s="1466"/>
      <c r="H195" s="1466"/>
      <c r="I195" s="1466"/>
      <c r="J195" s="1466"/>
      <c r="K195" s="1467"/>
      <c r="L195" s="1468" t="s">
        <v>131</v>
      </c>
      <c r="M195" s="1466"/>
      <c r="N195" s="1466"/>
      <c r="O195" s="1466"/>
      <c r="P195" s="1467"/>
      <c r="Q195" s="1439" t="s">
        <v>53</v>
      </c>
      <c r="R195" s="1440"/>
      <c r="S195" s="1440"/>
      <c r="T195" s="1440"/>
      <c r="U195" s="1440"/>
      <c r="V195" s="1440"/>
      <c r="W195" s="1440"/>
      <c r="X195" s="1440"/>
      <c r="Y195" s="1441"/>
      <c r="Z195" s="531" t="s">
        <v>55</v>
      </c>
      <c r="AA195" s="228" t="s">
        <v>190</v>
      </c>
      <c r="AB195" s="815"/>
      <c r="AC195" s="815"/>
      <c r="AD195" s="1470" t="s">
        <v>167</v>
      </c>
      <c r="AE195" s="1471"/>
      <c r="AF195" s="1471"/>
      <c r="AG195" s="1472"/>
      <c r="AI195" s="1470" t="s">
        <v>173</v>
      </c>
      <c r="AJ195" s="1471"/>
      <c r="AK195" s="1471"/>
      <c r="AL195" s="1472"/>
      <c r="AN195" s="1470" t="s">
        <v>179</v>
      </c>
      <c r="AO195" s="1471"/>
      <c r="AP195" s="1471"/>
      <c r="AQ195" s="1472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473" t="s">
        <v>168</v>
      </c>
      <c r="AE196" s="1474"/>
      <c r="AF196" s="1474"/>
      <c r="AG196" s="1475"/>
      <c r="AI196" s="1473" t="s">
        <v>121</v>
      </c>
      <c r="AJ196" s="1474"/>
      <c r="AK196" s="1474"/>
      <c r="AL196" s="1475"/>
      <c r="AN196" s="1473" t="s">
        <v>115</v>
      </c>
      <c r="AO196" s="1474"/>
      <c r="AP196" s="1474"/>
      <c r="AQ196" s="1475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468" t="s">
        <v>130</v>
      </c>
      <c r="C209" s="1466"/>
      <c r="D209" s="1466"/>
      <c r="E209" s="1466"/>
      <c r="F209" s="1466"/>
      <c r="G209" s="1466"/>
      <c r="H209" s="1466"/>
      <c r="I209" s="1466"/>
      <c r="J209" s="1466"/>
      <c r="K209" s="1467"/>
      <c r="L209" s="1468" t="s">
        <v>131</v>
      </c>
      <c r="M209" s="1466"/>
      <c r="N209" s="1466"/>
      <c r="O209" s="1466"/>
      <c r="P209" s="1467"/>
      <c r="Q209" s="1439" t="s">
        <v>53</v>
      </c>
      <c r="R209" s="1440"/>
      <c r="S209" s="1440"/>
      <c r="T209" s="1440"/>
      <c r="U209" s="1440"/>
      <c r="V209" s="1440"/>
      <c r="W209" s="1440"/>
      <c r="X209" s="1440"/>
      <c r="Y209" s="1441"/>
      <c r="Z209" s="1442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484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485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468" t="s">
        <v>130</v>
      </c>
      <c r="C223" s="1466"/>
      <c r="D223" s="1466"/>
      <c r="E223" s="1466"/>
      <c r="F223" s="1466"/>
      <c r="G223" s="1466"/>
      <c r="H223" s="1466"/>
      <c r="I223" s="1466"/>
      <c r="J223" s="1466"/>
      <c r="K223" s="1467"/>
      <c r="L223" s="1468" t="s">
        <v>131</v>
      </c>
      <c r="M223" s="1466"/>
      <c r="N223" s="1466"/>
      <c r="O223" s="1466"/>
      <c r="P223" s="1467"/>
      <c r="Q223" s="1439" t="s">
        <v>53</v>
      </c>
      <c r="R223" s="1440"/>
      <c r="S223" s="1440"/>
      <c r="T223" s="1440"/>
      <c r="U223" s="1440"/>
      <c r="V223" s="1440"/>
      <c r="W223" s="1440"/>
      <c r="X223" s="1440"/>
      <c r="Y223" s="1441"/>
      <c r="Z223" s="1442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484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485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468" t="s">
        <v>130</v>
      </c>
      <c r="C237" s="1466"/>
      <c r="D237" s="1466"/>
      <c r="E237" s="1466"/>
      <c r="F237" s="1466"/>
      <c r="G237" s="1466"/>
      <c r="H237" s="1466"/>
      <c r="I237" s="1466"/>
      <c r="J237" s="1466"/>
      <c r="K237" s="1467"/>
      <c r="L237" s="1468" t="s">
        <v>131</v>
      </c>
      <c r="M237" s="1466"/>
      <c r="N237" s="1466"/>
      <c r="O237" s="1466"/>
      <c r="P237" s="1467"/>
      <c r="Q237" s="1439" t="s">
        <v>53</v>
      </c>
      <c r="R237" s="1440"/>
      <c r="S237" s="1440"/>
      <c r="T237" s="1440"/>
      <c r="U237" s="1440"/>
      <c r="V237" s="1440"/>
      <c r="W237" s="1440"/>
      <c r="X237" s="1440"/>
      <c r="Y237" s="1441"/>
      <c r="Z237" s="1442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484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485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468" t="s">
        <v>130</v>
      </c>
      <c r="C251" s="1466"/>
      <c r="D251" s="1466"/>
      <c r="E251" s="1466"/>
      <c r="F251" s="1466"/>
      <c r="G251" s="1466"/>
      <c r="H251" s="1466"/>
      <c r="I251" s="1466"/>
      <c r="J251" s="1466"/>
      <c r="K251" s="1467"/>
      <c r="L251" s="1468" t="s">
        <v>131</v>
      </c>
      <c r="M251" s="1466"/>
      <c r="N251" s="1466"/>
      <c r="O251" s="1466"/>
      <c r="P251" s="1467"/>
      <c r="Q251" s="1439" t="s">
        <v>53</v>
      </c>
      <c r="R251" s="1440"/>
      <c r="S251" s="1440"/>
      <c r="T251" s="1440"/>
      <c r="U251" s="1440"/>
      <c r="V251" s="1440"/>
      <c r="W251" s="1440"/>
      <c r="X251" s="1440"/>
      <c r="Y251" s="1441"/>
      <c r="Z251" s="1442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484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485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468" t="s">
        <v>130</v>
      </c>
      <c r="C265" s="1466"/>
      <c r="D265" s="1466"/>
      <c r="E265" s="1466"/>
      <c r="F265" s="1466"/>
      <c r="G265" s="1466"/>
      <c r="H265" s="1466"/>
      <c r="I265" s="1466"/>
      <c r="J265" s="1466"/>
      <c r="K265" s="1467"/>
      <c r="L265" s="1468" t="s">
        <v>131</v>
      </c>
      <c r="M265" s="1466"/>
      <c r="N265" s="1466"/>
      <c r="O265" s="1466"/>
      <c r="P265" s="1467"/>
      <c r="Q265" s="1439" t="s">
        <v>53</v>
      </c>
      <c r="R265" s="1440"/>
      <c r="S265" s="1440"/>
      <c r="T265" s="1440"/>
      <c r="U265" s="1440"/>
      <c r="V265" s="1440"/>
      <c r="W265" s="1440"/>
      <c r="X265" s="1440"/>
      <c r="Y265" s="1441"/>
      <c r="Z265" s="1442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443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487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439" t="s">
        <v>130</v>
      </c>
      <c r="C279" s="1440"/>
      <c r="D279" s="1440"/>
      <c r="E279" s="1440"/>
      <c r="F279" s="1440"/>
      <c r="G279" s="1440"/>
      <c r="H279" s="1440"/>
      <c r="I279" s="1440"/>
      <c r="J279" s="1440"/>
      <c r="K279" s="1441"/>
      <c r="L279" s="1468" t="s">
        <v>131</v>
      </c>
      <c r="M279" s="1466"/>
      <c r="N279" s="1466"/>
      <c r="O279" s="1466"/>
      <c r="P279" s="1467"/>
      <c r="Q279" s="1439" t="s">
        <v>53</v>
      </c>
      <c r="R279" s="1440"/>
      <c r="S279" s="1440"/>
      <c r="T279" s="1440"/>
      <c r="U279" s="1440"/>
      <c r="V279" s="1440"/>
      <c r="W279" s="1440"/>
      <c r="X279" s="1440"/>
      <c r="Y279" s="1441"/>
      <c r="Z279" s="1442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443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487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488" t="s">
        <v>220</v>
      </c>
      <c r="C293" s="1489"/>
      <c r="D293" s="1489"/>
      <c r="E293" s="1489"/>
      <c r="F293" s="1489"/>
      <c r="G293" s="1489"/>
      <c r="H293" s="1489"/>
      <c r="I293" s="1489"/>
      <c r="J293" s="1489"/>
      <c r="K293" s="1490"/>
      <c r="L293" s="1491" t="s">
        <v>221</v>
      </c>
      <c r="M293" s="1492"/>
      <c r="N293" s="1492"/>
      <c r="O293" s="1492"/>
      <c r="P293" s="1492"/>
      <c r="Q293" s="1439" t="s">
        <v>222</v>
      </c>
      <c r="R293" s="1440"/>
      <c r="S293" s="1440"/>
      <c r="T293" s="1440"/>
      <c r="U293" s="1440"/>
      <c r="V293" s="1440"/>
      <c r="W293" s="1440"/>
      <c r="X293" s="1440"/>
      <c r="Y293" s="1441"/>
      <c r="Z293" s="1486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443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487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444" t="s">
        <v>217</v>
      </c>
      <c r="C310" s="1445"/>
      <c r="D310" s="1445"/>
      <c r="E310" s="1445"/>
      <c r="F310" s="1445"/>
      <c r="G310" s="1445"/>
      <c r="H310" s="1445"/>
      <c r="I310" s="1445"/>
      <c r="J310" s="1445"/>
      <c r="K310" s="1446"/>
      <c r="L310" s="1028"/>
      <c r="M310" s="1029"/>
      <c r="N310" s="1444" t="s">
        <v>216</v>
      </c>
      <c r="O310" s="1445"/>
      <c r="P310" s="1445"/>
      <c r="Q310" s="1445"/>
      <c r="R310" s="1445"/>
      <c r="S310" s="1445"/>
      <c r="T310" s="1445"/>
      <c r="U310" s="1445"/>
      <c r="V310" s="1445"/>
      <c r="W310" s="1446"/>
      <c r="X310" s="1028"/>
      <c r="Y310" s="1030"/>
      <c r="Z310" s="1444" t="s">
        <v>218</v>
      </c>
      <c r="AA310" s="1445"/>
      <c r="AB310" s="1445"/>
      <c r="AC310" s="1445"/>
      <c r="AD310" s="1445"/>
      <c r="AE310" s="1445"/>
      <c r="AF310" s="1445"/>
      <c r="AG310" s="1445"/>
      <c r="AH310" s="1445"/>
      <c r="AI310" s="1446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493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447">
        <v>591</v>
      </c>
      <c r="H312" s="1447">
        <v>117</v>
      </c>
      <c r="I312" s="1447">
        <v>56</v>
      </c>
      <c r="J312" s="1453" t="s">
        <v>148</v>
      </c>
      <c r="K312" s="1450">
        <v>128</v>
      </c>
      <c r="L312" s="1456">
        <f>G312-(D312+D313+D314+D315)</f>
        <v>0</v>
      </c>
      <c r="M312" s="1158">
        <v>8.02</v>
      </c>
      <c r="N312" s="1496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447">
        <v>621</v>
      </c>
      <c r="T312" s="1447">
        <v>117.5</v>
      </c>
      <c r="U312" s="1447">
        <v>59</v>
      </c>
      <c r="V312" s="1453" t="s">
        <v>150</v>
      </c>
      <c r="W312" s="1450">
        <v>128</v>
      </c>
      <c r="X312" s="1456">
        <f>S312-(P312+P313+P314+P315)</f>
        <v>0</v>
      </c>
      <c r="Y312" s="1160">
        <v>0.5</v>
      </c>
      <c r="Z312" s="1499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447">
        <v>630</v>
      </c>
      <c r="AF312" s="1447">
        <v>117</v>
      </c>
      <c r="AG312" s="1447">
        <v>60</v>
      </c>
      <c r="AH312" s="1453" t="s">
        <v>147</v>
      </c>
      <c r="AI312" s="1450">
        <v>128</v>
      </c>
      <c r="AJ312" s="1456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494"/>
      <c r="C313" s="1046" t="s">
        <v>229</v>
      </c>
      <c r="D313" s="1098">
        <v>87</v>
      </c>
      <c r="E313" s="1047">
        <v>117</v>
      </c>
      <c r="F313" s="1046" t="s">
        <v>213</v>
      </c>
      <c r="G313" s="1448"/>
      <c r="H313" s="1448"/>
      <c r="I313" s="1448"/>
      <c r="J313" s="1454"/>
      <c r="K313" s="1451"/>
      <c r="L313" s="1456"/>
      <c r="M313" s="1159">
        <v>8.5</v>
      </c>
      <c r="N313" s="1497"/>
      <c r="O313" s="1046" t="s">
        <v>238</v>
      </c>
      <c r="P313" s="1133">
        <v>113</v>
      </c>
      <c r="Q313" s="1047">
        <v>117</v>
      </c>
      <c r="R313" s="1046" t="s">
        <v>213</v>
      </c>
      <c r="S313" s="1448"/>
      <c r="T313" s="1448"/>
      <c r="U313" s="1448"/>
      <c r="V313" s="1454"/>
      <c r="W313" s="1451"/>
      <c r="X313" s="1456"/>
      <c r="Y313" s="1160">
        <v>-1.5</v>
      </c>
      <c r="Z313" s="1500"/>
      <c r="AA313" s="1049" t="s">
        <v>250</v>
      </c>
      <c r="AB313" s="1050">
        <v>213</v>
      </c>
      <c r="AC313" s="1051">
        <v>117.5</v>
      </c>
      <c r="AD313" s="1046" t="s">
        <v>214</v>
      </c>
      <c r="AE313" s="1448"/>
      <c r="AF313" s="1448"/>
      <c r="AG313" s="1448"/>
      <c r="AH313" s="1454"/>
      <c r="AI313" s="1451"/>
      <c r="AJ313" s="1456"/>
      <c r="AL313" s="1020">
        <v>2</v>
      </c>
      <c r="AM313" s="1023">
        <v>21</v>
      </c>
      <c r="AN313" s="1020">
        <v>60</v>
      </c>
      <c r="AO313" s="1457" t="s">
        <v>264</v>
      </c>
      <c r="AP313" s="1458"/>
    </row>
    <row r="314" spans="1:42" ht="15" x14ac:dyDescent="0.2">
      <c r="A314" s="1157"/>
      <c r="B314" s="1494"/>
      <c r="C314" s="1047"/>
      <c r="D314" s="1047"/>
      <c r="E314" s="1047"/>
      <c r="F314" s="1046"/>
      <c r="G314" s="1448"/>
      <c r="H314" s="1448"/>
      <c r="I314" s="1448"/>
      <c r="J314" s="1454"/>
      <c r="K314" s="1451"/>
      <c r="L314" s="1456"/>
      <c r="M314" s="1159"/>
      <c r="N314" s="1497"/>
      <c r="O314" s="1047"/>
      <c r="P314" s="1047"/>
      <c r="Q314" s="1047"/>
      <c r="R314" s="1046"/>
      <c r="S314" s="1448"/>
      <c r="T314" s="1448"/>
      <c r="U314" s="1448"/>
      <c r="V314" s="1454"/>
      <c r="W314" s="1451"/>
      <c r="X314" s="1456"/>
      <c r="Y314" s="1160"/>
      <c r="Z314" s="1500"/>
      <c r="AA314" s="1052"/>
      <c r="AB314" s="1047"/>
      <c r="AC314" s="1051"/>
      <c r="AD314" s="1046"/>
      <c r="AE314" s="1448"/>
      <c r="AF314" s="1448"/>
      <c r="AG314" s="1448"/>
      <c r="AH314" s="1454"/>
      <c r="AI314" s="1451"/>
      <c r="AJ314" s="1456"/>
      <c r="AL314" s="1020">
        <v>3</v>
      </c>
      <c r="AM314" s="1023">
        <v>8</v>
      </c>
      <c r="AN314" s="1020">
        <v>59</v>
      </c>
      <c r="AO314" s="1458"/>
      <c r="AP314" s="1458"/>
    </row>
    <row r="315" spans="1:42" ht="15.75" thickBot="1" x14ac:dyDescent="0.25">
      <c r="A315" s="1157"/>
      <c r="B315" s="1495"/>
      <c r="C315" s="1053"/>
      <c r="D315" s="1054"/>
      <c r="E315" s="1053"/>
      <c r="F315" s="1055"/>
      <c r="G315" s="1449"/>
      <c r="H315" s="1449"/>
      <c r="I315" s="1449"/>
      <c r="J315" s="1455"/>
      <c r="K315" s="1452"/>
      <c r="L315" s="1456"/>
      <c r="M315" s="1159"/>
      <c r="N315" s="1498"/>
      <c r="O315" s="1053"/>
      <c r="P315" s="1053"/>
      <c r="Q315" s="1053"/>
      <c r="R315" s="1055"/>
      <c r="S315" s="1449"/>
      <c r="T315" s="1449"/>
      <c r="U315" s="1449"/>
      <c r="V315" s="1455"/>
      <c r="W315" s="1452"/>
      <c r="X315" s="1456"/>
      <c r="Y315" s="1160"/>
      <c r="Z315" s="1501"/>
      <c r="AA315" s="1053"/>
      <c r="AB315" s="1056"/>
      <c r="AC315" s="1053"/>
      <c r="AD315" s="1055"/>
      <c r="AE315" s="1449"/>
      <c r="AF315" s="1449"/>
      <c r="AG315" s="1449"/>
      <c r="AH315" s="1455"/>
      <c r="AI315" s="1452"/>
      <c r="AJ315" s="1456"/>
      <c r="AL315" s="1020">
        <v>4</v>
      </c>
      <c r="AM315" s="1023">
        <v>16</v>
      </c>
      <c r="AN315" s="1020">
        <v>60</v>
      </c>
      <c r="AO315" s="1458"/>
      <c r="AP315" s="1458"/>
    </row>
    <row r="316" spans="1:42" ht="15" x14ac:dyDescent="0.2">
      <c r="A316" s="1157">
        <v>-1.1299999999999999</v>
      </c>
      <c r="B316" s="1514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447">
        <v>591</v>
      </c>
      <c r="H316" s="1447">
        <v>117</v>
      </c>
      <c r="I316" s="1447">
        <v>56</v>
      </c>
      <c r="J316" s="1453" t="s">
        <v>147</v>
      </c>
      <c r="K316" s="1450">
        <v>128</v>
      </c>
      <c r="L316" s="1456">
        <f>G316-(D316+D317+D318+D319)</f>
        <v>0</v>
      </c>
      <c r="M316" s="1159">
        <v>5.38</v>
      </c>
      <c r="N316" s="1517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447">
        <v>621</v>
      </c>
      <c r="T316" s="1447">
        <v>119</v>
      </c>
      <c r="U316" s="1447">
        <v>59</v>
      </c>
      <c r="V316" s="1453" t="s">
        <v>148</v>
      </c>
      <c r="W316" s="1450">
        <v>128</v>
      </c>
      <c r="X316" s="1456">
        <f>S316-(P316+P317+P318+P319)</f>
        <v>0</v>
      </c>
      <c r="Y316" s="1160">
        <v>9.5</v>
      </c>
      <c r="Z316" s="1520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447">
        <v>630</v>
      </c>
      <c r="AF316" s="1447">
        <v>119.5</v>
      </c>
      <c r="AG316" s="1447">
        <v>60</v>
      </c>
      <c r="AH316" s="1453" t="s">
        <v>150</v>
      </c>
      <c r="AI316" s="1450">
        <v>128</v>
      </c>
      <c r="AJ316" s="1456">
        <f>AE316-(AB316+AB317+AB318+AB319)</f>
        <v>0</v>
      </c>
      <c r="AL316" s="1020">
        <v>5</v>
      </c>
      <c r="AM316" s="1023">
        <v>14</v>
      </c>
      <c r="AN316" s="1020">
        <v>59</v>
      </c>
      <c r="AO316" s="1458"/>
      <c r="AP316" s="1458"/>
    </row>
    <row r="317" spans="1:42" ht="15" x14ac:dyDescent="0.2">
      <c r="A317" s="1157">
        <v>0</v>
      </c>
      <c r="B317" s="1515"/>
      <c r="C317" s="1047" t="s">
        <v>231</v>
      </c>
      <c r="D317" s="1062">
        <v>95</v>
      </c>
      <c r="E317" s="1047">
        <v>115</v>
      </c>
      <c r="F317" s="1046" t="s">
        <v>213</v>
      </c>
      <c r="G317" s="1448"/>
      <c r="H317" s="1448"/>
      <c r="I317" s="1448"/>
      <c r="J317" s="1454"/>
      <c r="K317" s="1451"/>
      <c r="L317" s="1456"/>
      <c r="M317" s="1159">
        <v>4.5</v>
      </c>
      <c r="N317" s="1518"/>
      <c r="O317" s="1047" t="s">
        <v>229</v>
      </c>
      <c r="P317" s="1142">
        <v>10</v>
      </c>
      <c r="Q317" s="1047">
        <v>117</v>
      </c>
      <c r="R317" s="1046" t="s">
        <v>212</v>
      </c>
      <c r="S317" s="1448"/>
      <c r="T317" s="1448"/>
      <c r="U317" s="1448"/>
      <c r="V317" s="1454"/>
      <c r="W317" s="1451"/>
      <c r="X317" s="1456"/>
      <c r="Y317" s="1160">
        <v>8.58</v>
      </c>
      <c r="Z317" s="1521"/>
      <c r="AA317" s="1063" t="s">
        <v>246</v>
      </c>
      <c r="AB317" s="1146">
        <v>381</v>
      </c>
      <c r="AC317" s="1047">
        <v>120.5</v>
      </c>
      <c r="AD317" s="1046" t="s">
        <v>209</v>
      </c>
      <c r="AE317" s="1448"/>
      <c r="AF317" s="1448"/>
      <c r="AG317" s="1448"/>
      <c r="AH317" s="1454"/>
      <c r="AI317" s="1451"/>
      <c r="AJ317" s="1456"/>
      <c r="AL317" s="1020">
        <v>6</v>
      </c>
      <c r="AM317" s="1023">
        <v>4</v>
      </c>
      <c r="AN317" s="1020">
        <v>18</v>
      </c>
      <c r="AO317" s="1458"/>
      <c r="AP317" s="1458"/>
    </row>
    <row r="318" spans="1:42" ht="15" x14ac:dyDescent="0.2">
      <c r="A318" s="1157"/>
      <c r="B318" s="1515"/>
      <c r="C318" s="1064"/>
      <c r="D318" s="1065"/>
      <c r="E318" s="1064"/>
      <c r="F318" s="1066"/>
      <c r="G318" s="1448"/>
      <c r="H318" s="1448"/>
      <c r="I318" s="1448"/>
      <c r="J318" s="1454"/>
      <c r="K318" s="1451"/>
      <c r="L318" s="1456"/>
      <c r="M318" s="1159">
        <v>-1.5</v>
      </c>
      <c r="N318" s="1518"/>
      <c r="O318" s="1064" t="s">
        <v>236</v>
      </c>
      <c r="P318" s="1143">
        <v>290</v>
      </c>
      <c r="Q318" s="1064">
        <v>117.5</v>
      </c>
      <c r="R318" s="1066" t="s">
        <v>208</v>
      </c>
      <c r="S318" s="1448"/>
      <c r="T318" s="1448"/>
      <c r="U318" s="1448"/>
      <c r="V318" s="1454"/>
      <c r="W318" s="1451"/>
      <c r="X318" s="1456"/>
      <c r="Y318" s="1160">
        <v>6.7</v>
      </c>
      <c r="Z318" s="1521"/>
      <c r="AA318" s="1065" t="s">
        <v>247</v>
      </c>
      <c r="AB318" s="1147">
        <v>145</v>
      </c>
      <c r="AC318" s="1064">
        <v>117.5</v>
      </c>
      <c r="AD318" s="1066" t="s">
        <v>248</v>
      </c>
      <c r="AE318" s="1448"/>
      <c r="AF318" s="1448"/>
      <c r="AG318" s="1448"/>
      <c r="AH318" s="1454"/>
      <c r="AI318" s="1451"/>
      <c r="AJ318" s="1456"/>
      <c r="AL318" s="1020">
        <v>7</v>
      </c>
      <c r="AM318" s="1023">
        <v>20</v>
      </c>
      <c r="AN318" s="1020">
        <v>60</v>
      </c>
      <c r="AO318" s="1458"/>
      <c r="AP318" s="1458"/>
    </row>
    <row r="319" spans="1:42" ht="15.75" thickBot="1" x14ac:dyDescent="0.25">
      <c r="A319" s="1157"/>
      <c r="B319" s="1516"/>
      <c r="C319" s="1064"/>
      <c r="D319" s="1065"/>
      <c r="E319" s="1064"/>
      <c r="F319" s="1066"/>
      <c r="G319" s="1449"/>
      <c r="H319" s="1449"/>
      <c r="I319" s="1449"/>
      <c r="J319" s="1455"/>
      <c r="K319" s="1452"/>
      <c r="L319" s="1456"/>
      <c r="M319" s="1159"/>
      <c r="N319" s="1519"/>
      <c r="O319" s="1064"/>
      <c r="P319" s="1065"/>
      <c r="Q319" s="1064"/>
      <c r="R319" s="1066"/>
      <c r="S319" s="1449"/>
      <c r="T319" s="1449"/>
      <c r="U319" s="1449"/>
      <c r="V319" s="1455"/>
      <c r="W319" s="1452"/>
      <c r="X319" s="1456"/>
      <c r="Y319" s="1159"/>
      <c r="Z319" s="1521"/>
      <c r="AA319" s="1065"/>
      <c r="AB319" s="1065"/>
      <c r="AC319" s="1064"/>
      <c r="AD319" s="1066"/>
      <c r="AE319" s="1448"/>
      <c r="AF319" s="1448"/>
      <c r="AG319" s="1448"/>
      <c r="AH319" s="1454"/>
      <c r="AI319" s="1452"/>
      <c r="AJ319" s="1456"/>
      <c r="AL319" s="1020">
        <v>8</v>
      </c>
      <c r="AM319" s="1023">
        <v>11</v>
      </c>
      <c r="AN319" s="1020">
        <v>18</v>
      </c>
      <c r="AO319" s="1458"/>
      <c r="AP319" s="1458"/>
    </row>
    <row r="320" spans="1:42" ht="15" x14ac:dyDescent="0.2">
      <c r="A320" s="1157">
        <v>0.04</v>
      </c>
      <c r="B320" s="1502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447">
        <v>591</v>
      </c>
      <c r="H320" s="1447">
        <v>120</v>
      </c>
      <c r="I320" s="1447">
        <v>56</v>
      </c>
      <c r="J320" s="1447" t="s">
        <v>147</v>
      </c>
      <c r="K320" s="1450">
        <v>128</v>
      </c>
      <c r="L320" s="1456">
        <f>G320-(D320+D321+D322+D323)</f>
        <v>0</v>
      </c>
      <c r="M320" s="1159">
        <v>11.5</v>
      </c>
      <c r="N320" s="1505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447">
        <v>621</v>
      </c>
      <c r="T320" s="1447">
        <v>117</v>
      </c>
      <c r="U320" s="1447">
        <v>59</v>
      </c>
      <c r="V320" s="1447" t="s">
        <v>150</v>
      </c>
      <c r="W320" s="1450">
        <v>128</v>
      </c>
      <c r="X320" s="1456">
        <f>S320-(P320+P321+P322+P323)</f>
        <v>0</v>
      </c>
      <c r="Y320" s="1159">
        <v>0.53</v>
      </c>
      <c r="Z320" s="1508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511">
        <v>630</v>
      </c>
      <c r="AF320" s="1447">
        <v>121</v>
      </c>
      <c r="AG320" s="1447">
        <v>60</v>
      </c>
      <c r="AH320" s="1447" t="s">
        <v>148</v>
      </c>
      <c r="AI320" s="1450">
        <v>128</v>
      </c>
      <c r="AJ320" s="1456">
        <f>AE320-(AB320+AB321+AB322+AB323)</f>
        <v>0</v>
      </c>
      <c r="AL320" s="1020">
        <v>9</v>
      </c>
      <c r="AM320" s="1023">
        <v>5</v>
      </c>
      <c r="AN320" s="1020">
        <v>56</v>
      </c>
      <c r="AO320" s="1458"/>
      <c r="AP320" s="1458"/>
    </row>
    <row r="321" spans="1:42" ht="15" x14ac:dyDescent="0.2">
      <c r="A321" s="1157">
        <v>0.2</v>
      </c>
      <c r="B321" s="1503"/>
      <c r="C321" s="1047" t="s">
        <v>233</v>
      </c>
      <c r="D321" s="1069">
        <v>327</v>
      </c>
      <c r="E321" s="1047">
        <v>119.5</v>
      </c>
      <c r="F321" s="1046" t="s">
        <v>209</v>
      </c>
      <c r="G321" s="1448"/>
      <c r="H321" s="1448"/>
      <c r="I321" s="1448"/>
      <c r="J321" s="1448"/>
      <c r="K321" s="1451"/>
      <c r="L321" s="1456"/>
      <c r="M321" s="1159">
        <v>11.5</v>
      </c>
      <c r="N321" s="1506"/>
      <c r="O321" s="1047" t="s">
        <v>241</v>
      </c>
      <c r="P321" s="1070">
        <v>10</v>
      </c>
      <c r="Q321" s="1047">
        <v>110.5</v>
      </c>
      <c r="R321" s="1046" t="s">
        <v>210</v>
      </c>
      <c r="S321" s="1448"/>
      <c r="T321" s="1448"/>
      <c r="U321" s="1448"/>
      <c r="V321" s="1448"/>
      <c r="W321" s="1451"/>
      <c r="X321" s="1456"/>
      <c r="Y321" s="1159">
        <v>0.53</v>
      </c>
      <c r="Z321" s="1509"/>
      <c r="AA321" s="1047" t="s">
        <v>251</v>
      </c>
      <c r="AB321" s="1153">
        <v>334</v>
      </c>
      <c r="AC321" s="1047">
        <v>119</v>
      </c>
      <c r="AD321" s="1046" t="s">
        <v>208</v>
      </c>
      <c r="AE321" s="1512"/>
      <c r="AF321" s="1448"/>
      <c r="AG321" s="1448"/>
      <c r="AH321" s="1448"/>
      <c r="AI321" s="1451"/>
      <c r="AJ321" s="1456"/>
      <c r="AL321" s="1020">
        <v>10</v>
      </c>
      <c r="AM321" s="1023">
        <v>13</v>
      </c>
      <c r="AN321" s="1020">
        <v>59</v>
      </c>
      <c r="AO321" s="1458"/>
      <c r="AP321" s="1458"/>
    </row>
    <row r="322" spans="1:42" ht="15" x14ac:dyDescent="0.2">
      <c r="A322" s="1157">
        <v>0.5</v>
      </c>
      <c r="B322" s="1503"/>
      <c r="C322" s="1064" t="s">
        <v>234</v>
      </c>
      <c r="D322" s="1071">
        <v>27</v>
      </c>
      <c r="E322" s="1064">
        <v>115</v>
      </c>
      <c r="F322" s="1066" t="s">
        <v>211</v>
      </c>
      <c r="G322" s="1448"/>
      <c r="H322" s="1448"/>
      <c r="I322" s="1448"/>
      <c r="J322" s="1448"/>
      <c r="K322" s="1451"/>
      <c r="L322" s="1456"/>
      <c r="M322" s="1158"/>
      <c r="N322" s="1506"/>
      <c r="O322" s="1064"/>
      <c r="P322" s="1065"/>
      <c r="Q322" s="1064"/>
      <c r="R322" s="1066"/>
      <c r="S322" s="1448"/>
      <c r="T322" s="1448"/>
      <c r="U322" s="1448"/>
      <c r="V322" s="1448"/>
      <c r="W322" s="1451"/>
      <c r="X322" s="1456"/>
      <c r="Y322" s="1159"/>
      <c r="Z322" s="1509"/>
      <c r="AA322" s="1064"/>
      <c r="AB322" s="1065"/>
      <c r="AC322" s="1064"/>
      <c r="AD322" s="1066"/>
      <c r="AE322" s="1512"/>
      <c r="AF322" s="1448"/>
      <c r="AG322" s="1448"/>
      <c r="AH322" s="1448"/>
      <c r="AI322" s="1451"/>
      <c r="AJ322" s="1456"/>
      <c r="AL322" s="1020">
        <v>11</v>
      </c>
      <c r="AM322" s="1023">
        <v>7</v>
      </c>
      <c r="AN322" s="1020">
        <v>56</v>
      </c>
      <c r="AO322" s="1458"/>
      <c r="AP322" s="1458"/>
    </row>
    <row r="323" spans="1:42" ht="15.75" thickBot="1" x14ac:dyDescent="0.25">
      <c r="A323" s="1157"/>
      <c r="B323" s="1504"/>
      <c r="C323" s="1053"/>
      <c r="D323" s="1054"/>
      <c r="E323" s="1053"/>
      <c r="F323" s="1055"/>
      <c r="G323" s="1449"/>
      <c r="H323" s="1449"/>
      <c r="I323" s="1449"/>
      <c r="J323" s="1449"/>
      <c r="K323" s="1452"/>
      <c r="L323" s="1456"/>
      <c r="M323" s="1158"/>
      <c r="N323" s="1507"/>
      <c r="O323" s="1053"/>
      <c r="P323" s="1054"/>
      <c r="Q323" s="1053"/>
      <c r="R323" s="1055"/>
      <c r="S323" s="1449"/>
      <c r="T323" s="1449"/>
      <c r="U323" s="1449"/>
      <c r="V323" s="1449"/>
      <c r="W323" s="1452"/>
      <c r="X323" s="1456"/>
      <c r="Y323" s="1159"/>
      <c r="Z323" s="1510"/>
      <c r="AA323" s="1053"/>
      <c r="AB323" s="1054"/>
      <c r="AC323" s="1053"/>
      <c r="AD323" s="1055"/>
      <c r="AE323" s="1513"/>
      <c r="AF323" s="1449"/>
      <c r="AG323" s="1449"/>
      <c r="AH323" s="1449"/>
      <c r="AI323" s="1452"/>
      <c r="AJ323" s="1456"/>
      <c r="AL323" s="1020">
        <v>12</v>
      </c>
      <c r="AM323" s="1023">
        <v>9</v>
      </c>
      <c r="AN323" s="1020">
        <v>59</v>
      </c>
      <c r="AO323" s="1458"/>
      <c r="AP323" s="1458"/>
    </row>
    <row r="324" spans="1:42" ht="15" x14ac:dyDescent="0.2">
      <c r="A324" s="1157">
        <v>7.5</v>
      </c>
      <c r="B324" s="1530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447">
        <v>192</v>
      </c>
      <c r="H324" s="1447">
        <v>117</v>
      </c>
      <c r="I324" s="1447">
        <v>18</v>
      </c>
      <c r="J324" s="1447" t="s">
        <v>149</v>
      </c>
      <c r="K324" s="1450">
        <v>128</v>
      </c>
      <c r="L324" s="1456">
        <f>G324-(D324+D325+D326+D327)</f>
        <v>0</v>
      </c>
      <c r="M324" s="1159">
        <v>5.5</v>
      </c>
      <c r="N324" s="1533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447">
        <v>192</v>
      </c>
      <c r="T324" s="1447">
        <v>113</v>
      </c>
      <c r="U324" s="1447">
        <v>18</v>
      </c>
      <c r="V324" s="1447" t="s">
        <v>149</v>
      </c>
      <c r="W324" s="1450">
        <v>128</v>
      </c>
      <c r="X324" s="1456">
        <f>S324-(P324+P325+P326+P327)</f>
        <v>0</v>
      </c>
      <c r="Y324" s="1159">
        <v>1.5</v>
      </c>
      <c r="Z324" s="1536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447">
        <v>192</v>
      </c>
      <c r="AF324" s="1447">
        <v>119</v>
      </c>
      <c r="AG324" s="1447">
        <v>18</v>
      </c>
      <c r="AH324" s="1447" t="s">
        <v>148</v>
      </c>
      <c r="AI324" s="1450">
        <v>128</v>
      </c>
      <c r="AJ324" s="1456">
        <f>AE324-(AB324+AB325+AB326+AB327)</f>
        <v>0</v>
      </c>
      <c r="AL324" s="1020">
        <v>13</v>
      </c>
      <c r="AM324" s="1023">
        <v>1</v>
      </c>
      <c r="AN324" s="1020">
        <v>56</v>
      </c>
      <c r="AO324" s="1458"/>
      <c r="AP324" s="1458"/>
    </row>
    <row r="325" spans="1:42" ht="15" x14ac:dyDescent="0.2">
      <c r="A325" s="1157"/>
      <c r="B325" s="1531"/>
      <c r="C325" s="1047"/>
      <c r="D325" s="1047"/>
      <c r="E325" s="1047"/>
      <c r="F325" s="1046"/>
      <c r="G325" s="1448"/>
      <c r="H325" s="1448"/>
      <c r="I325" s="1448"/>
      <c r="J325" s="1448"/>
      <c r="K325" s="1451"/>
      <c r="L325" s="1456"/>
      <c r="M325" s="1159"/>
      <c r="N325" s="1534"/>
      <c r="O325" s="1046"/>
      <c r="P325" s="1047"/>
      <c r="Q325" s="1047"/>
      <c r="R325" s="1046"/>
      <c r="S325" s="1448"/>
      <c r="T325" s="1448"/>
      <c r="U325" s="1448"/>
      <c r="V325" s="1448"/>
      <c r="W325" s="1451"/>
      <c r="X325" s="1456"/>
      <c r="Y325" s="1159"/>
      <c r="Z325" s="1537"/>
      <c r="AA325" s="1047"/>
      <c r="AB325" s="1047"/>
      <c r="AC325" s="1047"/>
      <c r="AD325" s="1046"/>
      <c r="AE325" s="1448"/>
      <c r="AF325" s="1448"/>
      <c r="AG325" s="1448"/>
      <c r="AH325" s="1448"/>
      <c r="AI325" s="1451"/>
      <c r="AJ325" s="1456"/>
      <c r="AL325" s="1020">
        <v>14</v>
      </c>
      <c r="AM325" s="1023">
        <v>6</v>
      </c>
      <c r="AN325" s="1020">
        <v>56</v>
      </c>
      <c r="AO325" s="1458"/>
      <c r="AP325" s="1458"/>
    </row>
    <row r="326" spans="1:42" ht="15" x14ac:dyDescent="0.2">
      <c r="A326" s="1157"/>
      <c r="B326" s="1531"/>
      <c r="C326" s="1064"/>
      <c r="D326" s="1064"/>
      <c r="E326" s="1064"/>
      <c r="F326" s="1066"/>
      <c r="G326" s="1448"/>
      <c r="H326" s="1448"/>
      <c r="I326" s="1448"/>
      <c r="J326" s="1448"/>
      <c r="K326" s="1451"/>
      <c r="L326" s="1456"/>
      <c r="M326" s="1159"/>
      <c r="N326" s="1534"/>
      <c r="O326" s="1064"/>
      <c r="P326" s="1065"/>
      <c r="Q326" s="1064"/>
      <c r="R326" s="1066"/>
      <c r="S326" s="1448"/>
      <c r="T326" s="1448"/>
      <c r="U326" s="1448"/>
      <c r="V326" s="1448"/>
      <c r="W326" s="1451"/>
      <c r="X326" s="1456"/>
      <c r="Y326" s="1159"/>
      <c r="Z326" s="1537"/>
      <c r="AA326" s="1064"/>
      <c r="AB326" s="1065"/>
      <c r="AC326" s="1064"/>
      <c r="AD326" s="1066"/>
      <c r="AE326" s="1448"/>
      <c r="AF326" s="1448"/>
      <c r="AG326" s="1448"/>
      <c r="AH326" s="1448"/>
      <c r="AI326" s="1451"/>
      <c r="AJ326" s="1456"/>
      <c r="AL326" s="1020">
        <v>15</v>
      </c>
      <c r="AM326" s="1023">
        <v>18</v>
      </c>
      <c r="AN326" s="1020">
        <v>18</v>
      </c>
      <c r="AO326" s="1458"/>
      <c r="AP326" s="1458"/>
    </row>
    <row r="327" spans="1:42" ht="15.75" thickBot="1" x14ac:dyDescent="0.25">
      <c r="A327" s="1157"/>
      <c r="B327" s="1532"/>
      <c r="C327" s="1053"/>
      <c r="D327" s="1054"/>
      <c r="E327" s="1053"/>
      <c r="F327" s="1055"/>
      <c r="G327" s="1449"/>
      <c r="H327" s="1449"/>
      <c r="I327" s="1449"/>
      <c r="J327" s="1449"/>
      <c r="K327" s="1452"/>
      <c r="L327" s="1456"/>
      <c r="M327" s="1159"/>
      <c r="N327" s="1535"/>
      <c r="O327" s="1053"/>
      <c r="P327" s="1054"/>
      <c r="Q327" s="1053"/>
      <c r="R327" s="1055"/>
      <c r="S327" s="1449"/>
      <c r="T327" s="1449"/>
      <c r="U327" s="1449"/>
      <c r="V327" s="1449"/>
      <c r="W327" s="1452"/>
      <c r="X327" s="1456"/>
      <c r="Y327" s="1159"/>
      <c r="Z327" s="1538"/>
      <c r="AA327" s="1053"/>
      <c r="AB327" s="1054"/>
      <c r="AC327" s="1053"/>
      <c r="AD327" s="1055"/>
      <c r="AE327" s="1449"/>
      <c r="AF327" s="1449"/>
      <c r="AG327" s="1449"/>
      <c r="AH327" s="1449"/>
      <c r="AI327" s="1452"/>
      <c r="AJ327" s="1456"/>
      <c r="AL327" s="1020">
        <v>16</v>
      </c>
      <c r="AM327" s="1023">
        <v>17</v>
      </c>
      <c r="AN327" s="1020">
        <v>60</v>
      </c>
      <c r="AO327" s="1458"/>
      <c r="AP327" s="1458"/>
    </row>
    <row r="328" spans="1:42" ht="15" x14ac:dyDescent="0.2">
      <c r="A328" s="1157">
        <v>5.5</v>
      </c>
      <c r="B328" s="1522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447">
        <v>592</v>
      </c>
      <c r="H328" s="1447">
        <v>117</v>
      </c>
      <c r="I328" s="1447">
        <v>56</v>
      </c>
      <c r="J328" s="1453" t="s">
        <v>149</v>
      </c>
      <c r="K328" s="1450">
        <v>128</v>
      </c>
      <c r="L328" s="1456">
        <f>G328-(D328+D329+D330+D331)</f>
        <v>0</v>
      </c>
      <c r="M328" s="1159">
        <v>0</v>
      </c>
      <c r="N328" s="1525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447">
        <v>621</v>
      </c>
      <c r="T328" s="1447">
        <v>115</v>
      </c>
      <c r="U328" s="1447">
        <v>59</v>
      </c>
      <c r="V328" s="1453" t="s">
        <v>259</v>
      </c>
      <c r="W328" s="1450">
        <v>128</v>
      </c>
      <c r="X328" s="1456">
        <f>S328-(P328+P329+P330+P331)</f>
        <v>0</v>
      </c>
      <c r="Y328" s="1159">
        <v>-3.93</v>
      </c>
      <c r="Z328" s="1528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447">
        <v>630</v>
      </c>
      <c r="AF328" s="1447">
        <v>119</v>
      </c>
      <c r="AG328" s="1447">
        <v>60</v>
      </c>
      <c r="AH328" s="1453" t="s">
        <v>147</v>
      </c>
      <c r="AI328" s="1450">
        <v>128</v>
      </c>
      <c r="AJ328" s="1456">
        <f>AE328-(AB328+AB329+AB330+AB331)</f>
        <v>0</v>
      </c>
      <c r="AL328" s="1020">
        <v>17</v>
      </c>
      <c r="AM328" s="1023">
        <v>12</v>
      </c>
      <c r="AN328" s="1020">
        <v>59</v>
      </c>
      <c r="AO328" s="1458"/>
      <c r="AP328" s="1458"/>
    </row>
    <row r="329" spans="1:42" ht="15" x14ac:dyDescent="0.2">
      <c r="A329" s="1157">
        <v>4.5</v>
      </c>
      <c r="B329" s="1523"/>
      <c r="C329" s="1047" t="s">
        <v>229</v>
      </c>
      <c r="D329" s="1077">
        <v>342</v>
      </c>
      <c r="E329" s="1047">
        <v>117</v>
      </c>
      <c r="F329" s="1066" t="s">
        <v>215</v>
      </c>
      <c r="G329" s="1448"/>
      <c r="H329" s="1448"/>
      <c r="I329" s="1448"/>
      <c r="J329" s="1454"/>
      <c r="K329" s="1451"/>
      <c r="L329" s="1456"/>
      <c r="M329" s="1159">
        <v>-1.78</v>
      </c>
      <c r="N329" s="1526"/>
      <c r="O329" s="1047" t="s">
        <v>244</v>
      </c>
      <c r="P329" s="1078">
        <v>362</v>
      </c>
      <c r="Q329" s="1047">
        <v>114</v>
      </c>
      <c r="R329" s="1066" t="s">
        <v>209</v>
      </c>
      <c r="S329" s="1448"/>
      <c r="T329" s="1448"/>
      <c r="U329" s="1448"/>
      <c r="V329" s="1454"/>
      <c r="W329" s="1451"/>
      <c r="X329" s="1456"/>
      <c r="Y329" s="1159">
        <v>-0.5</v>
      </c>
      <c r="Z329" s="1529"/>
      <c r="AA329" s="1047" t="s">
        <v>251</v>
      </c>
      <c r="AB329" s="1093">
        <v>44</v>
      </c>
      <c r="AC329" s="1047">
        <v>119</v>
      </c>
      <c r="AD329" s="1066" t="s">
        <v>210</v>
      </c>
      <c r="AE329" s="1448"/>
      <c r="AF329" s="1448"/>
      <c r="AG329" s="1448"/>
      <c r="AH329" s="1454"/>
      <c r="AI329" s="1451"/>
      <c r="AJ329" s="1456"/>
      <c r="AL329" s="1020">
        <v>18</v>
      </c>
      <c r="AM329" s="1023">
        <v>3</v>
      </c>
      <c r="AN329" s="1020">
        <v>56</v>
      </c>
      <c r="AO329" s="1458"/>
      <c r="AP329" s="1458"/>
    </row>
    <row r="330" spans="1:42" ht="15" x14ac:dyDescent="0.2">
      <c r="A330" s="1157"/>
      <c r="B330" s="1523"/>
      <c r="C330" s="1064"/>
      <c r="D330" s="1064"/>
      <c r="E330" s="1064"/>
      <c r="F330" s="1066"/>
      <c r="G330" s="1448"/>
      <c r="H330" s="1448"/>
      <c r="I330" s="1448"/>
      <c r="J330" s="1454"/>
      <c r="K330" s="1451"/>
      <c r="L330" s="1456"/>
      <c r="M330" s="1159">
        <v>3.5</v>
      </c>
      <c r="N330" s="1526"/>
      <c r="O330" s="1064" t="s">
        <v>243</v>
      </c>
      <c r="P330" s="1080">
        <v>242</v>
      </c>
      <c r="Q330" s="1064">
        <v>113</v>
      </c>
      <c r="R330" s="1066" t="s">
        <v>208</v>
      </c>
      <c r="S330" s="1448"/>
      <c r="T330" s="1448"/>
      <c r="U330" s="1448"/>
      <c r="V330" s="1454"/>
      <c r="W330" s="1451"/>
      <c r="X330" s="1456"/>
      <c r="Y330" s="1159">
        <v>-3.5</v>
      </c>
      <c r="Z330" s="1529"/>
      <c r="AA330" s="1064" t="s">
        <v>250</v>
      </c>
      <c r="AB330" s="1094">
        <v>313</v>
      </c>
      <c r="AC330" s="1064">
        <v>117.5</v>
      </c>
      <c r="AD330" s="1066" t="s">
        <v>208</v>
      </c>
      <c r="AE330" s="1448"/>
      <c r="AF330" s="1448"/>
      <c r="AG330" s="1448"/>
      <c r="AH330" s="1454"/>
      <c r="AI330" s="1451"/>
      <c r="AJ330" s="1456"/>
      <c r="AL330" s="1020">
        <v>19</v>
      </c>
      <c r="AM330" s="1023">
        <v>15</v>
      </c>
      <c r="AN330" s="1020">
        <v>60</v>
      </c>
      <c r="AO330" s="1458"/>
      <c r="AP330" s="1458"/>
    </row>
    <row r="331" spans="1:42" ht="15.75" thickBot="1" x14ac:dyDescent="0.25">
      <c r="A331" s="1157"/>
      <c r="B331" s="1524"/>
      <c r="C331" s="1053"/>
      <c r="D331" s="1053"/>
      <c r="E331" s="1053"/>
      <c r="F331" s="1055"/>
      <c r="G331" s="1449"/>
      <c r="H331" s="1449"/>
      <c r="I331" s="1449"/>
      <c r="J331" s="1455"/>
      <c r="K331" s="1452"/>
      <c r="L331" s="1456"/>
      <c r="M331" s="1159"/>
      <c r="N331" s="1527"/>
      <c r="O331" s="1053"/>
      <c r="P331" s="1053"/>
      <c r="Q331" s="1053"/>
      <c r="R331" s="1055"/>
      <c r="S331" s="1449"/>
      <c r="T331" s="1449"/>
      <c r="U331" s="1449"/>
      <c r="V331" s="1455"/>
      <c r="W331" s="1452"/>
      <c r="X331" s="1456"/>
      <c r="Y331" s="1159"/>
      <c r="Z331" s="1529"/>
      <c r="AA331" s="1064"/>
      <c r="AB331" s="1065"/>
      <c r="AC331" s="1064"/>
      <c r="AD331" s="1066"/>
      <c r="AE331" s="1448"/>
      <c r="AF331" s="1448"/>
      <c r="AG331" s="1448"/>
      <c r="AH331" s="1454"/>
      <c r="AI331" s="1452"/>
      <c r="AJ331" s="1456"/>
      <c r="AL331" s="1020">
        <v>20</v>
      </c>
      <c r="AM331" s="1023">
        <v>2</v>
      </c>
      <c r="AN331" s="1020">
        <v>56</v>
      </c>
      <c r="AO331" s="1458"/>
      <c r="AP331" s="1458"/>
    </row>
    <row r="332" spans="1:42" ht="15" x14ac:dyDescent="0.2">
      <c r="A332" s="1157">
        <v>1.46</v>
      </c>
      <c r="B332" s="1547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447">
        <v>592</v>
      </c>
      <c r="H332" s="1447">
        <v>117</v>
      </c>
      <c r="I332" s="1447">
        <v>56</v>
      </c>
      <c r="J332" s="1447" t="s">
        <v>148</v>
      </c>
      <c r="K332" s="1450">
        <v>128</v>
      </c>
      <c r="L332" s="1456">
        <f>G332-(D332+D333+D334+D335)</f>
        <v>0</v>
      </c>
      <c r="M332" s="1159">
        <v>4.5</v>
      </c>
      <c r="N332" s="1550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447">
        <v>621</v>
      </c>
      <c r="T332" s="1447">
        <v>112</v>
      </c>
      <c r="U332" s="1447">
        <v>59</v>
      </c>
      <c r="V332" s="1447" t="s">
        <v>149</v>
      </c>
      <c r="W332" s="1450">
        <v>128</v>
      </c>
      <c r="X332" s="1456">
        <f>S332-(P332+P333+P334+P335)</f>
        <v>0</v>
      </c>
      <c r="Y332" s="1159">
        <v>8.6999999999999993</v>
      </c>
      <c r="Z332" s="1541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447">
        <v>630</v>
      </c>
      <c r="AF332" s="1447">
        <v>116.5</v>
      </c>
      <c r="AG332" s="1447">
        <v>60</v>
      </c>
      <c r="AH332" s="1447" t="s">
        <v>149</v>
      </c>
      <c r="AI332" s="1450">
        <v>128</v>
      </c>
      <c r="AJ332" s="1456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548"/>
      <c r="C333" s="1047" t="s">
        <v>229</v>
      </c>
      <c r="D333" s="1111">
        <v>317</v>
      </c>
      <c r="E333" s="1047">
        <v>117</v>
      </c>
      <c r="F333" s="1046" t="s">
        <v>211</v>
      </c>
      <c r="G333" s="1448"/>
      <c r="H333" s="1448"/>
      <c r="I333" s="1448"/>
      <c r="J333" s="1448"/>
      <c r="K333" s="1451"/>
      <c r="L333" s="1456"/>
      <c r="M333" s="1159">
        <v>5.5</v>
      </c>
      <c r="N333" s="1551"/>
      <c r="O333" s="1046" t="s">
        <v>243</v>
      </c>
      <c r="P333" s="1079">
        <v>23</v>
      </c>
      <c r="Q333" s="1047">
        <v>113</v>
      </c>
      <c r="R333" s="1046" t="s">
        <v>215</v>
      </c>
      <c r="S333" s="1448"/>
      <c r="T333" s="1448"/>
      <c r="U333" s="1448"/>
      <c r="V333" s="1448"/>
      <c r="W333" s="1451"/>
      <c r="X333" s="1456"/>
      <c r="Y333" s="1159">
        <v>7</v>
      </c>
      <c r="Z333" s="1542"/>
      <c r="AA333" s="1047" t="s">
        <v>249</v>
      </c>
      <c r="AB333" s="1149">
        <v>117</v>
      </c>
      <c r="AC333" s="1047">
        <v>112.5</v>
      </c>
      <c r="AD333" s="1046" t="s">
        <v>210</v>
      </c>
      <c r="AE333" s="1448"/>
      <c r="AF333" s="1448"/>
      <c r="AG333" s="1448"/>
      <c r="AH333" s="1448"/>
      <c r="AI333" s="1451"/>
      <c r="AJ333" s="1456"/>
      <c r="AO333" s="228"/>
    </row>
    <row r="334" spans="1:42" ht="15" x14ac:dyDescent="0.2">
      <c r="A334" s="1157"/>
      <c r="B334" s="1548"/>
      <c r="C334" s="1064"/>
      <c r="D334" s="1064"/>
      <c r="E334" s="1064"/>
      <c r="F334" s="1066"/>
      <c r="G334" s="1448"/>
      <c r="H334" s="1448"/>
      <c r="I334" s="1448"/>
      <c r="J334" s="1448"/>
      <c r="K334" s="1451"/>
      <c r="L334" s="1456"/>
      <c r="M334" s="1159"/>
      <c r="N334" s="1551"/>
      <c r="O334" s="1064"/>
      <c r="P334" s="1065"/>
      <c r="Q334" s="1064"/>
      <c r="R334" s="1066"/>
      <c r="S334" s="1448"/>
      <c r="T334" s="1448"/>
      <c r="U334" s="1448"/>
      <c r="V334" s="1448"/>
      <c r="W334" s="1451"/>
      <c r="X334" s="1456"/>
      <c r="Y334" s="1159">
        <v>2.5</v>
      </c>
      <c r="Z334" s="1542"/>
      <c r="AA334" s="1064" t="s">
        <v>245</v>
      </c>
      <c r="AB334" s="1156">
        <v>138</v>
      </c>
      <c r="AC334" s="1064">
        <v>116.5</v>
      </c>
      <c r="AD334" s="1066" t="s">
        <v>214</v>
      </c>
      <c r="AE334" s="1448"/>
      <c r="AF334" s="1448"/>
      <c r="AG334" s="1448"/>
      <c r="AH334" s="1448"/>
      <c r="AI334" s="1451"/>
      <c r="AJ334" s="1456"/>
    </row>
    <row r="335" spans="1:42" ht="15.75" thickBot="1" x14ac:dyDescent="0.25">
      <c r="A335" s="1157"/>
      <c r="B335" s="1549"/>
      <c r="C335" s="1053"/>
      <c r="D335" s="1054"/>
      <c r="E335" s="1053"/>
      <c r="F335" s="1055"/>
      <c r="G335" s="1449"/>
      <c r="H335" s="1449"/>
      <c r="I335" s="1449"/>
      <c r="J335" s="1449"/>
      <c r="K335" s="1452"/>
      <c r="L335" s="1456"/>
      <c r="M335" s="1159"/>
      <c r="N335" s="1552"/>
      <c r="O335" s="1053"/>
      <c r="P335" s="1054"/>
      <c r="Q335" s="1053"/>
      <c r="R335" s="1055"/>
      <c r="S335" s="1449"/>
      <c r="T335" s="1449"/>
      <c r="U335" s="1449"/>
      <c r="V335" s="1449"/>
      <c r="W335" s="1452"/>
      <c r="X335" s="1456"/>
      <c r="Y335" s="1159"/>
      <c r="Z335" s="1543"/>
      <c r="AA335" s="1053"/>
      <c r="AB335" s="1054"/>
      <c r="AC335" s="1053"/>
      <c r="AD335" s="1055"/>
      <c r="AE335" s="1449"/>
      <c r="AF335" s="1449"/>
      <c r="AG335" s="1449"/>
      <c r="AH335" s="1449"/>
      <c r="AI335" s="1452"/>
      <c r="AJ335" s="1456"/>
    </row>
    <row r="336" spans="1:42" ht="15" x14ac:dyDescent="0.2">
      <c r="A336" s="1157">
        <v>5.3</v>
      </c>
      <c r="B336" s="1544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447">
        <v>592</v>
      </c>
      <c r="H336" s="1447">
        <v>115</v>
      </c>
      <c r="I336" s="1447">
        <v>56</v>
      </c>
      <c r="J336" s="1453" t="s">
        <v>258</v>
      </c>
      <c r="K336" s="1450">
        <v>128</v>
      </c>
      <c r="L336" s="1456">
        <f>G336-(D336+D337+D338+D339)</f>
        <v>0</v>
      </c>
      <c r="M336" s="1158">
        <v>12.91</v>
      </c>
      <c r="N336" s="1553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447">
        <v>621</v>
      </c>
      <c r="T336" s="1447">
        <v>111.5</v>
      </c>
      <c r="U336" s="1447">
        <v>59</v>
      </c>
      <c r="V336" s="1453" t="s">
        <v>257</v>
      </c>
      <c r="W336" s="1450">
        <v>128</v>
      </c>
      <c r="X336" s="1456">
        <f>S336-(P336+P337+P338+P339)</f>
        <v>0</v>
      </c>
      <c r="Y336" s="1159">
        <v>9</v>
      </c>
      <c r="Z336" s="1539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447">
        <v>631</v>
      </c>
      <c r="AF336" s="1447">
        <v>112.5</v>
      </c>
      <c r="AG336" s="1447">
        <v>60</v>
      </c>
      <c r="AH336" s="1453" t="s">
        <v>150</v>
      </c>
      <c r="AI336" s="1450">
        <v>128</v>
      </c>
      <c r="AJ336" s="1456">
        <f>AE336-(AB336+AB337+AB338+AB339)</f>
        <v>0</v>
      </c>
    </row>
    <row r="337" spans="1:36" ht="15" x14ac:dyDescent="0.2">
      <c r="A337" s="1157">
        <v>3</v>
      </c>
      <c r="B337" s="1545"/>
      <c r="C337" s="1047" t="s">
        <v>226</v>
      </c>
      <c r="D337" s="1104">
        <v>214</v>
      </c>
      <c r="E337" s="1047">
        <v>115</v>
      </c>
      <c r="F337" s="1066" t="s">
        <v>214</v>
      </c>
      <c r="G337" s="1448"/>
      <c r="H337" s="1448"/>
      <c r="I337" s="1448"/>
      <c r="J337" s="1454"/>
      <c r="K337" s="1451"/>
      <c r="L337" s="1456"/>
      <c r="M337" s="1159">
        <v>6.5</v>
      </c>
      <c r="N337" s="1554"/>
      <c r="O337" s="1047" t="s">
        <v>242</v>
      </c>
      <c r="P337" s="1091">
        <v>81</v>
      </c>
      <c r="Q337" s="1047">
        <v>112</v>
      </c>
      <c r="R337" s="1066" t="s">
        <v>214</v>
      </c>
      <c r="S337" s="1448"/>
      <c r="T337" s="1448"/>
      <c r="U337" s="1448"/>
      <c r="V337" s="1454"/>
      <c r="W337" s="1451"/>
      <c r="X337" s="1456"/>
      <c r="Y337" s="1159"/>
      <c r="Z337" s="1540"/>
      <c r="AA337" s="1047"/>
      <c r="AB337" s="1047"/>
      <c r="AC337" s="1047"/>
      <c r="AD337" s="1066"/>
      <c r="AE337" s="1448"/>
      <c r="AF337" s="1448"/>
      <c r="AG337" s="1448"/>
      <c r="AH337" s="1454"/>
      <c r="AI337" s="1451"/>
      <c r="AJ337" s="1456"/>
    </row>
    <row r="338" spans="1:36" ht="15" x14ac:dyDescent="0.2">
      <c r="A338" s="1157"/>
      <c r="B338" s="1545"/>
      <c r="C338" s="1064"/>
      <c r="D338" s="1064"/>
      <c r="E338" s="1064"/>
      <c r="F338" s="1066"/>
      <c r="G338" s="1448"/>
      <c r="H338" s="1448"/>
      <c r="I338" s="1448"/>
      <c r="J338" s="1454"/>
      <c r="K338" s="1451"/>
      <c r="L338" s="1456"/>
      <c r="M338" s="1048"/>
      <c r="N338" s="1554"/>
      <c r="O338" s="1064"/>
      <c r="P338" s="1064"/>
      <c r="Q338" s="1064"/>
      <c r="R338" s="1066"/>
      <c r="S338" s="1448"/>
      <c r="T338" s="1448"/>
      <c r="U338" s="1448"/>
      <c r="V338" s="1454"/>
      <c r="W338" s="1451"/>
      <c r="X338" s="1456"/>
      <c r="Y338" s="1048"/>
      <c r="Z338" s="1540"/>
      <c r="AA338" s="1064"/>
      <c r="AB338" s="1064"/>
      <c r="AC338" s="1064"/>
      <c r="AD338" s="1066"/>
      <c r="AE338" s="1448"/>
      <c r="AF338" s="1448"/>
      <c r="AG338" s="1448"/>
      <c r="AH338" s="1454"/>
      <c r="AI338" s="1451"/>
      <c r="AJ338" s="1456"/>
    </row>
    <row r="339" spans="1:36" ht="15.75" thickBot="1" x14ac:dyDescent="0.25">
      <c r="A339" s="1097"/>
      <c r="B339" s="1546"/>
      <c r="C339" s="1053"/>
      <c r="D339" s="1053"/>
      <c r="E339" s="1053"/>
      <c r="F339" s="1055"/>
      <c r="G339" s="1449"/>
      <c r="H339" s="1449"/>
      <c r="I339" s="1449"/>
      <c r="J339" s="1455"/>
      <c r="K339" s="1452"/>
      <c r="L339" s="1456"/>
      <c r="M339" s="1048"/>
      <c r="N339" s="1555"/>
      <c r="O339" s="1053"/>
      <c r="P339" s="1053"/>
      <c r="Q339" s="1053"/>
      <c r="R339" s="1055"/>
      <c r="S339" s="1449"/>
      <c r="T339" s="1449"/>
      <c r="U339" s="1449"/>
      <c r="V339" s="1455"/>
      <c r="W339" s="1452"/>
      <c r="X339" s="1456"/>
      <c r="Y339" s="1048"/>
      <c r="Z339" s="1540"/>
      <c r="AA339" s="1064"/>
      <c r="AB339" s="1065"/>
      <c r="AC339" s="1064"/>
      <c r="AD339" s="1066"/>
      <c r="AE339" s="1448"/>
      <c r="AF339" s="1448"/>
      <c r="AG339" s="1448"/>
      <c r="AH339" s="1454"/>
      <c r="AI339" s="1452"/>
      <c r="AJ339" s="1456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435" t="s">
        <v>130</v>
      </c>
      <c r="C343" s="1436"/>
      <c r="D343" s="1436"/>
      <c r="E343" s="1436"/>
      <c r="F343" s="1436"/>
      <c r="G343" s="1436"/>
      <c r="H343" s="1437"/>
      <c r="I343" s="1438" t="s">
        <v>131</v>
      </c>
      <c r="J343" s="1436"/>
      <c r="K343" s="1436"/>
      <c r="L343" s="1436"/>
      <c r="M343" s="1436"/>
      <c r="N343" s="1436"/>
      <c r="O343" s="1437"/>
      <c r="P343" s="1439" t="s">
        <v>53</v>
      </c>
      <c r="Q343" s="1440"/>
      <c r="R343" s="1440"/>
      <c r="S343" s="1440"/>
      <c r="T343" s="1440"/>
      <c r="U343" s="1440"/>
      <c r="V343" s="1441"/>
      <c r="W343" s="1442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443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435" t="s">
        <v>130</v>
      </c>
      <c r="C356" s="1436"/>
      <c r="D356" s="1436"/>
      <c r="E356" s="1436"/>
      <c r="F356" s="1436"/>
      <c r="G356" s="1436"/>
      <c r="H356" s="1437"/>
      <c r="I356" s="1438" t="s">
        <v>131</v>
      </c>
      <c r="J356" s="1436"/>
      <c r="K356" s="1436"/>
      <c r="L356" s="1436"/>
      <c r="M356" s="1436"/>
      <c r="N356" s="1436"/>
      <c r="O356" s="1437"/>
      <c r="P356" s="1439" t="s">
        <v>53</v>
      </c>
      <c r="Q356" s="1440"/>
      <c r="R356" s="1440"/>
      <c r="S356" s="1440"/>
      <c r="T356" s="1440"/>
      <c r="U356" s="1440"/>
      <c r="V356" s="1441"/>
      <c r="W356" s="1442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443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435" t="s">
        <v>130</v>
      </c>
      <c r="C369" s="1436"/>
      <c r="D369" s="1436"/>
      <c r="E369" s="1436"/>
      <c r="F369" s="1436"/>
      <c r="G369" s="1436"/>
      <c r="H369" s="1437"/>
      <c r="I369" s="1438" t="s">
        <v>131</v>
      </c>
      <c r="J369" s="1436"/>
      <c r="K369" s="1436"/>
      <c r="L369" s="1436"/>
      <c r="M369" s="1436"/>
      <c r="N369" s="1436"/>
      <c r="O369" s="1437"/>
      <c r="P369" s="1439" t="s">
        <v>53</v>
      </c>
      <c r="Q369" s="1440"/>
      <c r="R369" s="1440"/>
      <c r="S369" s="1440"/>
      <c r="T369" s="1440"/>
      <c r="U369" s="1440"/>
      <c r="V369" s="1441"/>
      <c r="W369" s="1442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443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435" t="s">
        <v>130</v>
      </c>
      <c r="C383" s="1436"/>
      <c r="D383" s="1436"/>
      <c r="E383" s="1436"/>
      <c r="F383" s="1436"/>
      <c r="G383" s="1436"/>
      <c r="H383" s="1437"/>
      <c r="I383" s="1438" t="s">
        <v>131</v>
      </c>
      <c r="J383" s="1436"/>
      <c r="K383" s="1436"/>
      <c r="L383" s="1436"/>
      <c r="M383" s="1436"/>
      <c r="N383" s="1436"/>
      <c r="O383" s="1437"/>
      <c r="P383" s="1439" t="s">
        <v>53</v>
      </c>
      <c r="Q383" s="1440"/>
      <c r="R383" s="1440"/>
      <c r="S383" s="1440"/>
      <c r="T383" s="1440"/>
      <c r="U383" s="1440"/>
      <c r="V383" s="1441"/>
      <c r="W383" s="1442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443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435" t="s">
        <v>130</v>
      </c>
      <c r="C397" s="1436"/>
      <c r="D397" s="1436"/>
      <c r="E397" s="1436"/>
      <c r="F397" s="1436"/>
      <c r="G397" s="1436"/>
      <c r="H397" s="1437"/>
      <c r="I397" s="1438" t="s">
        <v>131</v>
      </c>
      <c r="J397" s="1436"/>
      <c r="K397" s="1436"/>
      <c r="L397" s="1436"/>
      <c r="M397" s="1436"/>
      <c r="N397" s="1436"/>
      <c r="O397" s="1437"/>
      <c r="P397" s="1439" t="s">
        <v>53</v>
      </c>
      <c r="Q397" s="1440"/>
      <c r="R397" s="1440"/>
      <c r="S397" s="1440"/>
      <c r="T397" s="1440"/>
      <c r="U397" s="1440"/>
      <c r="V397" s="1441"/>
      <c r="W397" s="1442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443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435" t="s">
        <v>130</v>
      </c>
      <c r="C411" s="1436"/>
      <c r="D411" s="1436"/>
      <c r="E411" s="1436"/>
      <c r="F411" s="1436"/>
      <c r="G411" s="1436"/>
      <c r="H411" s="1437"/>
      <c r="I411" s="1438" t="s">
        <v>131</v>
      </c>
      <c r="J411" s="1436"/>
      <c r="K411" s="1436"/>
      <c r="L411" s="1436"/>
      <c r="M411" s="1436"/>
      <c r="N411" s="1436"/>
      <c r="O411" s="1437"/>
      <c r="P411" s="1439" t="s">
        <v>53</v>
      </c>
      <c r="Q411" s="1440"/>
      <c r="R411" s="1440"/>
      <c r="S411" s="1440"/>
      <c r="T411" s="1440"/>
      <c r="U411" s="1440"/>
      <c r="V411" s="1441"/>
      <c r="W411" s="1442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443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435" t="s">
        <v>130</v>
      </c>
      <c r="C425" s="1436"/>
      <c r="D425" s="1436"/>
      <c r="E425" s="1436"/>
      <c r="F425" s="1436"/>
      <c r="G425" s="1436"/>
      <c r="H425" s="1437"/>
      <c r="I425" s="1438" t="s">
        <v>131</v>
      </c>
      <c r="J425" s="1436"/>
      <c r="K425" s="1436"/>
      <c r="L425" s="1436"/>
      <c r="M425" s="1436"/>
      <c r="N425" s="1436"/>
      <c r="O425" s="1437"/>
      <c r="P425" s="1439" t="s">
        <v>53</v>
      </c>
      <c r="Q425" s="1440"/>
      <c r="R425" s="1440"/>
      <c r="S425" s="1440"/>
      <c r="T425" s="1440"/>
      <c r="U425" s="1440"/>
      <c r="V425" s="1441"/>
      <c r="W425" s="1442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443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435" t="s">
        <v>130</v>
      </c>
      <c r="C439" s="1436"/>
      <c r="D439" s="1436"/>
      <c r="E439" s="1436"/>
      <c r="F439" s="1436"/>
      <c r="G439" s="1436"/>
      <c r="H439" s="1437"/>
      <c r="I439" s="1438" t="s">
        <v>131</v>
      </c>
      <c r="J439" s="1436"/>
      <c r="K439" s="1436"/>
      <c r="L439" s="1436"/>
      <c r="M439" s="1436"/>
      <c r="N439" s="1436"/>
      <c r="O439" s="1437"/>
      <c r="P439" s="1439" t="s">
        <v>53</v>
      </c>
      <c r="Q439" s="1440"/>
      <c r="R439" s="1440"/>
      <c r="S439" s="1440"/>
      <c r="T439" s="1440"/>
      <c r="U439" s="1440"/>
      <c r="V439" s="1441"/>
      <c r="W439" s="1442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443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435" t="s">
        <v>130</v>
      </c>
      <c r="C453" s="1436"/>
      <c r="D453" s="1436"/>
      <c r="E453" s="1436"/>
      <c r="F453" s="1436"/>
      <c r="G453" s="1436"/>
      <c r="H453" s="1437"/>
      <c r="I453" s="1438" t="s">
        <v>131</v>
      </c>
      <c r="J453" s="1436"/>
      <c r="K453" s="1436"/>
      <c r="L453" s="1436"/>
      <c r="M453" s="1436"/>
      <c r="N453" s="1436"/>
      <c r="O453" s="1437"/>
      <c r="P453" s="1439" t="s">
        <v>53</v>
      </c>
      <c r="Q453" s="1440"/>
      <c r="R453" s="1440"/>
      <c r="S453" s="1440"/>
      <c r="T453" s="1440"/>
      <c r="U453" s="1440"/>
      <c r="V453" s="1441"/>
      <c r="W453" s="1442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443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435" t="s">
        <v>130</v>
      </c>
      <c r="C467" s="1436"/>
      <c r="D467" s="1436"/>
      <c r="E467" s="1436"/>
      <c r="F467" s="1436"/>
      <c r="G467" s="1436"/>
      <c r="H467" s="1437"/>
      <c r="I467" s="1438" t="s">
        <v>131</v>
      </c>
      <c r="J467" s="1436"/>
      <c r="K467" s="1436"/>
      <c r="L467" s="1436"/>
      <c r="M467" s="1436"/>
      <c r="N467" s="1436"/>
      <c r="O467" s="1437"/>
      <c r="P467" s="1439" t="s">
        <v>53</v>
      </c>
      <c r="Q467" s="1440"/>
      <c r="R467" s="1440"/>
      <c r="S467" s="1440"/>
      <c r="T467" s="1440"/>
      <c r="U467" s="1440"/>
      <c r="V467" s="1441"/>
      <c r="W467" s="1442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443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435" t="s">
        <v>130</v>
      </c>
      <c r="C481" s="1436"/>
      <c r="D481" s="1436"/>
      <c r="E481" s="1436"/>
      <c r="F481" s="1436"/>
      <c r="G481" s="1436"/>
      <c r="H481" s="1437"/>
      <c r="I481" s="1438" t="s">
        <v>131</v>
      </c>
      <c r="J481" s="1436"/>
      <c r="K481" s="1436"/>
      <c r="L481" s="1436"/>
      <c r="M481" s="1436"/>
      <c r="N481" s="1436"/>
      <c r="O481" s="1437"/>
      <c r="P481" s="1439" t="s">
        <v>53</v>
      </c>
      <c r="Q481" s="1440"/>
      <c r="R481" s="1440"/>
      <c r="S481" s="1440"/>
      <c r="T481" s="1440"/>
      <c r="U481" s="1440"/>
      <c r="V481" s="1441"/>
      <c r="W481" s="1442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443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435" t="s">
        <v>130</v>
      </c>
      <c r="C495" s="1436"/>
      <c r="D495" s="1436"/>
      <c r="E495" s="1436"/>
      <c r="F495" s="1436"/>
      <c r="G495" s="1436"/>
      <c r="H495" s="1437"/>
      <c r="I495" s="1438" t="s">
        <v>131</v>
      </c>
      <c r="J495" s="1436"/>
      <c r="K495" s="1436"/>
      <c r="L495" s="1436"/>
      <c r="M495" s="1436"/>
      <c r="N495" s="1436"/>
      <c r="O495" s="1437"/>
      <c r="P495" s="1439" t="s">
        <v>53</v>
      </c>
      <c r="Q495" s="1440"/>
      <c r="R495" s="1440"/>
      <c r="S495" s="1440"/>
      <c r="T495" s="1440"/>
      <c r="U495" s="1440"/>
      <c r="V495" s="1441"/>
      <c r="W495" s="1442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443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435" t="s">
        <v>130</v>
      </c>
      <c r="C509" s="1436"/>
      <c r="D509" s="1436"/>
      <c r="E509" s="1436"/>
      <c r="F509" s="1436"/>
      <c r="G509" s="1436"/>
      <c r="H509" s="1437"/>
      <c r="I509" s="1438" t="s">
        <v>131</v>
      </c>
      <c r="J509" s="1436"/>
      <c r="K509" s="1436"/>
      <c r="L509" s="1436"/>
      <c r="M509" s="1436"/>
      <c r="N509" s="1436"/>
      <c r="O509" s="1437"/>
      <c r="P509" s="1439" t="s">
        <v>53</v>
      </c>
      <c r="Q509" s="1440"/>
      <c r="R509" s="1440"/>
      <c r="S509" s="1440"/>
      <c r="T509" s="1440"/>
      <c r="U509" s="1440"/>
      <c r="V509" s="1441"/>
      <c r="W509" s="1442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443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.5" thickBot="1" x14ac:dyDescent="0.25"/>
    <row r="523" spans="1:26" ht="13.5" thickBot="1" x14ac:dyDescent="0.25">
      <c r="A523" s="230" t="s">
        <v>290</v>
      </c>
      <c r="B523" s="1435" t="s">
        <v>130</v>
      </c>
      <c r="C523" s="1436"/>
      <c r="D523" s="1436"/>
      <c r="E523" s="1436"/>
      <c r="F523" s="1436"/>
      <c r="G523" s="1436"/>
      <c r="H523" s="1437"/>
      <c r="I523" s="1438" t="s">
        <v>131</v>
      </c>
      <c r="J523" s="1436"/>
      <c r="K523" s="1436"/>
      <c r="L523" s="1436"/>
      <c r="M523" s="1436"/>
      <c r="N523" s="1436"/>
      <c r="O523" s="1437"/>
      <c r="P523" s="1439" t="s">
        <v>53</v>
      </c>
      <c r="Q523" s="1440"/>
      <c r="R523" s="1440"/>
      <c r="S523" s="1440"/>
      <c r="T523" s="1440"/>
      <c r="U523" s="1440"/>
      <c r="V523" s="1441"/>
      <c r="W523" s="1442" t="s">
        <v>55</v>
      </c>
      <c r="X523" s="228"/>
      <c r="Y523" s="1305"/>
      <c r="Z523" s="1305"/>
    </row>
    <row r="524" spans="1:26" ht="13.5" thickBot="1" x14ac:dyDescent="0.25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443"/>
      <c r="X524" s="741"/>
      <c r="Y524" s="741"/>
      <c r="Z524" s="1305"/>
    </row>
    <row r="525" spans="1:26" x14ac:dyDescent="0.2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.5" thickBot="1" x14ac:dyDescent="0.25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.5" thickBot="1" x14ac:dyDescent="0.25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.5" thickBot="1" x14ac:dyDescent="0.25"/>
    <row r="537" spans="1:26" ht="13.5" thickBot="1" x14ac:dyDescent="0.25">
      <c r="A537" s="230" t="s">
        <v>291</v>
      </c>
      <c r="B537" s="1435" t="s">
        <v>130</v>
      </c>
      <c r="C537" s="1436"/>
      <c r="D537" s="1436"/>
      <c r="E537" s="1436"/>
      <c r="F537" s="1436"/>
      <c r="G537" s="1436"/>
      <c r="H537" s="1437"/>
      <c r="I537" s="1438" t="s">
        <v>131</v>
      </c>
      <c r="J537" s="1436"/>
      <c r="K537" s="1436"/>
      <c r="L537" s="1436"/>
      <c r="M537" s="1436"/>
      <c r="N537" s="1436"/>
      <c r="O537" s="1437"/>
      <c r="P537" s="1439" t="s">
        <v>53</v>
      </c>
      <c r="Q537" s="1440"/>
      <c r="R537" s="1440"/>
      <c r="S537" s="1440"/>
      <c r="T537" s="1440"/>
      <c r="U537" s="1440"/>
      <c r="V537" s="1441"/>
      <c r="W537" s="1442" t="s">
        <v>55</v>
      </c>
      <c r="X537" s="228"/>
      <c r="Y537" s="1308"/>
      <c r="Z537" s="1308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443"/>
      <c r="X538" s="741"/>
      <c r="Y538" s="741"/>
      <c r="Z538" s="1308"/>
    </row>
    <row r="539" spans="1:26" x14ac:dyDescent="0.2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.5" thickBot="1" x14ac:dyDescent="0.25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.5" thickBot="1" x14ac:dyDescent="0.25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  <row r="550" spans="1:26" ht="13.5" thickBot="1" x14ac:dyDescent="0.25"/>
    <row r="551" spans="1:26" ht="13.5" thickBot="1" x14ac:dyDescent="0.25">
      <c r="A551" s="230" t="s">
        <v>293</v>
      </c>
      <c r="B551" s="1435" t="s">
        <v>130</v>
      </c>
      <c r="C551" s="1436"/>
      <c r="D551" s="1436"/>
      <c r="E551" s="1436"/>
      <c r="F551" s="1436"/>
      <c r="G551" s="1436"/>
      <c r="H551" s="1437"/>
      <c r="I551" s="1438" t="s">
        <v>131</v>
      </c>
      <c r="J551" s="1436"/>
      <c r="K551" s="1436"/>
      <c r="L551" s="1436"/>
      <c r="M551" s="1436"/>
      <c r="N551" s="1436"/>
      <c r="O551" s="1437"/>
      <c r="P551" s="1439" t="s">
        <v>53</v>
      </c>
      <c r="Q551" s="1440"/>
      <c r="R551" s="1440"/>
      <c r="S551" s="1440"/>
      <c r="T551" s="1440"/>
      <c r="U551" s="1440"/>
      <c r="V551" s="1441"/>
      <c r="W551" s="1442" t="s">
        <v>55</v>
      </c>
      <c r="X551" s="228">
        <v>817</v>
      </c>
      <c r="Y551" s="1317"/>
      <c r="Z551" s="1317"/>
    </row>
    <row r="552" spans="1:26" ht="13.5" thickBot="1" x14ac:dyDescent="0.25">
      <c r="A552" s="846" t="s">
        <v>54</v>
      </c>
      <c r="B552" s="1173">
        <v>1</v>
      </c>
      <c r="C552" s="1170">
        <v>2</v>
      </c>
      <c r="D552" s="1170">
        <v>3</v>
      </c>
      <c r="E552" s="1170">
        <v>4</v>
      </c>
      <c r="F552" s="1170">
        <v>5</v>
      </c>
      <c r="G552" s="1170">
        <v>6</v>
      </c>
      <c r="H552" s="1171">
        <v>7</v>
      </c>
      <c r="I552" s="1172">
        <v>8</v>
      </c>
      <c r="J552" s="1170">
        <v>9</v>
      </c>
      <c r="K552" s="1170">
        <v>10</v>
      </c>
      <c r="L552" s="1170">
        <v>11</v>
      </c>
      <c r="M552" s="1170">
        <v>12</v>
      </c>
      <c r="N552" s="1170">
        <v>13</v>
      </c>
      <c r="O552" s="1171">
        <v>14</v>
      </c>
      <c r="P552" s="1172">
        <v>15</v>
      </c>
      <c r="Q552" s="1170">
        <v>16</v>
      </c>
      <c r="R552" s="1170">
        <v>17</v>
      </c>
      <c r="S552" s="1170">
        <v>18</v>
      </c>
      <c r="T552" s="1170">
        <v>19</v>
      </c>
      <c r="U552" s="1170">
        <v>20</v>
      </c>
      <c r="V552" s="1171">
        <v>21</v>
      </c>
      <c r="W552" s="1443"/>
      <c r="X552" s="741"/>
      <c r="Y552" s="741"/>
      <c r="Z552" s="1317"/>
    </row>
    <row r="553" spans="1:26" x14ac:dyDescent="0.2">
      <c r="A553" s="234" t="s">
        <v>3</v>
      </c>
      <c r="B553" s="828">
        <v>3978</v>
      </c>
      <c r="C553" s="775">
        <v>3978</v>
      </c>
      <c r="D553" s="775">
        <v>3978</v>
      </c>
      <c r="E553" s="775">
        <v>3978</v>
      </c>
      <c r="F553" s="775">
        <v>3978</v>
      </c>
      <c r="G553" s="553">
        <v>3978</v>
      </c>
      <c r="H553" s="771">
        <v>3978</v>
      </c>
      <c r="I553" s="777">
        <v>3978</v>
      </c>
      <c r="J553" s="553">
        <v>3978</v>
      </c>
      <c r="K553" s="553">
        <v>3978</v>
      </c>
      <c r="L553" s="775">
        <v>3978</v>
      </c>
      <c r="M553" s="775">
        <v>3978</v>
      </c>
      <c r="N553" s="775">
        <v>3978</v>
      </c>
      <c r="O553" s="829">
        <v>3978</v>
      </c>
      <c r="P553" s="774">
        <v>3978</v>
      </c>
      <c r="Q553" s="553">
        <v>3978</v>
      </c>
      <c r="R553" s="553">
        <v>3978</v>
      </c>
      <c r="S553" s="553">
        <v>3978</v>
      </c>
      <c r="T553" s="553">
        <v>3978</v>
      </c>
      <c r="U553" s="553">
        <v>3978</v>
      </c>
      <c r="V553" s="771">
        <v>3978</v>
      </c>
      <c r="W553" s="348">
        <v>3978</v>
      </c>
      <c r="X553" s="1324"/>
      <c r="Y553" s="529"/>
      <c r="Z553" s="1317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513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513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  <c r="X554" s="1324"/>
      <c r="Y554" s="1319"/>
      <c r="Z554" s="1317"/>
    </row>
    <row r="555" spans="1:26" x14ac:dyDescent="0.2">
      <c r="A555" s="231" t="s">
        <v>7</v>
      </c>
      <c r="B555" s="367">
        <v>60.5</v>
      </c>
      <c r="C555" s="368">
        <v>69.8</v>
      </c>
      <c r="D555" s="368">
        <v>72.099999999999994</v>
      </c>
      <c r="E555" s="368">
        <v>40</v>
      </c>
      <c r="F555" s="368">
        <v>70.5</v>
      </c>
      <c r="G555" s="368">
        <v>55.8</v>
      </c>
      <c r="H555" s="370">
        <v>60.5</v>
      </c>
      <c r="I555" s="514">
        <v>72.099999999999994</v>
      </c>
      <c r="J555" s="368">
        <v>72.099999999999994</v>
      </c>
      <c r="K555" s="368">
        <v>81.400000000000006</v>
      </c>
      <c r="L555" s="368">
        <v>78.599999999999994</v>
      </c>
      <c r="M555" s="368">
        <v>62.8</v>
      </c>
      <c r="N555" s="368">
        <v>58.1</v>
      </c>
      <c r="O555" s="370">
        <v>76.7</v>
      </c>
      <c r="P555" s="514">
        <v>60.5</v>
      </c>
      <c r="Q555" s="368">
        <v>76.7</v>
      </c>
      <c r="R555" s="368">
        <v>69</v>
      </c>
      <c r="S555" s="368">
        <v>78.599999999999994</v>
      </c>
      <c r="T555" s="368">
        <v>62.8</v>
      </c>
      <c r="U555" s="368">
        <v>76.7</v>
      </c>
      <c r="V555" s="370">
        <v>79.099999999999994</v>
      </c>
      <c r="W555" s="245">
        <v>66.599999999999994</v>
      </c>
      <c r="X555" s="365"/>
      <c r="Y555" s="443"/>
      <c r="Z555" s="1317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515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515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X556" s="1317"/>
      <c r="Y556" s="331"/>
      <c r="Z556" s="1317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516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516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365"/>
      <c r="Y557" s="1324"/>
      <c r="Z557" s="1317"/>
    </row>
    <row r="558" spans="1:26" ht="13.5" thickBot="1" x14ac:dyDescent="0.25">
      <c r="A558" s="839" t="s">
        <v>27</v>
      </c>
      <c r="B558" s="834">
        <f>B554-B540</f>
        <v>205</v>
      </c>
      <c r="C558" s="546">
        <f t="shared" ref="C558:W558" si="243">C554-C540</f>
        <v>52</v>
      </c>
      <c r="D558" s="546">
        <f t="shared" si="243"/>
        <v>401</v>
      </c>
      <c r="E558" s="546">
        <f t="shared" si="243"/>
        <v>-309</v>
      </c>
      <c r="F558" s="546">
        <f t="shared" si="243"/>
        <v>-41</v>
      </c>
      <c r="G558" s="546">
        <f t="shared" si="243"/>
        <v>274</v>
      </c>
      <c r="H558" s="835">
        <f t="shared" si="243"/>
        <v>-113</v>
      </c>
      <c r="I558" s="768">
        <f t="shared" si="243"/>
        <v>13</v>
      </c>
      <c r="J558" s="546">
        <f t="shared" si="243"/>
        <v>251</v>
      </c>
      <c r="K558" s="546">
        <f t="shared" si="243"/>
        <v>74</v>
      </c>
      <c r="L558" s="546">
        <f t="shared" si="243"/>
        <v>86</v>
      </c>
      <c r="M558" s="546">
        <f t="shared" si="243"/>
        <v>152</v>
      </c>
      <c r="N558" s="546">
        <f t="shared" si="243"/>
        <v>371</v>
      </c>
      <c r="O558" s="835">
        <f t="shared" si="243"/>
        <v>-55</v>
      </c>
      <c r="P558" s="768">
        <f t="shared" si="243"/>
        <v>-22</v>
      </c>
      <c r="Q558" s="546">
        <f t="shared" si="243"/>
        <v>178</v>
      </c>
      <c r="R558" s="546">
        <f t="shared" si="243"/>
        <v>52</v>
      </c>
      <c r="S558" s="546">
        <f t="shared" si="243"/>
        <v>59</v>
      </c>
      <c r="T558" s="546">
        <f t="shared" si="243"/>
        <v>80</v>
      </c>
      <c r="U558" s="546">
        <f t="shared" si="243"/>
        <v>125</v>
      </c>
      <c r="V558" s="835">
        <f t="shared" si="243"/>
        <v>12</v>
      </c>
      <c r="W558" s="287">
        <f t="shared" si="243"/>
        <v>104</v>
      </c>
      <c r="X558" s="1317"/>
      <c r="Y558" s="329"/>
      <c r="Z558" s="1317"/>
    </row>
    <row r="559" spans="1:26" x14ac:dyDescent="0.2">
      <c r="A559" s="258" t="s">
        <v>51</v>
      </c>
      <c r="B559" s="432">
        <v>572</v>
      </c>
      <c r="C559" s="415">
        <v>574</v>
      </c>
      <c r="D559" s="415">
        <v>565</v>
      </c>
      <c r="E559" s="415">
        <v>155</v>
      </c>
      <c r="F559" s="415">
        <v>580</v>
      </c>
      <c r="G559" s="415">
        <v>568</v>
      </c>
      <c r="H559" s="416">
        <v>579</v>
      </c>
      <c r="I559" s="517">
        <v>602</v>
      </c>
      <c r="J559" s="415">
        <v>597</v>
      </c>
      <c r="K559" s="415">
        <v>605</v>
      </c>
      <c r="L559" s="415">
        <v>170</v>
      </c>
      <c r="M559" s="415">
        <v>603</v>
      </c>
      <c r="N559" s="415">
        <v>610</v>
      </c>
      <c r="O559" s="416">
        <v>605</v>
      </c>
      <c r="P559" s="517">
        <v>610</v>
      </c>
      <c r="Q559" s="415">
        <v>617</v>
      </c>
      <c r="R559" s="415">
        <v>602</v>
      </c>
      <c r="S559" s="415">
        <v>174</v>
      </c>
      <c r="T559" s="415">
        <v>610</v>
      </c>
      <c r="U559" s="415">
        <v>605</v>
      </c>
      <c r="V559" s="416">
        <v>607</v>
      </c>
      <c r="W559" s="343">
        <f>SUM(B559:V559)</f>
        <v>11210</v>
      </c>
      <c r="X559" s="1317" t="s">
        <v>56</v>
      </c>
      <c r="Y559" s="742">
        <f>W545-W559</f>
        <v>28</v>
      </c>
      <c r="Z559" s="285">
        <f>Y559/W545</f>
        <v>2.4915465385299874E-3</v>
      </c>
    </row>
    <row r="560" spans="1:26" x14ac:dyDescent="0.2">
      <c r="A560" s="957" t="s">
        <v>28</v>
      </c>
      <c r="B560" s="385"/>
      <c r="C560" s="504"/>
      <c r="D560" s="504"/>
      <c r="E560" s="504"/>
      <c r="F560" s="504"/>
      <c r="G560" s="504"/>
      <c r="H560" s="505"/>
      <c r="I560" s="958"/>
      <c r="J560" s="504"/>
      <c r="K560" s="504"/>
      <c r="L560" s="504"/>
      <c r="M560" s="504"/>
      <c r="N560" s="504"/>
      <c r="O560" s="505"/>
      <c r="P560" s="958"/>
      <c r="Q560" s="504"/>
      <c r="R560" s="504"/>
      <c r="S560" s="504"/>
      <c r="T560" s="504"/>
      <c r="U560" s="504"/>
      <c r="V560" s="505"/>
      <c r="W560" s="1187"/>
      <c r="X560" s="1324" t="s">
        <v>57</v>
      </c>
      <c r="Y560" s="1324">
        <v>161.87</v>
      </c>
      <c r="Z560" s="1324"/>
    </row>
    <row r="561" spans="1:26" ht="13.5" thickBot="1" x14ac:dyDescent="0.25">
      <c r="A561" s="266" t="s">
        <v>26</v>
      </c>
      <c r="B561" s="750">
        <f>B560-B546</f>
        <v>0</v>
      </c>
      <c r="C561" s="751">
        <f t="shared" ref="C561:V561" si="244">C560-C546</f>
        <v>0</v>
      </c>
      <c r="D561" s="751">
        <f t="shared" si="244"/>
        <v>0</v>
      </c>
      <c r="E561" s="751">
        <f t="shared" si="244"/>
        <v>0</v>
      </c>
      <c r="F561" s="751">
        <f t="shared" si="244"/>
        <v>0</v>
      </c>
      <c r="G561" s="751">
        <f t="shared" si="244"/>
        <v>0</v>
      </c>
      <c r="H561" s="752">
        <f t="shared" si="244"/>
        <v>0</v>
      </c>
      <c r="I561" s="934">
        <f t="shared" si="244"/>
        <v>0</v>
      </c>
      <c r="J561" s="751">
        <f t="shared" si="244"/>
        <v>0</v>
      </c>
      <c r="K561" s="751">
        <f t="shared" si="244"/>
        <v>0</v>
      </c>
      <c r="L561" s="751">
        <f t="shared" si="244"/>
        <v>0</v>
      </c>
      <c r="M561" s="751">
        <f t="shared" si="244"/>
        <v>0</v>
      </c>
      <c r="N561" s="751">
        <f t="shared" si="244"/>
        <v>0</v>
      </c>
      <c r="O561" s="752">
        <f t="shared" si="244"/>
        <v>0</v>
      </c>
      <c r="P561" s="934">
        <f t="shared" si="244"/>
        <v>0</v>
      </c>
      <c r="Q561" s="751">
        <f t="shared" si="244"/>
        <v>0</v>
      </c>
      <c r="R561" s="751">
        <f t="shared" si="244"/>
        <v>0</v>
      </c>
      <c r="S561" s="751">
        <f t="shared" si="244"/>
        <v>0</v>
      </c>
      <c r="T561" s="751">
        <f t="shared" si="244"/>
        <v>0</v>
      </c>
      <c r="U561" s="751">
        <f t="shared" si="244"/>
        <v>0</v>
      </c>
      <c r="V561" s="752">
        <f t="shared" si="244"/>
        <v>0</v>
      </c>
      <c r="W561" s="223"/>
      <c r="X561" s="1317" t="s">
        <v>26</v>
      </c>
      <c r="Y561" s="1324">
        <f>Y560-Y546</f>
        <v>-0.47999999999998977</v>
      </c>
      <c r="Z561" s="1324"/>
    </row>
    <row r="564" spans="1:26" ht="13.5" thickBot="1" x14ac:dyDescent="0.25"/>
    <row r="565" spans="1:26" ht="13.5" thickBot="1" x14ac:dyDescent="0.25">
      <c r="A565" s="230" t="s">
        <v>294</v>
      </c>
      <c r="B565" s="1435" t="s">
        <v>130</v>
      </c>
      <c r="C565" s="1436"/>
      <c r="D565" s="1436"/>
      <c r="E565" s="1436"/>
      <c r="F565" s="1436"/>
      <c r="G565" s="1436"/>
      <c r="H565" s="1437"/>
      <c r="I565" s="1438" t="s">
        <v>131</v>
      </c>
      <c r="J565" s="1436"/>
      <c r="K565" s="1436"/>
      <c r="L565" s="1436"/>
      <c r="M565" s="1436"/>
      <c r="N565" s="1436"/>
      <c r="O565" s="1437"/>
      <c r="P565" s="1439" t="s">
        <v>53</v>
      </c>
      <c r="Q565" s="1440"/>
      <c r="R565" s="1440"/>
      <c r="S565" s="1440"/>
      <c r="T565" s="1440"/>
      <c r="U565" s="1440"/>
      <c r="V565" s="1441"/>
      <c r="W565" s="1442" t="s">
        <v>55</v>
      </c>
      <c r="X565" s="228"/>
      <c r="Y565" s="1325"/>
      <c r="Z565" s="1325"/>
    </row>
    <row r="566" spans="1:26" ht="13.5" thickBot="1" x14ac:dyDescent="0.25">
      <c r="A566" s="846" t="s">
        <v>54</v>
      </c>
      <c r="B566" s="1173">
        <v>1</v>
      </c>
      <c r="C566" s="1170">
        <v>2</v>
      </c>
      <c r="D566" s="1170">
        <v>3</v>
      </c>
      <c r="E566" s="1170">
        <v>4</v>
      </c>
      <c r="F566" s="1170">
        <v>5</v>
      </c>
      <c r="G566" s="1170">
        <v>6</v>
      </c>
      <c r="H566" s="1171">
        <v>7</v>
      </c>
      <c r="I566" s="1172">
        <v>8</v>
      </c>
      <c r="J566" s="1170">
        <v>9</v>
      </c>
      <c r="K566" s="1170">
        <v>10</v>
      </c>
      <c r="L566" s="1170">
        <v>11</v>
      </c>
      <c r="M566" s="1170">
        <v>12</v>
      </c>
      <c r="N566" s="1170">
        <v>13</v>
      </c>
      <c r="O566" s="1171">
        <v>14</v>
      </c>
      <c r="P566" s="1172">
        <v>15</v>
      </c>
      <c r="Q566" s="1170">
        <v>16</v>
      </c>
      <c r="R566" s="1170">
        <v>17</v>
      </c>
      <c r="S566" s="1170">
        <v>18</v>
      </c>
      <c r="T566" s="1170">
        <v>19</v>
      </c>
      <c r="U566" s="1170">
        <v>20</v>
      </c>
      <c r="V566" s="1171">
        <v>21</v>
      </c>
      <c r="W566" s="1443"/>
      <c r="X566" s="741"/>
      <c r="Y566" s="741"/>
      <c r="Z566" s="1325"/>
    </row>
    <row r="567" spans="1:26" x14ac:dyDescent="0.2">
      <c r="A567" s="234" t="s">
        <v>3</v>
      </c>
      <c r="B567" s="828">
        <v>3996</v>
      </c>
      <c r="C567" s="828">
        <v>3996</v>
      </c>
      <c r="D567" s="775">
        <v>3996</v>
      </c>
      <c r="E567" s="775">
        <v>3996</v>
      </c>
      <c r="F567" s="775">
        <v>3996</v>
      </c>
      <c r="G567" s="553">
        <v>3996</v>
      </c>
      <c r="H567" s="771">
        <v>3996</v>
      </c>
      <c r="I567" s="777">
        <v>3996</v>
      </c>
      <c r="J567" s="553">
        <v>3996</v>
      </c>
      <c r="K567" s="553">
        <v>3996</v>
      </c>
      <c r="L567" s="775">
        <v>3996</v>
      </c>
      <c r="M567" s="775">
        <v>3996</v>
      </c>
      <c r="N567" s="775">
        <v>3996</v>
      </c>
      <c r="O567" s="829">
        <v>3996</v>
      </c>
      <c r="P567" s="774">
        <v>3996</v>
      </c>
      <c r="Q567" s="553">
        <v>3996</v>
      </c>
      <c r="R567" s="553">
        <v>3996</v>
      </c>
      <c r="S567" s="553">
        <v>3996</v>
      </c>
      <c r="T567" s="553">
        <v>3996</v>
      </c>
      <c r="U567" s="553">
        <v>3996</v>
      </c>
      <c r="V567" s="771">
        <v>3996</v>
      </c>
      <c r="W567" s="348">
        <v>3996</v>
      </c>
      <c r="X567" s="1330"/>
      <c r="Y567" s="529"/>
      <c r="Z567" s="1325"/>
    </row>
    <row r="568" spans="1:26" x14ac:dyDescent="0.2">
      <c r="A568" s="238" t="s">
        <v>6</v>
      </c>
      <c r="B568" s="239">
        <v>4465</v>
      </c>
      <c r="C568" s="240">
        <v>4485</v>
      </c>
      <c r="D568" s="240">
        <v>4429</v>
      </c>
      <c r="E568" s="240">
        <v>4443</v>
      </c>
      <c r="F568" s="240">
        <v>4416</v>
      </c>
      <c r="G568" s="240">
        <v>4174</v>
      </c>
      <c r="H568" s="241">
        <v>4315</v>
      </c>
      <c r="I568" s="513">
        <v>4408</v>
      </c>
      <c r="J568" s="240">
        <v>4309</v>
      </c>
      <c r="K568" s="240">
        <v>4732</v>
      </c>
      <c r="L568" s="240">
        <v>4347</v>
      </c>
      <c r="M568" s="240">
        <v>4121</v>
      </c>
      <c r="N568" s="240">
        <v>4410</v>
      </c>
      <c r="O568" s="241">
        <v>4276</v>
      </c>
      <c r="P568" s="513">
        <v>4490</v>
      </c>
      <c r="Q568" s="240">
        <v>4463</v>
      </c>
      <c r="R568" s="240">
        <v>4231</v>
      </c>
      <c r="S568" s="240">
        <v>4734</v>
      </c>
      <c r="T568" s="240">
        <v>4321</v>
      </c>
      <c r="U568" s="240">
        <v>4527</v>
      </c>
      <c r="V568" s="241">
        <v>4466</v>
      </c>
      <c r="W568" s="317">
        <v>4397</v>
      </c>
      <c r="X568" s="1330"/>
      <c r="Y568" s="1327"/>
      <c r="Z568" s="1325"/>
    </row>
    <row r="569" spans="1:26" x14ac:dyDescent="0.2">
      <c r="A569" s="231" t="s">
        <v>7</v>
      </c>
      <c r="B569" s="367">
        <v>72.099999999999994</v>
      </c>
      <c r="C569" s="368">
        <v>74.400000000000006</v>
      </c>
      <c r="D569" s="368">
        <v>65.099999999999994</v>
      </c>
      <c r="E569" s="368">
        <v>64.3</v>
      </c>
      <c r="F569" s="368">
        <v>79.099999999999994</v>
      </c>
      <c r="G569" s="368">
        <v>67.400000000000006</v>
      </c>
      <c r="H569" s="370">
        <v>65.099999999999994</v>
      </c>
      <c r="I569" s="514">
        <v>60.5</v>
      </c>
      <c r="J569" s="368">
        <v>62.8</v>
      </c>
      <c r="K569" s="368">
        <v>81.400000000000006</v>
      </c>
      <c r="L569" s="368">
        <v>57.1</v>
      </c>
      <c r="M569" s="368">
        <v>62.8</v>
      </c>
      <c r="N569" s="368">
        <v>65.099999999999994</v>
      </c>
      <c r="O569" s="370">
        <v>53.5</v>
      </c>
      <c r="P569" s="514">
        <v>81.400000000000006</v>
      </c>
      <c r="Q569" s="368">
        <v>60.5</v>
      </c>
      <c r="R569" s="368">
        <v>69.8</v>
      </c>
      <c r="S569" s="368">
        <v>57.1</v>
      </c>
      <c r="T569" s="368">
        <v>72.099999999999994</v>
      </c>
      <c r="U569" s="368">
        <v>72.099999999999994</v>
      </c>
      <c r="V569" s="370">
        <v>62.8</v>
      </c>
      <c r="W569" s="245">
        <v>64.099999999999994</v>
      </c>
      <c r="X569" s="365"/>
      <c r="Y569" s="443"/>
      <c r="Z569" s="1325"/>
    </row>
    <row r="570" spans="1:26" x14ac:dyDescent="0.2">
      <c r="A570" s="231" t="s">
        <v>8</v>
      </c>
      <c r="B570" s="246">
        <v>8.8999999999999996E-2</v>
      </c>
      <c r="C570" s="247">
        <v>0.106</v>
      </c>
      <c r="D570" s="247">
        <v>0.108</v>
      </c>
      <c r="E570" s="247">
        <v>0.11799999999999999</v>
      </c>
      <c r="F570" s="247">
        <v>9.1999999999999998E-2</v>
      </c>
      <c r="G570" s="247">
        <v>0.10299999999999999</v>
      </c>
      <c r="H570" s="248">
        <v>0.10299999999999999</v>
      </c>
      <c r="I570" s="515">
        <v>9.7000000000000003E-2</v>
      </c>
      <c r="J570" s="247">
        <v>0.1</v>
      </c>
      <c r="K570" s="247">
        <v>9.2999999999999999E-2</v>
      </c>
      <c r="L570" s="247">
        <v>8.8999999999999996E-2</v>
      </c>
      <c r="M570" s="247">
        <v>0.11700000000000001</v>
      </c>
      <c r="N570" s="247">
        <v>9.7000000000000003E-2</v>
      </c>
      <c r="O570" s="248">
        <v>0.114</v>
      </c>
      <c r="P570" s="515">
        <v>7.9000000000000001E-2</v>
      </c>
      <c r="Q570" s="247">
        <v>0.10100000000000001</v>
      </c>
      <c r="R570" s="247">
        <v>9.5000000000000001E-2</v>
      </c>
      <c r="S570" s="247">
        <v>9.5000000000000001E-2</v>
      </c>
      <c r="T570" s="247">
        <v>0.09</v>
      </c>
      <c r="U570" s="247">
        <v>9.1999999999999998E-2</v>
      </c>
      <c r="V570" s="248">
        <v>0.104</v>
      </c>
      <c r="W570" s="249">
        <v>0.10299999999999999</v>
      </c>
      <c r="X570" s="1325"/>
      <c r="Y570" s="331"/>
      <c r="Z570" s="1325"/>
    </row>
    <row r="571" spans="1:26" x14ac:dyDescent="0.2">
      <c r="A571" s="238" t="s">
        <v>1</v>
      </c>
      <c r="B571" s="250">
        <f>B568/B567*100-100</f>
        <v>11.736736736736745</v>
      </c>
      <c r="C571" s="251">
        <f t="shared" ref="C571:V571" si="245">C568/C567*100-100</f>
        <v>12.237237237237238</v>
      </c>
      <c r="D571" s="251">
        <f t="shared" si="245"/>
        <v>10.835835835835823</v>
      </c>
      <c r="E571" s="251">
        <f t="shared" si="245"/>
        <v>11.186186186186191</v>
      </c>
      <c r="F571" s="251">
        <f t="shared" si="245"/>
        <v>10.5105105105105</v>
      </c>
      <c r="G571" s="251">
        <f t="shared" si="245"/>
        <v>4.4544544544544493</v>
      </c>
      <c r="H571" s="252">
        <f t="shared" si="245"/>
        <v>7.982982982982989</v>
      </c>
      <c r="I571" s="516">
        <f t="shared" si="245"/>
        <v>10.310310310310314</v>
      </c>
      <c r="J571" s="251">
        <f t="shared" si="245"/>
        <v>7.8328328328328212</v>
      </c>
      <c r="K571" s="251">
        <f t="shared" si="245"/>
        <v>18.418418418418426</v>
      </c>
      <c r="L571" s="251">
        <f t="shared" si="245"/>
        <v>8.7837837837837895</v>
      </c>
      <c r="M571" s="251">
        <f t="shared" si="245"/>
        <v>3.1281281281281252</v>
      </c>
      <c r="N571" s="251">
        <f t="shared" si="245"/>
        <v>10.36036036036036</v>
      </c>
      <c r="O571" s="252">
        <f t="shared" si="245"/>
        <v>7.0070070070070045</v>
      </c>
      <c r="P571" s="516">
        <f t="shared" si="245"/>
        <v>12.362362362362362</v>
      </c>
      <c r="Q571" s="251">
        <f t="shared" si="245"/>
        <v>11.686686686686684</v>
      </c>
      <c r="R571" s="251">
        <f t="shared" si="245"/>
        <v>5.8808808808808806</v>
      </c>
      <c r="S571" s="251">
        <f t="shared" si="245"/>
        <v>18.468468468468458</v>
      </c>
      <c r="T571" s="251">
        <f t="shared" si="245"/>
        <v>8.1331331331331285</v>
      </c>
      <c r="U571" s="251">
        <f t="shared" si="245"/>
        <v>13.2882882882883</v>
      </c>
      <c r="V571" s="252">
        <f t="shared" si="245"/>
        <v>11.761761761761761</v>
      </c>
      <c r="W571" s="316">
        <f>W568/W567*100-100</f>
        <v>10.035035035035051</v>
      </c>
      <c r="X571" s="365"/>
      <c r="Y571" s="1330"/>
      <c r="Z571" s="1325"/>
    </row>
    <row r="572" spans="1:26" ht="13.5" thickBot="1" x14ac:dyDescent="0.25">
      <c r="A572" s="839" t="s">
        <v>27</v>
      </c>
      <c r="B572" s="834">
        <f>B568-B554</f>
        <v>10</v>
      </c>
      <c r="C572" s="546">
        <f t="shared" ref="C572:W572" si="246">C568-C554</f>
        <v>-25</v>
      </c>
      <c r="D572" s="546">
        <f t="shared" si="246"/>
        <v>-85</v>
      </c>
      <c r="E572" s="546">
        <f t="shared" si="246"/>
        <v>244</v>
      </c>
      <c r="F572" s="546">
        <f t="shared" si="246"/>
        <v>-89</v>
      </c>
      <c r="G572" s="546">
        <f t="shared" si="246"/>
        <v>-144</v>
      </c>
      <c r="H572" s="835">
        <f t="shared" si="246"/>
        <v>88</v>
      </c>
      <c r="I572" s="768">
        <f t="shared" si="246"/>
        <v>-62</v>
      </c>
      <c r="J572" s="546">
        <f t="shared" si="246"/>
        <v>-57</v>
      </c>
      <c r="K572" s="546">
        <f t="shared" si="246"/>
        <v>137</v>
      </c>
      <c r="L572" s="546">
        <f t="shared" si="246"/>
        <v>-116</v>
      </c>
      <c r="M572" s="546">
        <f t="shared" si="246"/>
        <v>-35</v>
      </c>
      <c r="N572" s="546">
        <f t="shared" si="246"/>
        <v>12</v>
      </c>
      <c r="O572" s="835">
        <f t="shared" si="246"/>
        <v>-24</v>
      </c>
      <c r="P572" s="768">
        <f t="shared" si="246"/>
        <v>74</v>
      </c>
      <c r="Q572" s="546">
        <f t="shared" si="246"/>
        <v>-63</v>
      </c>
      <c r="R572" s="546">
        <f t="shared" si="246"/>
        <v>4</v>
      </c>
      <c r="S572" s="546">
        <f t="shared" si="246"/>
        <v>185</v>
      </c>
      <c r="T572" s="546">
        <f t="shared" si="246"/>
        <v>-7</v>
      </c>
      <c r="U572" s="546">
        <f t="shared" si="246"/>
        <v>-24</v>
      </c>
      <c r="V572" s="835">
        <f t="shared" si="246"/>
        <v>96</v>
      </c>
      <c r="W572" s="287">
        <f t="shared" si="246"/>
        <v>-5</v>
      </c>
      <c r="X572" s="1325"/>
      <c r="Y572" s="329"/>
      <c r="Z572" s="1325"/>
    </row>
    <row r="573" spans="1:26" x14ac:dyDescent="0.2">
      <c r="A573" s="258" t="s">
        <v>51</v>
      </c>
      <c r="B573" s="432">
        <v>569</v>
      </c>
      <c r="C573" s="415">
        <v>571</v>
      </c>
      <c r="D573" s="415">
        <v>565</v>
      </c>
      <c r="E573" s="415">
        <v>154</v>
      </c>
      <c r="F573" s="415">
        <v>579</v>
      </c>
      <c r="G573" s="415">
        <v>565</v>
      </c>
      <c r="H573" s="416">
        <v>579</v>
      </c>
      <c r="I573" s="517">
        <v>601</v>
      </c>
      <c r="J573" s="415">
        <v>595</v>
      </c>
      <c r="K573" s="415">
        <v>605</v>
      </c>
      <c r="L573" s="415">
        <v>168</v>
      </c>
      <c r="M573" s="415">
        <v>600</v>
      </c>
      <c r="N573" s="415">
        <v>610</v>
      </c>
      <c r="O573" s="416">
        <v>605</v>
      </c>
      <c r="P573" s="517">
        <v>608</v>
      </c>
      <c r="Q573" s="415">
        <v>614</v>
      </c>
      <c r="R573" s="415">
        <v>601</v>
      </c>
      <c r="S573" s="415">
        <v>169</v>
      </c>
      <c r="T573" s="415">
        <v>608</v>
      </c>
      <c r="U573" s="415">
        <v>604</v>
      </c>
      <c r="V573" s="416">
        <v>606</v>
      </c>
      <c r="W573" s="343">
        <f>SUM(B573:V573)</f>
        <v>11176</v>
      </c>
      <c r="X573" s="1325" t="s">
        <v>56</v>
      </c>
      <c r="Y573" s="742">
        <f>W559-W573</f>
        <v>34</v>
      </c>
      <c r="Z573" s="285">
        <f>Y573/W559</f>
        <v>3.0330062444246207E-3</v>
      </c>
    </row>
    <row r="574" spans="1:26" x14ac:dyDescent="0.2">
      <c r="A574" s="957" t="s">
        <v>28</v>
      </c>
      <c r="B574" s="385"/>
      <c r="C574" s="504"/>
      <c r="D574" s="504"/>
      <c r="E574" s="504"/>
      <c r="F574" s="504"/>
      <c r="G574" s="504"/>
      <c r="H574" s="505"/>
      <c r="I574" s="958"/>
      <c r="J574" s="504"/>
      <c r="K574" s="504"/>
      <c r="L574" s="504"/>
      <c r="M574" s="504"/>
      <c r="N574" s="504"/>
      <c r="O574" s="505"/>
      <c r="P574" s="958"/>
      <c r="Q574" s="504"/>
      <c r="R574" s="504"/>
      <c r="S574" s="504"/>
      <c r="T574" s="504"/>
      <c r="U574" s="504"/>
      <c r="V574" s="505"/>
      <c r="W574" s="1187"/>
      <c r="X574" s="1330" t="s">
        <v>57</v>
      </c>
      <c r="Y574" s="1330">
        <v>161.41</v>
      </c>
      <c r="Z574" s="1330"/>
    </row>
    <row r="575" spans="1:26" ht="13.5" thickBot="1" x14ac:dyDescent="0.25">
      <c r="A575" s="266" t="s">
        <v>26</v>
      </c>
      <c r="B575" s="750">
        <f>B574-B560</f>
        <v>0</v>
      </c>
      <c r="C575" s="751">
        <f t="shared" ref="C575:V575" si="247">C574-C560</f>
        <v>0</v>
      </c>
      <c r="D575" s="751">
        <f t="shared" si="247"/>
        <v>0</v>
      </c>
      <c r="E575" s="751">
        <f t="shared" si="247"/>
        <v>0</v>
      </c>
      <c r="F575" s="751">
        <f t="shared" si="247"/>
        <v>0</v>
      </c>
      <c r="G575" s="751">
        <f t="shared" si="247"/>
        <v>0</v>
      </c>
      <c r="H575" s="752">
        <f t="shared" si="247"/>
        <v>0</v>
      </c>
      <c r="I575" s="934">
        <f t="shared" si="247"/>
        <v>0</v>
      </c>
      <c r="J575" s="751">
        <f t="shared" si="247"/>
        <v>0</v>
      </c>
      <c r="K575" s="751">
        <f t="shared" si="247"/>
        <v>0</v>
      </c>
      <c r="L575" s="751">
        <f t="shared" si="247"/>
        <v>0</v>
      </c>
      <c r="M575" s="751">
        <f t="shared" si="247"/>
        <v>0</v>
      </c>
      <c r="N575" s="751">
        <f t="shared" si="247"/>
        <v>0</v>
      </c>
      <c r="O575" s="752">
        <f t="shared" si="247"/>
        <v>0</v>
      </c>
      <c r="P575" s="934">
        <f t="shared" si="247"/>
        <v>0</v>
      </c>
      <c r="Q575" s="751">
        <f t="shared" si="247"/>
        <v>0</v>
      </c>
      <c r="R575" s="751">
        <f t="shared" si="247"/>
        <v>0</v>
      </c>
      <c r="S575" s="751">
        <f t="shared" si="247"/>
        <v>0</v>
      </c>
      <c r="T575" s="751">
        <f t="shared" si="247"/>
        <v>0</v>
      </c>
      <c r="U575" s="751">
        <f t="shared" si="247"/>
        <v>0</v>
      </c>
      <c r="V575" s="752">
        <f t="shared" si="247"/>
        <v>0</v>
      </c>
      <c r="W575" s="223"/>
      <c r="X575" s="1325" t="s">
        <v>26</v>
      </c>
      <c r="Y575" s="1330">
        <f>Y574-Y560</f>
        <v>-0.46000000000000796</v>
      </c>
      <c r="Z575" s="1330"/>
    </row>
    <row r="578" spans="1:26" ht="13.5" thickBot="1" x14ac:dyDescent="0.25"/>
    <row r="579" spans="1:26" ht="13.5" thickBot="1" x14ac:dyDescent="0.25">
      <c r="A579" s="230" t="s">
        <v>295</v>
      </c>
      <c r="B579" s="1435" t="s">
        <v>130</v>
      </c>
      <c r="C579" s="1436"/>
      <c r="D579" s="1436"/>
      <c r="E579" s="1436"/>
      <c r="F579" s="1436"/>
      <c r="G579" s="1436"/>
      <c r="H579" s="1437"/>
      <c r="I579" s="1438" t="s">
        <v>131</v>
      </c>
      <c r="J579" s="1436"/>
      <c r="K579" s="1436"/>
      <c r="L579" s="1436"/>
      <c r="M579" s="1436"/>
      <c r="N579" s="1436"/>
      <c r="O579" s="1437"/>
      <c r="P579" s="1439" t="s">
        <v>53</v>
      </c>
      <c r="Q579" s="1440"/>
      <c r="R579" s="1440"/>
      <c r="S579" s="1440"/>
      <c r="T579" s="1440"/>
      <c r="U579" s="1440"/>
      <c r="V579" s="1441"/>
      <c r="W579" s="1442" t="s">
        <v>55</v>
      </c>
      <c r="X579" s="228">
        <v>810</v>
      </c>
      <c r="Y579" s="1335"/>
      <c r="Z579" s="1335"/>
    </row>
    <row r="580" spans="1:26" ht="13.5" thickBot="1" x14ac:dyDescent="0.25">
      <c r="A580" s="846" t="s">
        <v>54</v>
      </c>
      <c r="B580" s="1173">
        <v>1</v>
      </c>
      <c r="C580" s="1170">
        <v>2</v>
      </c>
      <c r="D580" s="1170">
        <v>3</v>
      </c>
      <c r="E580" s="1170">
        <v>4</v>
      </c>
      <c r="F580" s="1170">
        <v>5</v>
      </c>
      <c r="G580" s="1170">
        <v>6</v>
      </c>
      <c r="H580" s="1171">
        <v>7</v>
      </c>
      <c r="I580" s="1172">
        <v>8</v>
      </c>
      <c r="J580" s="1170">
        <v>9</v>
      </c>
      <c r="K580" s="1170">
        <v>10</v>
      </c>
      <c r="L580" s="1170">
        <v>11</v>
      </c>
      <c r="M580" s="1170">
        <v>12</v>
      </c>
      <c r="N580" s="1170">
        <v>13</v>
      </c>
      <c r="O580" s="1171">
        <v>14</v>
      </c>
      <c r="P580" s="1172">
        <v>15</v>
      </c>
      <c r="Q580" s="1170">
        <v>16</v>
      </c>
      <c r="R580" s="1170">
        <v>17</v>
      </c>
      <c r="S580" s="1170">
        <v>18</v>
      </c>
      <c r="T580" s="1170">
        <v>19</v>
      </c>
      <c r="U580" s="1170">
        <v>20</v>
      </c>
      <c r="V580" s="1171">
        <v>21</v>
      </c>
      <c r="W580" s="1443"/>
      <c r="X580" s="741"/>
      <c r="Y580" s="741"/>
      <c r="Z580" s="1335"/>
    </row>
    <row r="581" spans="1:26" x14ac:dyDescent="0.2">
      <c r="A581" s="234" t="s">
        <v>3</v>
      </c>
      <c r="B581" s="828">
        <v>4014</v>
      </c>
      <c r="C581" s="828">
        <v>4014</v>
      </c>
      <c r="D581" s="775">
        <v>4014</v>
      </c>
      <c r="E581" s="775">
        <v>4014</v>
      </c>
      <c r="F581" s="775">
        <v>4014</v>
      </c>
      <c r="G581" s="553">
        <v>4014</v>
      </c>
      <c r="H581" s="771">
        <v>4014</v>
      </c>
      <c r="I581" s="777">
        <v>4014</v>
      </c>
      <c r="J581" s="553">
        <v>4014</v>
      </c>
      <c r="K581" s="553">
        <v>4014</v>
      </c>
      <c r="L581" s="775">
        <v>4014</v>
      </c>
      <c r="M581" s="775">
        <v>4014</v>
      </c>
      <c r="N581" s="775">
        <v>4014</v>
      </c>
      <c r="O581" s="829">
        <v>4014</v>
      </c>
      <c r="P581" s="774">
        <v>4014</v>
      </c>
      <c r="Q581" s="553">
        <v>4014</v>
      </c>
      <c r="R581" s="553">
        <v>4014</v>
      </c>
      <c r="S581" s="553">
        <v>4014</v>
      </c>
      <c r="T581" s="553">
        <v>4014</v>
      </c>
      <c r="U581" s="553">
        <v>4014</v>
      </c>
      <c r="V581" s="771">
        <v>4014</v>
      </c>
      <c r="W581" s="348">
        <v>4014</v>
      </c>
      <c r="X581" s="1337"/>
      <c r="Y581" s="529"/>
      <c r="Z581" s="1335"/>
    </row>
    <row r="582" spans="1:26" x14ac:dyDescent="0.2">
      <c r="A582" s="238" t="s">
        <v>6</v>
      </c>
      <c r="B582" s="239">
        <v>4563</v>
      </c>
      <c r="C582" s="240">
        <v>4485</v>
      </c>
      <c r="D582" s="240">
        <v>4298</v>
      </c>
      <c r="E582" s="240">
        <v>4255</v>
      </c>
      <c r="F582" s="240">
        <v>4513</v>
      </c>
      <c r="G582" s="240">
        <v>4127</v>
      </c>
      <c r="H582" s="241">
        <v>4300</v>
      </c>
      <c r="I582" s="513">
        <v>4515</v>
      </c>
      <c r="J582" s="240">
        <v>4378</v>
      </c>
      <c r="K582" s="240">
        <v>4636</v>
      </c>
      <c r="L582" s="240">
        <v>4482</v>
      </c>
      <c r="M582" s="240">
        <v>4216</v>
      </c>
      <c r="N582" s="240">
        <v>4326</v>
      </c>
      <c r="O582" s="241">
        <v>4484</v>
      </c>
      <c r="P582" s="513">
        <v>4612</v>
      </c>
      <c r="Q582" s="240">
        <v>4616</v>
      </c>
      <c r="R582" s="240">
        <v>4346</v>
      </c>
      <c r="S582" s="240">
        <v>4777</v>
      </c>
      <c r="T582" s="240">
        <v>4490</v>
      </c>
      <c r="U582" s="240">
        <v>4481</v>
      </c>
      <c r="V582" s="241">
        <v>4537</v>
      </c>
      <c r="W582" s="317">
        <v>4443</v>
      </c>
      <c r="X582" s="1337"/>
      <c r="Y582" s="1334"/>
      <c r="Z582" s="1335"/>
    </row>
    <row r="583" spans="1:26" x14ac:dyDescent="0.2">
      <c r="A583" s="231" t="s">
        <v>7</v>
      </c>
      <c r="B583" s="367">
        <v>79.099999999999994</v>
      </c>
      <c r="C583" s="368">
        <v>65.099999999999994</v>
      </c>
      <c r="D583" s="368">
        <v>55.8</v>
      </c>
      <c r="E583" s="368">
        <v>75</v>
      </c>
      <c r="F583" s="368">
        <v>69.8</v>
      </c>
      <c r="G583" s="368">
        <v>60.5</v>
      </c>
      <c r="H583" s="370">
        <v>65.099999999999994</v>
      </c>
      <c r="I583" s="514">
        <v>65.099999999999994</v>
      </c>
      <c r="J583" s="368">
        <v>60.5</v>
      </c>
      <c r="K583" s="368">
        <v>60.5</v>
      </c>
      <c r="L583" s="368">
        <v>75</v>
      </c>
      <c r="M583" s="368">
        <v>55.8</v>
      </c>
      <c r="N583" s="368">
        <v>55.8</v>
      </c>
      <c r="O583" s="370">
        <v>60.5</v>
      </c>
      <c r="P583" s="514">
        <v>74.400000000000006</v>
      </c>
      <c r="Q583" s="368">
        <v>74.400000000000006</v>
      </c>
      <c r="R583" s="368">
        <v>62.8</v>
      </c>
      <c r="S583" s="368">
        <v>58.3</v>
      </c>
      <c r="T583" s="368">
        <v>76.7</v>
      </c>
      <c r="U583" s="368">
        <v>69.8</v>
      </c>
      <c r="V583" s="370">
        <v>72.099999999999994</v>
      </c>
      <c r="W583" s="245">
        <v>64.8</v>
      </c>
      <c r="X583" s="365"/>
      <c r="Y583" s="443"/>
      <c r="Z583" s="1335"/>
    </row>
    <row r="584" spans="1:26" x14ac:dyDescent="0.2">
      <c r="A584" s="231" t="s">
        <v>8</v>
      </c>
      <c r="B584" s="246">
        <v>8.5999999999999993E-2</v>
      </c>
      <c r="C584" s="247">
        <v>0.11700000000000001</v>
      </c>
      <c r="D584" s="247">
        <v>0.109</v>
      </c>
      <c r="E584" s="247">
        <v>0.108</v>
      </c>
      <c r="F584" s="247">
        <v>0.1</v>
      </c>
      <c r="G584" s="247">
        <v>0.114</v>
      </c>
      <c r="H584" s="248">
        <v>0.1</v>
      </c>
      <c r="I584" s="515">
        <v>0.11</v>
      </c>
      <c r="J584" s="247">
        <v>0.122</v>
      </c>
      <c r="K584" s="247">
        <v>0.104</v>
      </c>
      <c r="L584" s="247">
        <v>8.8999999999999996E-2</v>
      </c>
      <c r="M584" s="247">
        <v>0.121</v>
      </c>
      <c r="N584" s="247">
        <v>0.107</v>
      </c>
      <c r="O584" s="248">
        <v>0.11899999999999999</v>
      </c>
      <c r="P584" s="515">
        <v>9.0999999999999998E-2</v>
      </c>
      <c r="Q584" s="247">
        <v>8.4000000000000005E-2</v>
      </c>
      <c r="R584" s="247">
        <v>0.107</v>
      </c>
      <c r="S584" s="247">
        <v>0.111</v>
      </c>
      <c r="T584" s="247">
        <v>8.1000000000000003E-2</v>
      </c>
      <c r="U584" s="247">
        <v>0.108</v>
      </c>
      <c r="V584" s="248">
        <v>9.6000000000000002E-2</v>
      </c>
      <c r="W584" s="249">
        <v>0.108</v>
      </c>
      <c r="X584" s="1335"/>
      <c r="Y584" s="331"/>
      <c r="Z584" s="1335"/>
    </row>
    <row r="585" spans="1:26" x14ac:dyDescent="0.2">
      <c r="A585" s="238" t="s">
        <v>1</v>
      </c>
      <c r="B585" s="250">
        <f>B582/B581*100-100</f>
        <v>13.677130044843054</v>
      </c>
      <c r="C585" s="251">
        <f t="shared" ref="C585:V585" si="248">C582/C581*100-100</f>
        <v>11.733931240657697</v>
      </c>
      <c r="D585" s="251">
        <f t="shared" si="248"/>
        <v>7.0752366716492219</v>
      </c>
      <c r="E585" s="251">
        <f t="shared" si="248"/>
        <v>6.0039860488291055</v>
      </c>
      <c r="F585" s="251">
        <f t="shared" si="248"/>
        <v>12.431489785749889</v>
      </c>
      <c r="G585" s="251">
        <f t="shared" si="248"/>
        <v>2.8151469855505695</v>
      </c>
      <c r="H585" s="252">
        <f t="shared" si="248"/>
        <v>7.1250622820129479</v>
      </c>
      <c r="I585" s="516">
        <f t="shared" si="248"/>
        <v>12.481315396113615</v>
      </c>
      <c r="J585" s="251">
        <f t="shared" si="248"/>
        <v>9.0682610861983193</v>
      </c>
      <c r="K585" s="251">
        <f t="shared" si="248"/>
        <v>15.495764823119075</v>
      </c>
      <c r="L585" s="251">
        <f t="shared" si="248"/>
        <v>11.6591928251121</v>
      </c>
      <c r="M585" s="251">
        <f t="shared" si="248"/>
        <v>5.0323866467364269</v>
      </c>
      <c r="N585" s="251">
        <f t="shared" si="248"/>
        <v>7.7727952167414145</v>
      </c>
      <c r="O585" s="252">
        <f t="shared" si="248"/>
        <v>11.709018435475826</v>
      </c>
      <c r="P585" s="516">
        <f t="shared" si="248"/>
        <v>14.897857498754362</v>
      </c>
      <c r="Q585" s="251">
        <f t="shared" si="248"/>
        <v>14.997508719481829</v>
      </c>
      <c r="R585" s="251">
        <f t="shared" si="248"/>
        <v>8.2710513203786604</v>
      </c>
      <c r="S585" s="251">
        <f t="shared" si="248"/>
        <v>19.008470353761837</v>
      </c>
      <c r="T585" s="251">
        <f t="shared" si="248"/>
        <v>11.858495266567019</v>
      </c>
      <c r="U585" s="251">
        <f t="shared" si="248"/>
        <v>11.634280019930259</v>
      </c>
      <c r="V585" s="252">
        <f t="shared" si="248"/>
        <v>13.029397110114587</v>
      </c>
      <c r="W585" s="316">
        <f>W582/W581*100-100</f>
        <v>10.687593423019436</v>
      </c>
      <c r="X585" s="365"/>
      <c r="Y585" s="1337"/>
      <c r="Z585" s="1335"/>
    </row>
    <row r="586" spans="1:26" ht="13.5" thickBot="1" x14ac:dyDescent="0.25">
      <c r="A586" s="839" t="s">
        <v>27</v>
      </c>
      <c r="B586" s="834">
        <f>B582-B568</f>
        <v>98</v>
      </c>
      <c r="C586" s="546">
        <f t="shared" ref="C586:W586" si="249">C582-C568</f>
        <v>0</v>
      </c>
      <c r="D586" s="546">
        <f t="shared" si="249"/>
        <v>-131</v>
      </c>
      <c r="E586" s="546">
        <f t="shared" si="249"/>
        <v>-188</v>
      </c>
      <c r="F586" s="546">
        <f t="shared" si="249"/>
        <v>97</v>
      </c>
      <c r="G586" s="546">
        <f t="shared" si="249"/>
        <v>-47</v>
      </c>
      <c r="H586" s="835">
        <f t="shared" si="249"/>
        <v>-15</v>
      </c>
      <c r="I586" s="768">
        <f t="shared" si="249"/>
        <v>107</v>
      </c>
      <c r="J586" s="546">
        <f t="shared" si="249"/>
        <v>69</v>
      </c>
      <c r="K586" s="546">
        <f t="shared" si="249"/>
        <v>-96</v>
      </c>
      <c r="L586" s="546">
        <f t="shared" si="249"/>
        <v>135</v>
      </c>
      <c r="M586" s="546">
        <f t="shared" si="249"/>
        <v>95</v>
      </c>
      <c r="N586" s="546">
        <f t="shared" si="249"/>
        <v>-84</v>
      </c>
      <c r="O586" s="835">
        <f t="shared" si="249"/>
        <v>208</v>
      </c>
      <c r="P586" s="768">
        <f t="shared" si="249"/>
        <v>122</v>
      </c>
      <c r="Q586" s="546">
        <f t="shared" si="249"/>
        <v>153</v>
      </c>
      <c r="R586" s="546">
        <f t="shared" si="249"/>
        <v>115</v>
      </c>
      <c r="S586" s="546">
        <f t="shared" si="249"/>
        <v>43</v>
      </c>
      <c r="T586" s="546">
        <f t="shared" si="249"/>
        <v>169</v>
      </c>
      <c r="U586" s="546">
        <f t="shared" si="249"/>
        <v>-46</v>
      </c>
      <c r="V586" s="835">
        <f t="shared" si="249"/>
        <v>71</v>
      </c>
      <c r="W586" s="287">
        <f t="shared" si="249"/>
        <v>46</v>
      </c>
      <c r="X586" s="1335"/>
      <c r="Y586" s="329"/>
      <c r="Z586" s="1335"/>
    </row>
    <row r="587" spans="1:26" x14ac:dyDescent="0.2">
      <c r="A587" s="258" t="s">
        <v>51</v>
      </c>
      <c r="B587" s="432">
        <v>569</v>
      </c>
      <c r="C587" s="415">
        <v>571</v>
      </c>
      <c r="D587" s="415">
        <v>565</v>
      </c>
      <c r="E587" s="415">
        <v>154</v>
      </c>
      <c r="F587" s="415">
        <v>578</v>
      </c>
      <c r="G587" s="415">
        <v>564</v>
      </c>
      <c r="H587" s="416">
        <v>578</v>
      </c>
      <c r="I587" s="517">
        <v>601</v>
      </c>
      <c r="J587" s="415">
        <v>594</v>
      </c>
      <c r="K587" s="415">
        <v>605</v>
      </c>
      <c r="L587" s="415">
        <v>167</v>
      </c>
      <c r="M587" s="415">
        <v>598</v>
      </c>
      <c r="N587" s="415">
        <v>608</v>
      </c>
      <c r="O587" s="416">
        <v>605</v>
      </c>
      <c r="P587" s="517">
        <v>606</v>
      </c>
      <c r="Q587" s="415">
        <v>612</v>
      </c>
      <c r="R587" s="415">
        <v>600</v>
      </c>
      <c r="S587" s="415">
        <v>166</v>
      </c>
      <c r="T587" s="415">
        <v>607</v>
      </c>
      <c r="U587" s="415">
        <v>602</v>
      </c>
      <c r="V587" s="416">
        <v>604</v>
      </c>
      <c r="W587" s="343">
        <f>SUM(B587:V587)</f>
        <v>11154</v>
      </c>
      <c r="X587" s="1335" t="s">
        <v>56</v>
      </c>
      <c r="Y587" s="742">
        <f>W573-W587</f>
        <v>22</v>
      </c>
      <c r="Z587" s="285">
        <f>Y587/W573</f>
        <v>1.968503937007874E-3</v>
      </c>
    </row>
    <row r="588" spans="1:26" x14ac:dyDescent="0.2">
      <c r="A588" s="957" t="s">
        <v>28</v>
      </c>
      <c r="B588" s="385"/>
      <c r="C588" s="504"/>
      <c r="D588" s="504"/>
      <c r="E588" s="504"/>
      <c r="F588" s="504"/>
      <c r="G588" s="504"/>
      <c r="H588" s="505"/>
      <c r="I588" s="958"/>
      <c r="J588" s="504"/>
      <c r="K588" s="504"/>
      <c r="L588" s="504"/>
      <c r="M588" s="504"/>
      <c r="N588" s="504"/>
      <c r="O588" s="505"/>
      <c r="P588" s="958"/>
      <c r="Q588" s="504"/>
      <c r="R588" s="504"/>
      <c r="S588" s="504"/>
      <c r="T588" s="504"/>
      <c r="U588" s="504"/>
      <c r="V588" s="505"/>
      <c r="W588" s="1187"/>
      <c r="X588" s="1337" t="s">
        <v>57</v>
      </c>
      <c r="Y588" s="1337">
        <v>160.88999999999999</v>
      </c>
      <c r="Z588" s="1337"/>
    </row>
    <row r="589" spans="1:26" ht="13.5" thickBot="1" x14ac:dyDescent="0.25">
      <c r="A589" s="266" t="s">
        <v>26</v>
      </c>
      <c r="B589" s="750">
        <f>B588-B574</f>
        <v>0</v>
      </c>
      <c r="C589" s="751">
        <f t="shared" ref="C589:V589" si="250">C588-C574</f>
        <v>0</v>
      </c>
      <c r="D589" s="751">
        <f t="shared" si="250"/>
        <v>0</v>
      </c>
      <c r="E589" s="751">
        <f t="shared" si="250"/>
        <v>0</v>
      </c>
      <c r="F589" s="751">
        <f t="shared" si="250"/>
        <v>0</v>
      </c>
      <c r="G589" s="751">
        <f t="shared" si="250"/>
        <v>0</v>
      </c>
      <c r="H589" s="752">
        <f t="shared" si="250"/>
        <v>0</v>
      </c>
      <c r="I589" s="934">
        <f t="shared" si="250"/>
        <v>0</v>
      </c>
      <c r="J589" s="751">
        <f t="shared" si="250"/>
        <v>0</v>
      </c>
      <c r="K589" s="751">
        <f t="shared" si="250"/>
        <v>0</v>
      </c>
      <c r="L589" s="751">
        <f t="shared" si="250"/>
        <v>0</v>
      </c>
      <c r="M589" s="751">
        <f t="shared" si="250"/>
        <v>0</v>
      </c>
      <c r="N589" s="751">
        <f t="shared" si="250"/>
        <v>0</v>
      </c>
      <c r="O589" s="752">
        <f t="shared" si="250"/>
        <v>0</v>
      </c>
      <c r="P589" s="934">
        <f t="shared" si="250"/>
        <v>0</v>
      </c>
      <c r="Q589" s="751">
        <f t="shared" si="250"/>
        <v>0</v>
      </c>
      <c r="R589" s="751">
        <f t="shared" si="250"/>
        <v>0</v>
      </c>
      <c r="S589" s="751">
        <f t="shared" si="250"/>
        <v>0</v>
      </c>
      <c r="T589" s="751">
        <f t="shared" si="250"/>
        <v>0</v>
      </c>
      <c r="U589" s="751">
        <f t="shared" si="250"/>
        <v>0</v>
      </c>
      <c r="V589" s="752">
        <f t="shared" si="250"/>
        <v>0</v>
      </c>
      <c r="W589" s="223"/>
      <c r="X589" s="1335" t="s">
        <v>26</v>
      </c>
      <c r="Y589" s="1337">
        <f>Y588-Y574</f>
        <v>-0.52000000000001023</v>
      </c>
      <c r="Z589" s="1337"/>
    </row>
    <row r="591" spans="1:26" ht="13.5" thickBot="1" x14ac:dyDescent="0.25"/>
    <row r="592" spans="1:26" ht="13.5" thickBot="1" x14ac:dyDescent="0.25">
      <c r="A592" s="230" t="s">
        <v>296</v>
      </c>
      <c r="B592" s="1435" t="s">
        <v>130</v>
      </c>
      <c r="C592" s="1436"/>
      <c r="D592" s="1436"/>
      <c r="E592" s="1436"/>
      <c r="F592" s="1436"/>
      <c r="G592" s="1436"/>
      <c r="H592" s="1437"/>
      <c r="I592" s="1438" t="s">
        <v>131</v>
      </c>
      <c r="J592" s="1436"/>
      <c r="K592" s="1436"/>
      <c r="L592" s="1436"/>
      <c r="M592" s="1436"/>
      <c r="N592" s="1436"/>
      <c r="O592" s="1437"/>
      <c r="P592" s="1439" t="s">
        <v>53</v>
      </c>
      <c r="Q592" s="1440"/>
      <c r="R592" s="1440"/>
      <c r="S592" s="1440"/>
      <c r="T592" s="1440"/>
      <c r="U592" s="1440"/>
      <c r="V592" s="1441"/>
      <c r="W592" s="1442" t="s">
        <v>55</v>
      </c>
      <c r="X592" s="228">
        <v>810</v>
      </c>
      <c r="Y592" s="1341"/>
      <c r="Z592" s="1341"/>
    </row>
    <row r="593" spans="1:26" ht="13.5" thickBot="1" x14ac:dyDescent="0.25">
      <c r="A593" s="846" t="s">
        <v>54</v>
      </c>
      <c r="B593" s="854">
        <v>1</v>
      </c>
      <c r="C593" s="855">
        <v>2</v>
      </c>
      <c r="D593" s="855">
        <v>3</v>
      </c>
      <c r="E593" s="855">
        <v>4</v>
      </c>
      <c r="F593" s="855">
        <v>5</v>
      </c>
      <c r="G593" s="855">
        <v>6</v>
      </c>
      <c r="H593" s="858">
        <v>7</v>
      </c>
      <c r="I593" s="963">
        <v>8</v>
      </c>
      <c r="J593" s="855">
        <v>9</v>
      </c>
      <c r="K593" s="855">
        <v>10</v>
      </c>
      <c r="L593" s="855">
        <v>11</v>
      </c>
      <c r="M593" s="855">
        <v>12</v>
      </c>
      <c r="N593" s="855">
        <v>13</v>
      </c>
      <c r="O593" s="858">
        <v>14</v>
      </c>
      <c r="P593" s="963">
        <v>15</v>
      </c>
      <c r="Q593" s="855">
        <v>16</v>
      </c>
      <c r="R593" s="855">
        <v>17</v>
      </c>
      <c r="S593" s="855">
        <v>18</v>
      </c>
      <c r="T593" s="855">
        <v>19</v>
      </c>
      <c r="U593" s="855">
        <v>20</v>
      </c>
      <c r="V593" s="858">
        <v>21</v>
      </c>
      <c r="W593" s="1443"/>
      <c r="X593" s="741"/>
      <c r="Y593" s="741"/>
      <c r="Z593" s="1341"/>
    </row>
    <row r="594" spans="1:26" x14ac:dyDescent="0.2">
      <c r="A594" s="234" t="s">
        <v>3</v>
      </c>
      <c r="B594" s="1367">
        <v>4032</v>
      </c>
      <c r="C594" s="1368">
        <v>4032</v>
      </c>
      <c r="D594" s="1368">
        <v>4032</v>
      </c>
      <c r="E594" s="1368">
        <v>4032</v>
      </c>
      <c r="F594" s="1368">
        <v>4032</v>
      </c>
      <c r="G594" s="1368">
        <v>4032</v>
      </c>
      <c r="H594" s="1369">
        <v>4032</v>
      </c>
      <c r="I594" s="1367">
        <v>4032</v>
      </c>
      <c r="J594" s="1368">
        <v>4032</v>
      </c>
      <c r="K594" s="1368">
        <v>4032</v>
      </c>
      <c r="L594" s="1368">
        <v>4032</v>
      </c>
      <c r="M594" s="1368">
        <v>4032</v>
      </c>
      <c r="N594" s="1368">
        <v>4032</v>
      </c>
      <c r="O594" s="1369">
        <v>4032</v>
      </c>
      <c r="P594" s="1367">
        <v>4032</v>
      </c>
      <c r="Q594" s="1368">
        <v>4032</v>
      </c>
      <c r="R594" s="1368">
        <v>4032</v>
      </c>
      <c r="S594" s="1368">
        <v>4032</v>
      </c>
      <c r="T594" s="1368">
        <v>4032</v>
      </c>
      <c r="U594" s="1368">
        <v>4032</v>
      </c>
      <c r="V594" s="1369">
        <v>4032</v>
      </c>
      <c r="W594" s="774">
        <v>4032</v>
      </c>
      <c r="X594" s="1343"/>
      <c r="Y594" s="529"/>
      <c r="Z594" s="1341"/>
    </row>
    <row r="595" spans="1:26" x14ac:dyDescent="0.2">
      <c r="A595" s="238" t="s">
        <v>6</v>
      </c>
      <c r="B595" s="239">
        <v>4515</v>
      </c>
      <c r="C595" s="240">
        <v>4650</v>
      </c>
      <c r="D595" s="240">
        <v>4299</v>
      </c>
      <c r="E595" s="240">
        <v>4617</v>
      </c>
      <c r="F595" s="240">
        <v>4532</v>
      </c>
      <c r="G595" s="240">
        <v>4300</v>
      </c>
      <c r="H595" s="241">
        <v>4397</v>
      </c>
      <c r="I595" s="239">
        <v>4405</v>
      </c>
      <c r="J595" s="240">
        <v>4160</v>
      </c>
      <c r="K595" s="240">
        <v>4613</v>
      </c>
      <c r="L595" s="240">
        <v>4654</v>
      </c>
      <c r="M595" s="240">
        <v>4186</v>
      </c>
      <c r="N595" s="240">
        <v>4269</v>
      </c>
      <c r="O595" s="241">
        <v>4546</v>
      </c>
      <c r="P595" s="239">
        <v>4709</v>
      </c>
      <c r="Q595" s="240">
        <v>4687</v>
      </c>
      <c r="R595" s="240">
        <v>4345</v>
      </c>
      <c r="S595" s="240">
        <v>4654</v>
      </c>
      <c r="T595" s="240">
        <v>4465</v>
      </c>
      <c r="U595" s="240">
        <v>4502</v>
      </c>
      <c r="V595" s="241">
        <v>4504</v>
      </c>
      <c r="W595" s="406">
        <v>4458</v>
      </c>
      <c r="X595" s="1343"/>
      <c r="Y595" s="1340"/>
      <c r="Z595" s="1341"/>
    </row>
    <row r="596" spans="1:26" x14ac:dyDescent="0.2">
      <c r="A596" s="231" t="s">
        <v>7</v>
      </c>
      <c r="B596" s="367">
        <v>67.400000000000006</v>
      </c>
      <c r="C596" s="368">
        <v>74.400000000000006</v>
      </c>
      <c r="D596" s="368">
        <v>62.8</v>
      </c>
      <c r="E596" s="368">
        <v>75</v>
      </c>
      <c r="F596" s="368">
        <v>69.8</v>
      </c>
      <c r="G596" s="368">
        <v>76.7</v>
      </c>
      <c r="H596" s="370">
        <v>62.8</v>
      </c>
      <c r="I596" s="367">
        <v>67.400000000000006</v>
      </c>
      <c r="J596" s="368">
        <v>69.8</v>
      </c>
      <c r="K596" s="368">
        <v>65.099999999999994</v>
      </c>
      <c r="L596" s="368">
        <v>61.5</v>
      </c>
      <c r="M596" s="368">
        <v>67.400000000000006</v>
      </c>
      <c r="N596" s="368">
        <v>74.400000000000006</v>
      </c>
      <c r="O596" s="370">
        <v>65.099999999999994</v>
      </c>
      <c r="P596" s="367">
        <v>72.099999999999994</v>
      </c>
      <c r="Q596" s="368">
        <v>62.8</v>
      </c>
      <c r="R596" s="368">
        <v>60.5</v>
      </c>
      <c r="S596" s="368">
        <v>66.7</v>
      </c>
      <c r="T596" s="368">
        <v>76.7</v>
      </c>
      <c r="U596" s="368">
        <v>62.8</v>
      </c>
      <c r="V596" s="370">
        <v>69.8</v>
      </c>
      <c r="W596" s="421">
        <v>65.2</v>
      </c>
      <c r="X596" s="365"/>
      <c r="Y596" s="443"/>
      <c r="Z596" s="1341"/>
    </row>
    <row r="597" spans="1:26" x14ac:dyDescent="0.2">
      <c r="A597" s="231" t="s">
        <v>8</v>
      </c>
      <c r="B597" s="246">
        <v>0.107</v>
      </c>
      <c r="C597" s="247">
        <v>9.9000000000000005E-2</v>
      </c>
      <c r="D597" s="247">
        <v>0.106</v>
      </c>
      <c r="E597" s="247">
        <v>8.5000000000000006E-2</v>
      </c>
      <c r="F597" s="247">
        <v>0.104</v>
      </c>
      <c r="G597" s="247">
        <v>8.8999999999999996E-2</v>
      </c>
      <c r="H597" s="248">
        <v>0.11600000000000001</v>
      </c>
      <c r="I597" s="246">
        <v>0.10100000000000001</v>
      </c>
      <c r="J597" s="247">
        <v>9.8000000000000004E-2</v>
      </c>
      <c r="K597" s="247">
        <v>0.108</v>
      </c>
      <c r="L597" s="247">
        <v>0.107</v>
      </c>
      <c r="M597" s="247">
        <v>0.113</v>
      </c>
      <c r="N597" s="247">
        <v>8.6999999999999994E-2</v>
      </c>
      <c r="O597" s="248">
        <v>0.10199999999999999</v>
      </c>
      <c r="P597" s="246">
        <v>9.1999999999999998E-2</v>
      </c>
      <c r="Q597" s="247">
        <v>0.112</v>
      </c>
      <c r="R597" s="247">
        <v>0.115</v>
      </c>
      <c r="S597" s="247">
        <v>0.122</v>
      </c>
      <c r="T597" s="247">
        <v>8.5000000000000006E-2</v>
      </c>
      <c r="U597" s="247">
        <v>9.4E-2</v>
      </c>
      <c r="V597" s="248">
        <v>0.1</v>
      </c>
      <c r="W597" s="408">
        <v>0.107</v>
      </c>
      <c r="X597" s="1341"/>
      <c r="Y597" s="331"/>
      <c r="Z597" s="1341"/>
    </row>
    <row r="598" spans="1:26" x14ac:dyDescent="0.2">
      <c r="A598" s="238" t="s">
        <v>1</v>
      </c>
      <c r="B598" s="250">
        <f>B595/B594*100-100</f>
        <v>11.979166666666671</v>
      </c>
      <c r="C598" s="251">
        <f t="shared" ref="C598:V598" si="251">C595/C594*100-100</f>
        <v>15.327380952380949</v>
      </c>
      <c r="D598" s="251">
        <f t="shared" si="251"/>
        <v>6.6220238095238102</v>
      </c>
      <c r="E598" s="251">
        <f t="shared" si="251"/>
        <v>14.508928571428584</v>
      </c>
      <c r="F598" s="251">
        <f t="shared" si="251"/>
        <v>12.400793650793645</v>
      </c>
      <c r="G598" s="251">
        <f t="shared" si="251"/>
        <v>6.6468253968253919</v>
      </c>
      <c r="H598" s="252">
        <f t="shared" si="251"/>
        <v>9.0525793650793673</v>
      </c>
      <c r="I598" s="250">
        <f t="shared" si="251"/>
        <v>9.2509920634920633</v>
      </c>
      <c r="J598" s="251">
        <f t="shared" si="251"/>
        <v>3.1746031746031917</v>
      </c>
      <c r="K598" s="251">
        <f t="shared" si="251"/>
        <v>14.409722222222229</v>
      </c>
      <c r="L598" s="251">
        <f t="shared" si="251"/>
        <v>15.426587301587304</v>
      </c>
      <c r="M598" s="251">
        <f t="shared" si="251"/>
        <v>3.8194444444444429</v>
      </c>
      <c r="N598" s="251">
        <f t="shared" si="251"/>
        <v>5.8779761904761898</v>
      </c>
      <c r="O598" s="252">
        <f t="shared" si="251"/>
        <v>12.748015873015888</v>
      </c>
      <c r="P598" s="250">
        <f t="shared" si="251"/>
        <v>16.790674603174608</v>
      </c>
      <c r="Q598" s="251">
        <f t="shared" si="251"/>
        <v>16.245039682539669</v>
      </c>
      <c r="R598" s="251">
        <f t="shared" si="251"/>
        <v>7.7628968253968083</v>
      </c>
      <c r="S598" s="251">
        <f t="shared" si="251"/>
        <v>15.426587301587304</v>
      </c>
      <c r="T598" s="251">
        <f t="shared" si="251"/>
        <v>10.739087301587304</v>
      </c>
      <c r="U598" s="251">
        <f t="shared" si="251"/>
        <v>11.656746031746025</v>
      </c>
      <c r="V598" s="252">
        <f t="shared" si="251"/>
        <v>11.706349206349216</v>
      </c>
      <c r="W598" s="400">
        <f>W595/W594*100-100</f>
        <v>10.56547619047619</v>
      </c>
      <c r="X598" s="365"/>
      <c r="Y598" s="1343"/>
      <c r="Z598" s="1341"/>
    </row>
    <row r="599" spans="1:26" ht="13.5" thickBot="1" x14ac:dyDescent="0.25">
      <c r="A599" s="839" t="s">
        <v>27</v>
      </c>
      <c r="B599" s="1007">
        <f>B595-B582</f>
        <v>-48</v>
      </c>
      <c r="C599" s="1005">
        <f t="shared" ref="C599:W599" si="252">C595-C582</f>
        <v>165</v>
      </c>
      <c r="D599" s="1005">
        <f t="shared" si="252"/>
        <v>1</v>
      </c>
      <c r="E599" s="1005">
        <f t="shared" si="252"/>
        <v>362</v>
      </c>
      <c r="F599" s="1005">
        <f t="shared" si="252"/>
        <v>19</v>
      </c>
      <c r="G599" s="1005">
        <f t="shared" si="252"/>
        <v>173</v>
      </c>
      <c r="H599" s="1008">
        <f t="shared" si="252"/>
        <v>97</v>
      </c>
      <c r="I599" s="1007">
        <f t="shared" si="252"/>
        <v>-110</v>
      </c>
      <c r="J599" s="1005">
        <f t="shared" si="252"/>
        <v>-218</v>
      </c>
      <c r="K599" s="1005">
        <f t="shared" si="252"/>
        <v>-23</v>
      </c>
      <c r="L599" s="1005">
        <f t="shared" si="252"/>
        <v>172</v>
      </c>
      <c r="M599" s="1005">
        <f t="shared" si="252"/>
        <v>-30</v>
      </c>
      <c r="N599" s="1005">
        <f t="shared" si="252"/>
        <v>-57</v>
      </c>
      <c r="O599" s="1008">
        <f t="shared" si="252"/>
        <v>62</v>
      </c>
      <c r="P599" s="1007">
        <f t="shared" si="252"/>
        <v>97</v>
      </c>
      <c r="Q599" s="1005">
        <f t="shared" si="252"/>
        <v>71</v>
      </c>
      <c r="R599" s="1005">
        <f t="shared" si="252"/>
        <v>-1</v>
      </c>
      <c r="S599" s="1005">
        <f t="shared" si="252"/>
        <v>-123</v>
      </c>
      <c r="T599" s="1005">
        <f t="shared" si="252"/>
        <v>-25</v>
      </c>
      <c r="U599" s="1005">
        <f t="shared" si="252"/>
        <v>21</v>
      </c>
      <c r="V599" s="1008">
        <f t="shared" si="252"/>
        <v>-33</v>
      </c>
      <c r="W599" s="401">
        <f t="shared" si="252"/>
        <v>15</v>
      </c>
      <c r="X599" s="1341"/>
      <c r="Y599" s="329"/>
      <c r="Z599" s="1341"/>
    </row>
    <row r="600" spans="1:26" x14ac:dyDescent="0.2">
      <c r="A600" s="258" t="s">
        <v>51</v>
      </c>
      <c r="B600" s="323">
        <v>568</v>
      </c>
      <c r="C600" s="324">
        <v>570</v>
      </c>
      <c r="D600" s="324">
        <v>564</v>
      </c>
      <c r="E600" s="324">
        <v>150</v>
      </c>
      <c r="F600" s="324">
        <v>576</v>
      </c>
      <c r="G600" s="324">
        <v>564</v>
      </c>
      <c r="H600" s="1365">
        <v>578</v>
      </c>
      <c r="I600" s="1366">
        <v>601</v>
      </c>
      <c r="J600" s="324">
        <v>594</v>
      </c>
      <c r="K600" s="324">
        <v>603</v>
      </c>
      <c r="L600" s="324">
        <v>167</v>
      </c>
      <c r="M600" s="324">
        <v>598</v>
      </c>
      <c r="N600" s="324">
        <v>608</v>
      </c>
      <c r="O600" s="1365">
        <v>603</v>
      </c>
      <c r="P600" s="1366">
        <v>605</v>
      </c>
      <c r="Q600" s="324">
        <v>610</v>
      </c>
      <c r="R600" s="324">
        <v>600</v>
      </c>
      <c r="S600" s="324">
        <v>163</v>
      </c>
      <c r="T600" s="324">
        <v>607</v>
      </c>
      <c r="U600" s="324">
        <v>600</v>
      </c>
      <c r="V600" s="1365">
        <v>602</v>
      </c>
      <c r="W600" s="343">
        <f>SUM(B600:V600)</f>
        <v>11131</v>
      </c>
      <c r="X600" s="1341" t="s">
        <v>56</v>
      </c>
      <c r="Y600" s="742">
        <f>W587-W600</f>
        <v>23</v>
      </c>
      <c r="Z600" s="285">
        <f>Y600/W587</f>
        <v>2.0620405235789851E-3</v>
      </c>
    </row>
    <row r="601" spans="1:26" x14ac:dyDescent="0.2">
      <c r="A601" s="957" t="s">
        <v>28</v>
      </c>
      <c r="B601" s="385"/>
      <c r="C601" s="504"/>
      <c r="D601" s="504"/>
      <c r="E601" s="504"/>
      <c r="F601" s="504"/>
      <c r="G601" s="504"/>
      <c r="H601" s="505"/>
      <c r="I601" s="958"/>
      <c r="J601" s="504"/>
      <c r="K601" s="504"/>
      <c r="L601" s="504"/>
      <c r="M601" s="504"/>
      <c r="N601" s="504"/>
      <c r="O601" s="505"/>
      <c r="P601" s="958"/>
      <c r="Q601" s="504"/>
      <c r="R601" s="504"/>
      <c r="S601" s="504"/>
      <c r="T601" s="504"/>
      <c r="U601" s="504"/>
      <c r="V601" s="505"/>
      <c r="W601" s="1187"/>
      <c r="X601" s="1343" t="s">
        <v>57</v>
      </c>
      <c r="Y601" s="1343">
        <v>160.88999999999999</v>
      </c>
      <c r="Z601" s="1343"/>
    </row>
    <row r="602" spans="1:26" ht="13.5" thickBot="1" x14ac:dyDescent="0.25">
      <c r="A602" s="266" t="s">
        <v>26</v>
      </c>
      <c r="B602" s="750">
        <f>B601-B587</f>
        <v>-569</v>
      </c>
      <c r="C602" s="751">
        <f t="shared" ref="C602:V602" si="253">C601-C587</f>
        <v>-571</v>
      </c>
      <c r="D602" s="751">
        <f t="shared" si="253"/>
        <v>-565</v>
      </c>
      <c r="E602" s="751">
        <f t="shared" si="253"/>
        <v>-154</v>
      </c>
      <c r="F602" s="751">
        <f t="shared" si="253"/>
        <v>-578</v>
      </c>
      <c r="G602" s="751">
        <f t="shared" si="253"/>
        <v>-564</v>
      </c>
      <c r="H602" s="752">
        <f t="shared" si="253"/>
        <v>-578</v>
      </c>
      <c r="I602" s="934">
        <f t="shared" si="253"/>
        <v>-601</v>
      </c>
      <c r="J602" s="751">
        <f t="shared" si="253"/>
        <v>-594</v>
      </c>
      <c r="K602" s="751">
        <f t="shared" si="253"/>
        <v>-605</v>
      </c>
      <c r="L602" s="751">
        <f t="shared" si="253"/>
        <v>-167</v>
      </c>
      <c r="M602" s="751">
        <f t="shared" si="253"/>
        <v>-598</v>
      </c>
      <c r="N602" s="751">
        <f t="shared" si="253"/>
        <v>-608</v>
      </c>
      <c r="O602" s="752">
        <f t="shared" si="253"/>
        <v>-605</v>
      </c>
      <c r="P602" s="934">
        <f t="shared" si="253"/>
        <v>-606</v>
      </c>
      <c r="Q602" s="751">
        <f t="shared" si="253"/>
        <v>-612</v>
      </c>
      <c r="R602" s="751">
        <f t="shared" si="253"/>
        <v>-600</v>
      </c>
      <c r="S602" s="751">
        <f t="shared" si="253"/>
        <v>-166</v>
      </c>
      <c r="T602" s="751">
        <f t="shared" si="253"/>
        <v>-607</v>
      </c>
      <c r="U602" s="751">
        <f t="shared" si="253"/>
        <v>-602</v>
      </c>
      <c r="V602" s="752">
        <f t="shared" si="253"/>
        <v>-604</v>
      </c>
      <c r="W602" s="223"/>
      <c r="X602" s="1341" t="s">
        <v>26</v>
      </c>
      <c r="Y602" s="1343">
        <f>Y601-Y588</f>
        <v>0</v>
      </c>
      <c r="Z602" s="1343"/>
    </row>
    <row r="603" spans="1:26" x14ac:dyDescent="0.2">
      <c r="A603" s="971" t="s">
        <v>301</v>
      </c>
      <c r="B603" s="1002">
        <v>568</v>
      </c>
      <c r="C603" s="1002">
        <v>570</v>
      </c>
      <c r="D603" s="1002">
        <v>564</v>
      </c>
      <c r="E603" s="1002">
        <v>150</v>
      </c>
      <c r="F603" s="1002">
        <v>576</v>
      </c>
      <c r="G603" s="1002">
        <v>564</v>
      </c>
      <c r="H603" s="1002">
        <v>578</v>
      </c>
      <c r="I603" s="1002">
        <v>601</v>
      </c>
      <c r="J603" s="1002">
        <v>594</v>
      </c>
      <c r="K603" s="1002">
        <v>603</v>
      </c>
      <c r="L603" s="1002">
        <v>167</v>
      </c>
      <c r="M603" s="1002">
        <v>598</v>
      </c>
      <c r="N603" s="1002">
        <v>608</v>
      </c>
      <c r="O603" s="1002">
        <v>603</v>
      </c>
      <c r="P603" s="1002">
        <v>605</v>
      </c>
      <c r="Q603" s="1002">
        <v>610</v>
      </c>
      <c r="R603" s="1002">
        <v>600</v>
      </c>
      <c r="S603" s="1002">
        <v>163</v>
      </c>
      <c r="T603" s="1002">
        <v>607</v>
      </c>
      <c r="U603" s="1002">
        <v>600</v>
      </c>
      <c r="V603" s="1002">
        <v>602</v>
      </c>
    </row>
    <row r="604" spans="1:26" ht="13.5" thickBot="1" x14ac:dyDescent="0.25">
      <c r="A604" s="1344" t="s">
        <v>302</v>
      </c>
      <c r="B604" s="263">
        <f>B600-B603</f>
        <v>0</v>
      </c>
      <c r="C604" s="263">
        <f t="shared" ref="C604:V604" si="254">C600-C603</f>
        <v>0</v>
      </c>
      <c r="D604" s="263">
        <f t="shared" si="254"/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28"/>
    </row>
    <row r="605" spans="1:26" ht="13.5" thickBot="1" x14ac:dyDescent="0.25">
      <c r="A605" s="230" t="s">
        <v>305</v>
      </c>
      <c r="B605" s="1435" t="s">
        <v>130</v>
      </c>
      <c r="C605" s="1436"/>
      <c r="D605" s="1436"/>
      <c r="E605" s="1436"/>
      <c r="F605" s="1436"/>
      <c r="G605" s="1436"/>
      <c r="H605" s="1437"/>
      <c r="I605" s="1438" t="s">
        <v>131</v>
      </c>
      <c r="J605" s="1436"/>
      <c r="K605" s="1436"/>
      <c r="L605" s="1436"/>
      <c r="M605" s="1436"/>
      <c r="N605" s="1436"/>
      <c r="O605" s="1437"/>
      <c r="P605" s="1439" t="s">
        <v>53</v>
      </c>
      <c r="Q605" s="1440"/>
      <c r="R605" s="1440"/>
      <c r="S605" s="1440"/>
      <c r="T605" s="1440"/>
      <c r="U605" s="1440"/>
      <c r="V605" s="1441"/>
      <c r="W605" s="1442" t="s">
        <v>55</v>
      </c>
      <c r="X605" s="228">
        <v>810</v>
      </c>
      <c r="Y605" s="1362"/>
      <c r="Z605" s="1362"/>
    </row>
    <row r="606" spans="1:26" ht="13.5" thickBot="1" x14ac:dyDescent="0.25">
      <c r="A606" s="846" t="s">
        <v>54</v>
      </c>
      <c r="B606" s="854">
        <v>1</v>
      </c>
      <c r="C606" s="855">
        <v>2</v>
      </c>
      <c r="D606" s="855">
        <v>3</v>
      </c>
      <c r="E606" s="855">
        <v>4</v>
      </c>
      <c r="F606" s="855">
        <v>5</v>
      </c>
      <c r="G606" s="855">
        <v>6</v>
      </c>
      <c r="H606" s="858">
        <v>7</v>
      </c>
      <c r="I606" s="963">
        <v>8</v>
      </c>
      <c r="J606" s="855">
        <v>9</v>
      </c>
      <c r="K606" s="855">
        <v>10</v>
      </c>
      <c r="L606" s="855">
        <v>11</v>
      </c>
      <c r="M606" s="855">
        <v>12</v>
      </c>
      <c r="N606" s="855">
        <v>13</v>
      </c>
      <c r="O606" s="858">
        <v>14</v>
      </c>
      <c r="P606" s="963">
        <v>15</v>
      </c>
      <c r="Q606" s="855">
        <v>16</v>
      </c>
      <c r="R606" s="855">
        <v>17</v>
      </c>
      <c r="S606" s="855">
        <v>18</v>
      </c>
      <c r="T606" s="855">
        <v>19</v>
      </c>
      <c r="U606" s="855">
        <v>20</v>
      </c>
      <c r="V606" s="858">
        <v>21</v>
      </c>
      <c r="W606" s="1443"/>
      <c r="X606" s="741"/>
      <c r="Y606" s="741"/>
      <c r="Z606" s="1362"/>
    </row>
    <row r="607" spans="1:26" x14ac:dyDescent="0.2">
      <c r="A607" s="234" t="s">
        <v>3</v>
      </c>
      <c r="B607" s="1367">
        <v>4050</v>
      </c>
      <c r="C607" s="1368">
        <v>4050</v>
      </c>
      <c r="D607" s="1368">
        <v>4050</v>
      </c>
      <c r="E607" s="1368">
        <v>4050</v>
      </c>
      <c r="F607" s="1368">
        <v>4050</v>
      </c>
      <c r="G607" s="1368">
        <v>4050</v>
      </c>
      <c r="H607" s="1369">
        <v>4050</v>
      </c>
      <c r="I607" s="1367">
        <v>4050</v>
      </c>
      <c r="J607" s="1368">
        <v>4050</v>
      </c>
      <c r="K607" s="1368">
        <v>4050</v>
      </c>
      <c r="L607" s="1368">
        <v>4050</v>
      </c>
      <c r="M607" s="1368">
        <v>4050</v>
      </c>
      <c r="N607" s="1368">
        <v>4050</v>
      </c>
      <c r="O607" s="1369">
        <v>4050</v>
      </c>
      <c r="P607" s="1367">
        <v>4050</v>
      </c>
      <c r="Q607" s="1368">
        <v>4050</v>
      </c>
      <c r="R607" s="1368">
        <v>4050</v>
      </c>
      <c r="S607" s="1368">
        <v>4050</v>
      </c>
      <c r="T607" s="1368">
        <v>4050</v>
      </c>
      <c r="U607" s="1368">
        <v>4050</v>
      </c>
      <c r="V607" s="1369">
        <v>4050</v>
      </c>
      <c r="W607" s="774">
        <v>4050</v>
      </c>
      <c r="X607" s="1364"/>
      <c r="Y607" s="529"/>
      <c r="Z607" s="1362"/>
    </row>
    <row r="608" spans="1:26" x14ac:dyDescent="0.2">
      <c r="A608" s="238" t="s">
        <v>6</v>
      </c>
      <c r="B608" s="239">
        <v>4534</v>
      </c>
      <c r="C608" s="240">
        <v>4699</v>
      </c>
      <c r="D608" s="240">
        <v>4349</v>
      </c>
      <c r="E608" s="240">
        <v>4499</v>
      </c>
      <c r="F608" s="240">
        <v>4491</v>
      </c>
      <c r="G608" s="240">
        <v>4336</v>
      </c>
      <c r="H608" s="241">
        <v>4405</v>
      </c>
      <c r="I608" s="239">
        <v>4517</v>
      </c>
      <c r="J608" s="240">
        <v>4434</v>
      </c>
      <c r="K608" s="240">
        <v>4609</v>
      </c>
      <c r="L608" s="240">
        <v>4582</v>
      </c>
      <c r="M608" s="240">
        <v>4278</v>
      </c>
      <c r="N608" s="240">
        <v>4504</v>
      </c>
      <c r="O608" s="241">
        <v>4484</v>
      </c>
      <c r="P608" s="239">
        <v>4523</v>
      </c>
      <c r="Q608" s="240">
        <v>4753</v>
      </c>
      <c r="R608" s="240">
        <v>4351</v>
      </c>
      <c r="S608" s="240">
        <v>5202</v>
      </c>
      <c r="T608" s="240">
        <v>4354</v>
      </c>
      <c r="U608" s="240">
        <v>4476</v>
      </c>
      <c r="V608" s="241">
        <v>4508</v>
      </c>
      <c r="W608" s="406">
        <v>4491</v>
      </c>
      <c r="X608" s="1364"/>
      <c r="Y608" s="1361"/>
      <c r="Z608" s="1362"/>
    </row>
    <row r="609" spans="1:26" x14ac:dyDescent="0.2">
      <c r="A609" s="231" t="s">
        <v>7</v>
      </c>
      <c r="B609" s="367">
        <v>81.400000000000006</v>
      </c>
      <c r="C609" s="368">
        <v>74.400000000000006</v>
      </c>
      <c r="D609" s="368">
        <v>51.2</v>
      </c>
      <c r="E609" s="368">
        <v>41.7</v>
      </c>
      <c r="F609" s="368">
        <v>72.099999999999994</v>
      </c>
      <c r="G609" s="368">
        <v>62.8</v>
      </c>
      <c r="H609" s="370">
        <v>55.8</v>
      </c>
      <c r="I609" s="367">
        <v>69.8</v>
      </c>
      <c r="J609" s="368">
        <v>58.1</v>
      </c>
      <c r="K609" s="368">
        <v>58.1</v>
      </c>
      <c r="L609" s="368">
        <v>66.7</v>
      </c>
      <c r="M609" s="368">
        <v>62.8</v>
      </c>
      <c r="N609" s="368">
        <v>60.5</v>
      </c>
      <c r="O609" s="370">
        <v>69.8</v>
      </c>
      <c r="P609" s="367">
        <v>67.400000000000006</v>
      </c>
      <c r="Q609" s="368">
        <v>60.5</v>
      </c>
      <c r="R609" s="368">
        <v>65.099999999999994</v>
      </c>
      <c r="S609" s="368">
        <v>66.7</v>
      </c>
      <c r="T609" s="368">
        <v>58.1</v>
      </c>
      <c r="U609" s="368">
        <v>76.7</v>
      </c>
      <c r="V609" s="370">
        <v>81.400000000000006</v>
      </c>
      <c r="W609" s="421">
        <v>63.8</v>
      </c>
      <c r="X609" s="365"/>
      <c r="Y609" s="443"/>
      <c r="Z609" s="1362"/>
    </row>
    <row r="610" spans="1:26" x14ac:dyDescent="0.2">
      <c r="A610" s="231" t="s">
        <v>8</v>
      </c>
      <c r="B610" s="246">
        <v>8.2000000000000003E-2</v>
      </c>
      <c r="C610" s="247">
        <v>0.10100000000000001</v>
      </c>
      <c r="D610" s="247">
        <v>0.122</v>
      </c>
      <c r="E610" s="247">
        <v>0.14299999999999999</v>
      </c>
      <c r="F610" s="247">
        <v>0.105</v>
      </c>
      <c r="G610" s="247">
        <v>0.111</v>
      </c>
      <c r="H610" s="248">
        <v>0.121</v>
      </c>
      <c r="I610" s="246">
        <v>8.5999999999999993E-2</v>
      </c>
      <c r="J610" s="247">
        <v>0.14099999999999999</v>
      </c>
      <c r="K610" s="247">
        <v>0.114</v>
      </c>
      <c r="L610" s="247">
        <v>0.10100000000000001</v>
      </c>
      <c r="M610" s="247">
        <v>0.106</v>
      </c>
      <c r="N610" s="247">
        <v>0.106</v>
      </c>
      <c r="O610" s="248">
        <v>0.104</v>
      </c>
      <c r="P610" s="246">
        <v>9.9000000000000005E-2</v>
      </c>
      <c r="Q610" s="247">
        <v>0.111</v>
      </c>
      <c r="R610" s="247">
        <v>9.2999999999999999E-2</v>
      </c>
      <c r="S610" s="247">
        <v>0.106</v>
      </c>
      <c r="T610" s="247">
        <v>0.10299999999999999</v>
      </c>
      <c r="U610" s="247">
        <v>9.7000000000000003E-2</v>
      </c>
      <c r="V610" s="248">
        <v>8.3000000000000004E-2</v>
      </c>
      <c r="W610" s="408">
        <v>0.11</v>
      </c>
      <c r="X610" s="1362"/>
      <c r="Y610" s="331"/>
      <c r="Z610" s="1362"/>
    </row>
    <row r="611" spans="1:26" x14ac:dyDescent="0.2">
      <c r="A611" s="238" t="s">
        <v>1</v>
      </c>
      <c r="B611" s="250">
        <f>B608/B607*100-100</f>
        <v>11.950617283950621</v>
      </c>
      <c r="C611" s="251">
        <f t="shared" ref="C611:V611" si="255">C608/C607*100-100</f>
        <v>16.024691358024683</v>
      </c>
      <c r="D611" s="251">
        <f t="shared" si="255"/>
        <v>7.3827160493827222</v>
      </c>
      <c r="E611" s="251">
        <f t="shared" si="255"/>
        <v>11.086419753086417</v>
      </c>
      <c r="F611" s="251">
        <f t="shared" si="255"/>
        <v>10.888888888888886</v>
      </c>
      <c r="G611" s="251">
        <f t="shared" si="255"/>
        <v>7.0617283950617349</v>
      </c>
      <c r="H611" s="252">
        <f t="shared" si="255"/>
        <v>8.7654320987654302</v>
      </c>
      <c r="I611" s="250">
        <f t="shared" si="255"/>
        <v>11.53086419753086</v>
      </c>
      <c r="J611" s="251">
        <f t="shared" si="255"/>
        <v>9.4814814814814952</v>
      </c>
      <c r="K611" s="251">
        <f t="shared" si="255"/>
        <v>13.802469135802482</v>
      </c>
      <c r="L611" s="251">
        <f t="shared" si="255"/>
        <v>13.135802469135797</v>
      </c>
      <c r="M611" s="251">
        <f t="shared" si="255"/>
        <v>5.6296296296296333</v>
      </c>
      <c r="N611" s="251">
        <f t="shared" si="255"/>
        <v>11.209876543209887</v>
      </c>
      <c r="O611" s="252">
        <f t="shared" si="255"/>
        <v>10.716049382716037</v>
      </c>
      <c r="P611" s="250">
        <f t="shared" si="255"/>
        <v>11.679012345679013</v>
      </c>
      <c r="Q611" s="251">
        <f t="shared" si="255"/>
        <v>17.358024691358025</v>
      </c>
      <c r="R611" s="251">
        <f t="shared" si="255"/>
        <v>7.4320987654320874</v>
      </c>
      <c r="S611" s="251">
        <f t="shared" si="255"/>
        <v>28.444444444444457</v>
      </c>
      <c r="T611" s="251">
        <f t="shared" si="255"/>
        <v>7.5061728395061635</v>
      </c>
      <c r="U611" s="251">
        <f t="shared" si="255"/>
        <v>10.518518518518533</v>
      </c>
      <c r="V611" s="252">
        <f t="shared" si="255"/>
        <v>11.308641975308632</v>
      </c>
      <c r="W611" s="400">
        <f>W608/W607*100-100</f>
        <v>10.888888888888886</v>
      </c>
      <c r="X611" s="365"/>
      <c r="Y611" s="1364"/>
      <c r="Z611" s="1362"/>
    </row>
    <row r="612" spans="1:26" ht="13.5" thickBot="1" x14ac:dyDescent="0.25">
      <c r="A612" s="839" t="s">
        <v>27</v>
      </c>
      <c r="B612" s="1007">
        <f>B608-B595</f>
        <v>19</v>
      </c>
      <c r="C612" s="1005">
        <f t="shared" ref="C612:W612" si="256">C608-C595</f>
        <v>49</v>
      </c>
      <c r="D612" s="1005">
        <f t="shared" si="256"/>
        <v>50</v>
      </c>
      <c r="E612" s="1005">
        <f t="shared" si="256"/>
        <v>-118</v>
      </c>
      <c r="F612" s="1005">
        <f t="shared" si="256"/>
        <v>-41</v>
      </c>
      <c r="G612" s="1005">
        <f t="shared" si="256"/>
        <v>36</v>
      </c>
      <c r="H612" s="1008">
        <f t="shared" si="256"/>
        <v>8</v>
      </c>
      <c r="I612" s="1007">
        <f t="shared" si="256"/>
        <v>112</v>
      </c>
      <c r="J612" s="1005">
        <f t="shared" si="256"/>
        <v>274</v>
      </c>
      <c r="K612" s="1005">
        <f t="shared" si="256"/>
        <v>-4</v>
      </c>
      <c r="L612" s="1005">
        <f t="shared" si="256"/>
        <v>-72</v>
      </c>
      <c r="M612" s="1005">
        <f t="shared" si="256"/>
        <v>92</v>
      </c>
      <c r="N612" s="1005">
        <f t="shared" si="256"/>
        <v>235</v>
      </c>
      <c r="O612" s="1008">
        <f t="shared" si="256"/>
        <v>-62</v>
      </c>
      <c r="P612" s="1007">
        <f t="shared" si="256"/>
        <v>-186</v>
      </c>
      <c r="Q612" s="1005">
        <f t="shared" si="256"/>
        <v>66</v>
      </c>
      <c r="R612" s="1005">
        <f t="shared" si="256"/>
        <v>6</v>
      </c>
      <c r="S612" s="1005">
        <f t="shared" si="256"/>
        <v>548</v>
      </c>
      <c r="T612" s="1005">
        <f t="shared" si="256"/>
        <v>-111</v>
      </c>
      <c r="U612" s="1005">
        <f t="shared" si="256"/>
        <v>-26</v>
      </c>
      <c r="V612" s="1008">
        <f t="shared" si="256"/>
        <v>4</v>
      </c>
      <c r="W612" s="401">
        <f t="shared" si="256"/>
        <v>33</v>
      </c>
      <c r="X612" s="1362"/>
      <c r="Y612" s="329"/>
      <c r="Z612" s="1362"/>
    </row>
    <row r="613" spans="1:26" x14ac:dyDescent="0.2">
      <c r="A613" s="258" t="s">
        <v>51</v>
      </c>
      <c r="B613" s="323">
        <v>568</v>
      </c>
      <c r="C613" s="324">
        <v>569</v>
      </c>
      <c r="D613" s="324">
        <v>563</v>
      </c>
      <c r="E613" s="324">
        <v>148</v>
      </c>
      <c r="F613" s="324">
        <v>575</v>
      </c>
      <c r="G613" s="324">
        <v>562</v>
      </c>
      <c r="H613" s="1365">
        <v>577</v>
      </c>
      <c r="I613" s="1366">
        <v>600</v>
      </c>
      <c r="J613" s="324">
        <v>593</v>
      </c>
      <c r="K613" s="324">
        <v>603</v>
      </c>
      <c r="L613" s="324">
        <v>166</v>
      </c>
      <c r="M613" s="324">
        <v>598</v>
      </c>
      <c r="N613" s="324">
        <v>606</v>
      </c>
      <c r="O613" s="1365">
        <v>603</v>
      </c>
      <c r="P613" s="1366">
        <v>603</v>
      </c>
      <c r="Q613" s="324">
        <v>610</v>
      </c>
      <c r="R613" s="324">
        <v>598</v>
      </c>
      <c r="S613" s="324">
        <v>156</v>
      </c>
      <c r="T613" s="324">
        <v>607</v>
      </c>
      <c r="U613" s="324">
        <v>599</v>
      </c>
      <c r="V613" s="1365">
        <v>601</v>
      </c>
      <c r="W613" s="343">
        <f>SUM(B613:V613)</f>
        <v>11105</v>
      </c>
      <c r="X613" s="1362" t="s">
        <v>56</v>
      </c>
      <c r="Y613" s="742">
        <f>W600-W613</f>
        <v>26</v>
      </c>
      <c r="Z613" s="285">
        <f>Y613/W600</f>
        <v>2.3358188841972869E-3</v>
      </c>
    </row>
    <row r="614" spans="1:26" x14ac:dyDescent="0.2">
      <c r="A614" s="957" t="s">
        <v>28</v>
      </c>
      <c r="B614" s="385"/>
      <c r="C614" s="504"/>
      <c r="D614" s="504"/>
      <c r="E614" s="504"/>
      <c r="F614" s="504"/>
      <c r="G614" s="504"/>
      <c r="H614" s="505"/>
      <c r="I614" s="958"/>
      <c r="J614" s="504"/>
      <c r="K614" s="504"/>
      <c r="L614" s="504"/>
      <c r="M614" s="504"/>
      <c r="N614" s="504"/>
      <c r="O614" s="505"/>
      <c r="P614" s="958"/>
      <c r="Q614" s="504"/>
      <c r="R614" s="504"/>
      <c r="S614" s="504"/>
      <c r="T614" s="504"/>
      <c r="U614" s="504"/>
      <c r="V614" s="505"/>
      <c r="W614" s="1187"/>
      <c r="X614" s="1364" t="s">
        <v>57</v>
      </c>
      <c r="Y614" s="1364">
        <v>159.88999999999999</v>
      </c>
      <c r="Z614" s="1364"/>
    </row>
    <row r="615" spans="1:26" ht="13.5" thickBot="1" x14ac:dyDescent="0.25">
      <c r="A615" s="266" t="s">
        <v>26</v>
      </c>
      <c r="B615" s="750">
        <f>B614-B600</f>
        <v>-568</v>
      </c>
      <c r="C615" s="751">
        <f t="shared" ref="C615:V615" si="257">C614-C600</f>
        <v>-570</v>
      </c>
      <c r="D615" s="751">
        <f t="shared" si="257"/>
        <v>-564</v>
      </c>
      <c r="E615" s="751">
        <f t="shared" si="257"/>
        <v>-150</v>
      </c>
      <c r="F615" s="751">
        <f t="shared" si="257"/>
        <v>-576</v>
      </c>
      <c r="G615" s="751">
        <f t="shared" si="257"/>
        <v>-564</v>
      </c>
      <c r="H615" s="752">
        <f t="shared" si="257"/>
        <v>-578</v>
      </c>
      <c r="I615" s="934">
        <f t="shared" si="257"/>
        <v>-601</v>
      </c>
      <c r="J615" s="751">
        <f t="shared" si="257"/>
        <v>-594</v>
      </c>
      <c r="K615" s="751">
        <f t="shared" si="257"/>
        <v>-603</v>
      </c>
      <c r="L615" s="751">
        <f t="shared" si="257"/>
        <v>-167</v>
      </c>
      <c r="M615" s="751">
        <f t="shared" si="257"/>
        <v>-598</v>
      </c>
      <c r="N615" s="751">
        <f t="shared" si="257"/>
        <v>-608</v>
      </c>
      <c r="O615" s="752">
        <f t="shared" si="257"/>
        <v>-603</v>
      </c>
      <c r="P615" s="934">
        <f t="shared" si="257"/>
        <v>-605</v>
      </c>
      <c r="Q615" s="751">
        <f t="shared" si="257"/>
        <v>-610</v>
      </c>
      <c r="R615" s="751">
        <f t="shared" si="257"/>
        <v>-600</v>
      </c>
      <c r="S615" s="751">
        <f t="shared" si="257"/>
        <v>-163</v>
      </c>
      <c r="T615" s="751">
        <f t="shared" si="257"/>
        <v>-607</v>
      </c>
      <c r="U615" s="751">
        <f t="shared" si="257"/>
        <v>-600</v>
      </c>
      <c r="V615" s="752">
        <f t="shared" si="257"/>
        <v>-602</v>
      </c>
      <c r="W615" s="223"/>
      <c r="X615" s="1362" t="s">
        <v>26</v>
      </c>
      <c r="Y615" s="1364">
        <f>Y614-Y601</f>
        <v>-1</v>
      </c>
      <c r="Z615" s="1364"/>
    </row>
    <row r="617" spans="1:26" ht="13.5" thickBot="1" x14ac:dyDescent="0.25"/>
    <row r="618" spans="1:26" ht="13.5" thickBot="1" x14ac:dyDescent="0.25">
      <c r="A618" s="230" t="s">
        <v>307</v>
      </c>
      <c r="B618" s="1435" t="s">
        <v>130</v>
      </c>
      <c r="C618" s="1436"/>
      <c r="D618" s="1436"/>
      <c r="E618" s="1436"/>
      <c r="F618" s="1436"/>
      <c r="G618" s="1436"/>
      <c r="H618" s="1437"/>
      <c r="I618" s="1438" t="s">
        <v>131</v>
      </c>
      <c r="J618" s="1436"/>
      <c r="K618" s="1436"/>
      <c r="L618" s="1436"/>
      <c r="M618" s="1436"/>
      <c r="N618" s="1436"/>
      <c r="O618" s="1437"/>
      <c r="P618" s="1439" t="s">
        <v>53</v>
      </c>
      <c r="Q618" s="1440"/>
      <c r="R618" s="1440"/>
      <c r="S618" s="1440"/>
      <c r="T618" s="1440"/>
      <c r="U618" s="1440"/>
      <c r="V618" s="1441"/>
      <c r="W618" s="1442" t="s">
        <v>55</v>
      </c>
      <c r="X618" s="228">
        <v>810</v>
      </c>
      <c r="Y618" s="1387"/>
      <c r="Z618" s="1387"/>
    </row>
    <row r="619" spans="1:26" x14ac:dyDescent="0.2">
      <c r="A619" s="846" t="s">
        <v>54</v>
      </c>
      <c r="B619" s="854">
        <v>1</v>
      </c>
      <c r="C619" s="855">
        <v>2</v>
      </c>
      <c r="D619" s="855">
        <v>3</v>
      </c>
      <c r="E619" s="855">
        <v>4</v>
      </c>
      <c r="F619" s="855">
        <v>5</v>
      </c>
      <c r="G619" s="855">
        <v>6</v>
      </c>
      <c r="H619" s="858">
        <v>7</v>
      </c>
      <c r="I619" s="963">
        <v>8</v>
      </c>
      <c r="J619" s="855">
        <v>9</v>
      </c>
      <c r="K619" s="855">
        <v>10</v>
      </c>
      <c r="L619" s="855">
        <v>11</v>
      </c>
      <c r="M619" s="855">
        <v>12</v>
      </c>
      <c r="N619" s="855">
        <v>13</v>
      </c>
      <c r="O619" s="858">
        <v>14</v>
      </c>
      <c r="P619" s="963">
        <v>15</v>
      </c>
      <c r="Q619" s="855">
        <v>16</v>
      </c>
      <c r="R619" s="855">
        <v>17</v>
      </c>
      <c r="S619" s="855">
        <v>18</v>
      </c>
      <c r="T619" s="855">
        <v>19</v>
      </c>
      <c r="U619" s="855">
        <v>20</v>
      </c>
      <c r="V619" s="858">
        <v>21</v>
      </c>
      <c r="W619" s="1443"/>
      <c r="X619" s="741"/>
      <c r="Y619" s="741"/>
      <c r="Z619" s="1387"/>
    </row>
    <row r="620" spans="1:26" x14ac:dyDescent="0.2">
      <c r="A620" s="234" t="s">
        <v>3</v>
      </c>
      <c r="B620" s="1394">
        <v>4086</v>
      </c>
      <c r="C620" s="1394">
        <v>4086</v>
      </c>
      <c r="D620" s="1394">
        <v>4086</v>
      </c>
      <c r="E620" s="1394">
        <v>4086</v>
      </c>
      <c r="F620" s="1394">
        <v>4086</v>
      </c>
      <c r="G620" s="1394">
        <v>4086</v>
      </c>
      <c r="H620" s="1394">
        <v>4086</v>
      </c>
      <c r="I620" s="1394">
        <v>4086</v>
      </c>
      <c r="J620" s="1394">
        <v>4086</v>
      </c>
      <c r="K620" s="1394">
        <v>4086</v>
      </c>
      <c r="L620" s="1394">
        <v>4086</v>
      </c>
      <c r="M620" s="1394">
        <v>4086</v>
      </c>
      <c r="N620" s="1394">
        <v>4086</v>
      </c>
      <c r="O620" s="1394">
        <v>4086</v>
      </c>
      <c r="P620" s="1394">
        <v>4086</v>
      </c>
      <c r="Q620" s="1394">
        <v>4086</v>
      </c>
      <c r="R620" s="1394">
        <v>4086</v>
      </c>
      <c r="S620" s="1394">
        <v>4086</v>
      </c>
      <c r="T620" s="1394">
        <v>4086</v>
      </c>
      <c r="U620" s="1394">
        <v>4086</v>
      </c>
      <c r="V620" s="1394">
        <v>4086</v>
      </c>
      <c r="W620" s="1394">
        <v>4086</v>
      </c>
      <c r="X620" s="1389"/>
      <c r="Y620" s="529"/>
      <c r="Z620" s="1387"/>
    </row>
    <row r="621" spans="1:26" x14ac:dyDescent="0.2">
      <c r="A621" s="238" t="s">
        <v>6</v>
      </c>
      <c r="B621" s="239">
        <v>4520</v>
      </c>
      <c r="C621" s="240">
        <v>4699</v>
      </c>
      <c r="D621" s="240">
        <v>4521</v>
      </c>
      <c r="E621" s="240">
        <v>4759</v>
      </c>
      <c r="F621" s="240">
        <v>4653</v>
      </c>
      <c r="G621" s="240">
        <v>4515</v>
      </c>
      <c r="H621" s="241">
        <v>4593</v>
      </c>
      <c r="I621" s="239">
        <v>4606</v>
      </c>
      <c r="J621" s="240">
        <v>4714</v>
      </c>
      <c r="K621" s="240">
        <v>4601</v>
      </c>
      <c r="L621" s="240">
        <v>5084</v>
      </c>
      <c r="M621" s="240">
        <v>4564</v>
      </c>
      <c r="N621" s="240">
        <v>4666</v>
      </c>
      <c r="O621" s="241">
        <v>4555</v>
      </c>
      <c r="P621" s="239">
        <v>4747</v>
      </c>
      <c r="Q621" s="240">
        <v>4455</v>
      </c>
      <c r="R621" s="240">
        <v>4292</v>
      </c>
      <c r="S621" s="240">
        <v>4864</v>
      </c>
      <c r="T621" s="240">
        <v>4365</v>
      </c>
      <c r="U621" s="240">
        <v>4483</v>
      </c>
      <c r="V621" s="241">
        <v>4532</v>
      </c>
      <c r="W621" s="406">
        <f>+AVERAGE(B621:V621)</f>
        <v>4608.9523809523807</v>
      </c>
      <c r="X621" s="1389"/>
      <c r="Y621" s="1386"/>
      <c r="Z621" s="1387"/>
    </row>
    <row r="622" spans="1:26" x14ac:dyDescent="0.2">
      <c r="A622" s="231" t="s">
        <v>7</v>
      </c>
      <c r="B622" s="367">
        <v>75</v>
      </c>
      <c r="C622" s="368">
        <v>63.6</v>
      </c>
      <c r="D622" s="368">
        <v>55.8</v>
      </c>
      <c r="E622" s="368">
        <v>61.9</v>
      </c>
      <c r="F622" s="368">
        <v>78</v>
      </c>
      <c r="G622" s="368">
        <v>74.400000000000006</v>
      </c>
      <c r="H622" s="370">
        <v>60.5</v>
      </c>
      <c r="I622" s="367">
        <v>76.2</v>
      </c>
      <c r="J622" s="368">
        <v>65</v>
      </c>
      <c r="K622" s="368">
        <v>53.3</v>
      </c>
      <c r="L622" s="368">
        <v>65</v>
      </c>
      <c r="M622" s="368">
        <v>71.400000000000006</v>
      </c>
      <c r="N622" s="368">
        <v>77.5</v>
      </c>
      <c r="O622" s="370">
        <v>83.7</v>
      </c>
      <c r="P622" s="367">
        <v>65.099999999999994</v>
      </c>
      <c r="Q622" s="368">
        <v>73.3</v>
      </c>
      <c r="R622" s="368">
        <v>94.4</v>
      </c>
      <c r="S622" s="368">
        <v>95.2</v>
      </c>
      <c r="T622" s="368">
        <v>67.400000000000006</v>
      </c>
      <c r="U622" s="368">
        <v>66.7</v>
      </c>
      <c r="V622" s="370">
        <v>69.8</v>
      </c>
      <c r="W622" s="1396">
        <v>0.71099999999999997</v>
      </c>
      <c r="X622" s="365"/>
      <c r="Y622" s="443"/>
      <c r="Z622" s="1387"/>
    </row>
    <row r="623" spans="1:26" x14ac:dyDescent="0.2">
      <c r="A623" s="231" t="s">
        <v>8</v>
      </c>
      <c r="B623" s="246">
        <v>9.0999999999999998E-2</v>
      </c>
      <c r="C623" s="247">
        <v>0.10299999999999999</v>
      </c>
      <c r="D623" s="247">
        <v>0.109</v>
      </c>
      <c r="E623" s="247">
        <v>0.10299999999999999</v>
      </c>
      <c r="F623" s="247">
        <v>7.9000000000000001E-2</v>
      </c>
      <c r="G623" s="247">
        <v>9.9000000000000005E-2</v>
      </c>
      <c r="H623" s="248">
        <v>9.5000000000000001E-2</v>
      </c>
      <c r="I623" s="246">
        <v>8.5999999999999993E-2</v>
      </c>
      <c r="J623" s="247">
        <v>9.9000000000000005E-2</v>
      </c>
      <c r="K623" s="247">
        <v>0.11700000000000001</v>
      </c>
      <c r="L623" s="247">
        <v>0.1</v>
      </c>
      <c r="M623" s="247">
        <v>9.0999999999999998E-2</v>
      </c>
      <c r="N623" s="247">
        <v>9.5000000000000001E-2</v>
      </c>
      <c r="O623" s="248">
        <v>8.2000000000000003E-2</v>
      </c>
      <c r="P623" s="246">
        <v>0.107</v>
      </c>
      <c r="Q623" s="247">
        <v>9.4E-2</v>
      </c>
      <c r="R623" s="247">
        <v>5.3999999999999999E-2</v>
      </c>
      <c r="S623" s="247">
        <v>5.0999999999999997E-2</v>
      </c>
      <c r="T623" s="247">
        <v>0.109</v>
      </c>
      <c r="U623" s="247">
        <v>0.104</v>
      </c>
      <c r="V623" s="248">
        <v>0.108</v>
      </c>
      <c r="W623" s="1396">
        <f t="shared" ref="W623" si="258">+AVERAGE(B623:V623)</f>
        <v>9.4095238095238107E-2</v>
      </c>
      <c r="X623" s="1387"/>
      <c r="Y623" s="331"/>
      <c r="Z623" s="1387"/>
    </row>
    <row r="624" spans="1:26" x14ac:dyDescent="0.2">
      <c r="A624" s="238" t="s">
        <v>1</v>
      </c>
      <c r="B624" s="250">
        <f>B621/B620*100-100</f>
        <v>10.621634850709754</v>
      </c>
      <c r="C624" s="251">
        <f t="shared" ref="C624:V624" si="259">C621/C620*100-100</f>
        <v>15.002447381302005</v>
      </c>
      <c r="D624" s="251">
        <f t="shared" si="259"/>
        <v>10.646108663729819</v>
      </c>
      <c r="E624" s="251">
        <f t="shared" si="259"/>
        <v>16.470876162506116</v>
      </c>
      <c r="F624" s="251">
        <f t="shared" si="259"/>
        <v>13.87665198237886</v>
      </c>
      <c r="G624" s="251">
        <f t="shared" si="259"/>
        <v>10.499265785609396</v>
      </c>
      <c r="H624" s="252">
        <f t="shared" si="259"/>
        <v>12.408223201174735</v>
      </c>
      <c r="I624" s="250">
        <f t="shared" si="259"/>
        <v>12.726382770435634</v>
      </c>
      <c r="J624" s="251">
        <f t="shared" si="259"/>
        <v>15.369554576603022</v>
      </c>
      <c r="K624" s="251">
        <f t="shared" si="259"/>
        <v>12.604013705335277</v>
      </c>
      <c r="L624" s="251">
        <f t="shared" si="259"/>
        <v>24.424865394028387</v>
      </c>
      <c r="M624" s="251">
        <f t="shared" si="259"/>
        <v>11.698482623592767</v>
      </c>
      <c r="N624" s="251">
        <f t="shared" si="259"/>
        <v>14.194811551639759</v>
      </c>
      <c r="O624" s="252">
        <f t="shared" si="259"/>
        <v>11.478218306412131</v>
      </c>
      <c r="P624" s="250">
        <f t="shared" si="259"/>
        <v>16.177190406265311</v>
      </c>
      <c r="Q624" s="251">
        <f t="shared" si="259"/>
        <v>9.030837004405285</v>
      </c>
      <c r="R624" s="251">
        <f t="shared" si="259"/>
        <v>5.0416054821341305</v>
      </c>
      <c r="S624" s="251">
        <f t="shared" si="259"/>
        <v>19.04062652961332</v>
      </c>
      <c r="T624" s="251">
        <f t="shared" si="259"/>
        <v>6.8281938325991121</v>
      </c>
      <c r="U624" s="251">
        <f t="shared" si="259"/>
        <v>9.7161037689672156</v>
      </c>
      <c r="V624" s="252">
        <f t="shared" si="259"/>
        <v>10.915320606950573</v>
      </c>
      <c r="W624" s="400">
        <f>W621/W620*100-100</f>
        <v>12.798638789828203</v>
      </c>
      <c r="X624" s="365"/>
      <c r="Y624" s="1389"/>
      <c r="Z624" s="1387"/>
    </row>
    <row r="625" spans="1:26" ht="13.5" thickBot="1" x14ac:dyDescent="0.25">
      <c r="A625" s="839" t="s">
        <v>27</v>
      </c>
      <c r="B625" s="1390">
        <f>B621-B608</f>
        <v>-14</v>
      </c>
      <c r="C625" s="1391">
        <f t="shared" ref="C625:W625" si="260">C621-C608</f>
        <v>0</v>
      </c>
      <c r="D625" s="1391">
        <f t="shared" si="260"/>
        <v>172</v>
      </c>
      <c r="E625" s="1391">
        <f t="shared" si="260"/>
        <v>260</v>
      </c>
      <c r="F625" s="1391">
        <f t="shared" si="260"/>
        <v>162</v>
      </c>
      <c r="G625" s="1391">
        <f t="shared" si="260"/>
        <v>179</v>
      </c>
      <c r="H625" s="1392">
        <f t="shared" si="260"/>
        <v>188</v>
      </c>
      <c r="I625" s="1390">
        <f t="shared" si="260"/>
        <v>89</v>
      </c>
      <c r="J625" s="1391">
        <f t="shared" si="260"/>
        <v>280</v>
      </c>
      <c r="K625" s="1391">
        <f t="shared" si="260"/>
        <v>-8</v>
      </c>
      <c r="L625" s="1391">
        <f t="shared" si="260"/>
        <v>502</v>
      </c>
      <c r="M625" s="1391">
        <f t="shared" si="260"/>
        <v>286</v>
      </c>
      <c r="N625" s="1391">
        <f t="shared" si="260"/>
        <v>162</v>
      </c>
      <c r="O625" s="1392">
        <f t="shared" si="260"/>
        <v>71</v>
      </c>
      <c r="P625" s="1390">
        <f t="shared" si="260"/>
        <v>224</v>
      </c>
      <c r="Q625" s="1391">
        <f t="shared" si="260"/>
        <v>-298</v>
      </c>
      <c r="R625" s="1391">
        <f t="shared" si="260"/>
        <v>-59</v>
      </c>
      <c r="S625" s="1391">
        <f t="shared" si="260"/>
        <v>-338</v>
      </c>
      <c r="T625" s="1391">
        <f t="shared" si="260"/>
        <v>11</v>
      </c>
      <c r="U625" s="1391">
        <f t="shared" si="260"/>
        <v>7</v>
      </c>
      <c r="V625" s="1392">
        <f t="shared" si="260"/>
        <v>24</v>
      </c>
      <c r="W625" s="1393">
        <f t="shared" si="260"/>
        <v>117.95238095238074</v>
      </c>
      <c r="X625" s="1387"/>
      <c r="Y625" s="329"/>
      <c r="Z625" s="1387"/>
    </row>
    <row r="626" spans="1:26" x14ac:dyDescent="0.2">
      <c r="A626" s="258" t="s">
        <v>51</v>
      </c>
      <c r="B626" s="1402">
        <f>[1]LF!$E$371</f>
        <v>567</v>
      </c>
      <c r="C626" s="1403">
        <f>[1]LF!$Q$371</f>
        <v>566</v>
      </c>
      <c r="D626" s="1403">
        <f>[1]LF!$AC$371</f>
        <v>562</v>
      </c>
      <c r="E626" s="1403">
        <f>[1]LF!$AO$371</f>
        <v>139</v>
      </c>
      <c r="F626" s="1403">
        <f>[1]LF!$BA$371</f>
        <v>572</v>
      </c>
      <c r="G626" s="1403">
        <f>[1]LF!$BM$371</f>
        <v>557</v>
      </c>
      <c r="H626" s="1404">
        <f>[1]LF!$BY$371</f>
        <v>575</v>
      </c>
      <c r="I626" s="1405">
        <f>[1]LF!$CK$371</f>
        <v>597</v>
      </c>
      <c r="J626" s="1403">
        <f>[1]LF!$CW$371</f>
        <v>591</v>
      </c>
      <c r="K626" s="1403">
        <f>[1]LF!$DI$371</f>
        <v>601</v>
      </c>
      <c r="L626" s="1403">
        <f>[1]LF!$DU$371</f>
        <v>159</v>
      </c>
      <c r="M626" s="1403">
        <f>[1]LF!$EG$371</f>
        <v>594</v>
      </c>
      <c r="N626" s="1403">
        <f>[1]LF!$ES$371</f>
        <v>599</v>
      </c>
      <c r="O626" s="1406">
        <f>[1]LF!$FE$371</f>
        <v>599</v>
      </c>
      <c r="P626" s="1402">
        <f>[1]LF!$FQ$371</f>
        <v>599</v>
      </c>
      <c r="Q626" s="1403">
        <f>[1]LF!$GC$371</f>
        <v>606</v>
      </c>
      <c r="R626" s="1403">
        <f>[1]LF!$GO$371</f>
        <v>597</v>
      </c>
      <c r="S626" s="1403">
        <f>[1]LF!$HA$371</f>
        <v>140</v>
      </c>
      <c r="T626" s="1403">
        <f>[1]LF!$HM$371</f>
        <v>605</v>
      </c>
      <c r="U626" s="1403">
        <f>[1]LF!$HY$371</f>
        <v>597</v>
      </c>
      <c r="V626" s="1406">
        <f>[1]LF!$IK$371</f>
        <v>598</v>
      </c>
      <c r="W626" s="1407">
        <f>SUM(B626:V626)</f>
        <v>11020</v>
      </c>
      <c r="X626" s="1387" t="s">
        <v>56</v>
      </c>
      <c r="Y626" s="742">
        <f>W613-W626</f>
        <v>85</v>
      </c>
      <c r="Z626" s="285">
        <f>Y626/W613</f>
        <v>7.6542098153984696E-3</v>
      </c>
    </row>
    <row r="627" spans="1:26" x14ac:dyDescent="0.2">
      <c r="A627" s="957" t="s">
        <v>28</v>
      </c>
      <c r="B627" s="385"/>
      <c r="C627" s="504"/>
      <c r="D627" s="504"/>
      <c r="E627" s="504"/>
      <c r="F627" s="504"/>
      <c r="G627" s="504"/>
      <c r="H627" s="505"/>
      <c r="I627" s="958"/>
      <c r="J627" s="504"/>
      <c r="K627" s="504"/>
      <c r="L627" s="504"/>
      <c r="M627" s="504"/>
      <c r="N627" s="504"/>
      <c r="O627" s="505"/>
      <c r="P627" s="958"/>
      <c r="Q627" s="504"/>
      <c r="R627" s="504"/>
      <c r="S627" s="504"/>
      <c r="T627" s="504"/>
      <c r="U627" s="504"/>
      <c r="V627" s="505"/>
      <c r="W627" s="1187"/>
      <c r="X627" s="1389" t="s">
        <v>57</v>
      </c>
      <c r="Y627" s="1389">
        <v>158.84</v>
      </c>
      <c r="Z627" s="1389"/>
    </row>
    <row r="628" spans="1:26" ht="13.5" thickBot="1" x14ac:dyDescent="0.25">
      <c r="A628" s="266" t="s">
        <v>26</v>
      </c>
      <c r="B628" s="750">
        <f>B627-B613</f>
        <v>-568</v>
      </c>
      <c r="C628" s="751">
        <f t="shared" ref="C628:V628" si="261">C627-C613</f>
        <v>-569</v>
      </c>
      <c r="D628" s="751">
        <f t="shared" si="261"/>
        <v>-563</v>
      </c>
      <c r="E628" s="751">
        <f t="shared" si="261"/>
        <v>-148</v>
      </c>
      <c r="F628" s="751">
        <f t="shared" si="261"/>
        <v>-575</v>
      </c>
      <c r="G628" s="751">
        <f t="shared" si="261"/>
        <v>-562</v>
      </c>
      <c r="H628" s="752">
        <f t="shared" si="261"/>
        <v>-577</v>
      </c>
      <c r="I628" s="934">
        <f t="shared" si="261"/>
        <v>-600</v>
      </c>
      <c r="J628" s="751">
        <f t="shared" si="261"/>
        <v>-593</v>
      </c>
      <c r="K628" s="751">
        <f t="shared" si="261"/>
        <v>-603</v>
      </c>
      <c r="L628" s="751">
        <f t="shared" si="261"/>
        <v>-166</v>
      </c>
      <c r="M628" s="751">
        <f t="shared" si="261"/>
        <v>-598</v>
      </c>
      <c r="N628" s="751">
        <f t="shared" si="261"/>
        <v>-606</v>
      </c>
      <c r="O628" s="752">
        <f t="shared" si="261"/>
        <v>-603</v>
      </c>
      <c r="P628" s="934">
        <f t="shared" si="261"/>
        <v>-603</v>
      </c>
      <c r="Q628" s="751">
        <f t="shared" si="261"/>
        <v>-610</v>
      </c>
      <c r="R628" s="751">
        <f t="shared" si="261"/>
        <v>-598</v>
      </c>
      <c r="S628" s="751">
        <f t="shared" si="261"/>
        <v>-156</v>
      </c>
      <c r="T628" s="751">
        <f t="shared" si="261"/>
        <v>-607</v>
      </c>
      <c r="U628" s="751">
        <f t="shared" si="261"/>
        <v>-599</v>
      </c>
      <c r="V628" s="752">
        <f t="shared" si="261"/>
        <v>-601</v>
      </c>
      <c r="W628" s="223"/>
      <c r="X628" s="1387" t="s">
        <v>26</v>
      </c>
      <c r="Y628" s="1389">
        <f>Y627-Y614</f>
        <v>-1.0499999999999829</v>
      </c>
      <c r="Z628" s="1389"/>
    </row>
    <row r="629" spans="1:26" x14ac:dyDescent="0.2">
      <c r="A629" s="1420"/>
    </row>
  </sheetData>
  <mergeCells count="318">
    <mergeCell ref="B618:H618"/>
    <mergeCell ref="I618:O618"/>
    <mergeCell ref="P618:V618"/>
    <mergeCell ref="W618:W619"/>
    <mergeCell ref="B605:H605"/>
    <mergeCell ref="I605:O605"/>
    <mergeCell ref="P605:V605"/>
    <mergeCell ref="W605:W606"/>
    <mergeCell ref="B592:H592"/>
    <mergeCell ref="I592:O592"/>
    <mergeCell ref="P592:V592"/>
    <mergeCell ref="W592:W593"/>
    <mergeCell ref="B579:H579"/>
    <mergeCell ref="I579:O579"/>
    <mergeCell ref="P579:V579"/>
    <mergeCell ref="W579:W580"/>
    <mergeCell ref="B523:H523"/>
    <mergeCell ref="I523:O523"/>
    <mergeCell ref="P523:V523"/>
    <mergeCell ref="W523:W524"/>
    <mergeCell ref="V336:V339"/>
    <mergeCell ref="W336:W339"/>
    <mergeCell ref="L336:L339"/>
    <mergeCell ref="N336:N339"/>
    <mergeCell ref="J336:J339"/>
    <mergeCell ref="K336:K339"/>
    <mergeCell ref="S336:S339"/>
    <mergeCell ref="T336:T339"/>
    <mergeCell ref="U336:U339"/>
    <mergeCell ref="B425:H425"/>
    <mergeCell ref="I425:O425"/>
    <mergeCell ref="P425:V425"/>
    <mergeCell ref="W425:W426"/>
    <mergeCell ref="B467:H467"/>
    <mergeCell ref="I467:O467"/>
    <mergeCell ref="P467:V467"/>
    <mergeCell ref="W467:W468"/>
    <mergeCell ref="I383:O383"/>
    <mergeCell ref="P383:V383"/>
    <mergeCell ref="W383:W384"/>
    <mergeCell ref="AJ336:AJ339"/>
    <mergeCell ref="AI336:AI339"/>
    <mergeCell ref="AF336:AF339"/>
    <mergeCell ref="AH336:AH339"/>
    <mergeCell ref="B369:H369"/>
    <mergeCell ref="I369:O369"/>
    <mergeCell ref="P369:V369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11:H411"/>
    <mergeCell ref="I411:O411"/>
    <mergeCell ref="P411:V411"/>
    <mergeCell ref="W411:W412"/>
    <mergeCell ref="B397:H397"/>
    <mergeCell ref="I397:O397"/>
    <mergeCell ref="P397:V397"/>
    <mergeCell ref="W397:W398"/>
    <mergeCell ref="B383:H383"/>
    <mergeCell ref="AI332:AI335"/>
    <mergeCell ref="AE332:AE335"/>
    <mergeCell ref="AF332:AF335"/>
    <mergeCell ref="AG332:AG335"/>
    <mergeCell ref="AH332:AH335"/>
    <mergeCell ref="S332:S335"/>
    <mergeCell ref="T332:T335"/>
    <mergeCell ref="B336:B339"/>
    <mergeCell ref="G336:G339"/>
    <mergeCell ref="H336:H339"/>
    <mergeCell ref="I336: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G336:AG339"/>
    <mergeCell ref="X336:X339"/>
    <mergeCell ref="Z336:Z339"/>
    <mergeCell ref="AG324:AG327"/>
    <mergeCell ref="AH324:AH327"/>
    <mergeCell ref="S324:S327"/>
    <mergeCell ref="T324:T327"/>
    <mergeCell ref="Z332:Z335"/>
    <mergeCell ref="AJ328:AJ331"/>
    <mergeCell ref="B328:B331"/>
    <mergeCell ref="L328:L331"/>
    <mergeCell ref="N328:N331"/>
    <mergeCell ref="X328:X331"/>
    <mergeCell ref="Z328:Z331"/>
    <mergeCell ref="AJ332:AJ335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U324:U327"/>
    <mergeCell ref="V324:V327"/>
    <mergeCell ref="I324:I327"/>
    <mergeCell ref="J324:J327"/>
    <mergeCell ref="W332:W335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AJ320:AJ323"/>
    <mergeCell ref="J320:J323"/>
    <mergeCell ref="K320:K323"/>
    <mergeCell ref="S320:S323"/>
    <mergeCell ref="T320:T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T316:T319"/>
    <mergeCell ref="U316:U319"/>
    <mergeCell ref="V316:V319"/>
    <mergeCell ref="AG316:AG319"/>
    <mergeCell ref="AH316:AH319"/>
    <mergeCell ref="Z251:Z253"/>
    <mergeCell ref="B209:K209"/>
    <mergeCell ref="L209:P209"/>
    <mergeCell ref="Q209:Y209"/>
    <mergeCell ref="Z209:Z211"/>
    <mergeCell ref="L251:P251"/>
    <mergeCell ref="B251:K251"/>
    <mergeCell ref="Q251:Y251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Q293:Y293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B310:K310"/>
    <mergeCell ref="N310:W310"/>
    <mergeCell ref="Q237:Y237"/>
    <mergeCell ref="W369:W370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X332:X335"/>
    <mergeCell ref="V332:V335"/>
    <mergeCell ref="K324:K327"/>
    <mergeCell ref="U332:U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B509:H509"/>
    <mergeCell ref="I509:O509"/>
    <mergeCell ref="P509:V509"/>
    <mergeCell ref="W509:W510"/>
    <mergeCell ref="B495:H495"/>
    <mergeCell ref="I495:O495"/>
    <mergeCell ref="P495:V495"/>
    <mergeCell ref="W495:W496"/>
    <mergeCell ref="B481:H481"/>
    <mergeCell ref="I481:O481"/>
    <mergeCell ref="P481:V481"/>
    <mergeCell ref="W481:W482"/>
    <mergeCell ref="B565:H565"/>
    <mergeCell ref="I565:O565"/>
    <mergeCell ref="P565:V565"/>
    <mergeCell ref="W565:W566"/>
    <mergeCell ref="B551:H551"/>
    <mergeCell ref="I551:O551"/>
    <mergeCell ref="P551:V551"/>
    <mergeCell ref="W551:W552"/>
    <mergeCell ref="B537:H537"/>
    <mergeCell ref="I537:O537"/>
    <mergeCell ref="P537:V537"/>
    <mergeCell ref="W537:W538"/>
  </mergeCells>
  <conditionalFormatting sqref="B346:V34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8:V5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2:V5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5:V5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V6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1:V6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2025-01-30T13:51:54Z</dcterms:modified>
</cp:coreProperties>
</file>