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agen\Desktop\Pesos\Pesos M3\"/>
    </mc:Choice>
  </mc:AlternateContent>
  <bookViews>
    <workbookView xWindow="-120" yWindow="-120" windowWidth="29040" windowHeight="15720" tabRatio="733" firstSheet="8" activeTab="10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C44" i="248" l="1"/>
  <c r="D44" i="248"/>
  <c r="E44" i="248"/>
  <c r="F44" i="248"/>
  <c r="G44" i="248"/>
  <c r="H44" i="248"/>
  <c r="I44" i="248"/>
  <c r="J44" i="248"/>
  <c r="K44" i="248"/>
  <c r="L44" i="248"/>
  <c r="M44" i="248"/>
  <c r="N44" i="248"/>
  <c r="O44" i="248"/>
  <c r="P44" i="248"/>
  <c r="Q44" i="248"/>
  <c r="R44" i="248"/>
  <c r="S44" i="248"/>
  <c r="T44" i="248"/>
  <c r="U44" i="248"/>
  <c r="V44" i="248"/>
  <c r="W44" i="248"/>
  <c r="B44" i="248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H41" i="251"/>
  <c r="G41" i="251"/>
  <c r="F41" i="251"/>
  <c r="E41" i="251"/>
  <c r="D41" i="251"/>
  <c r="C41" i="251"/>
  <c r="B41" i="251"/>
  <c r="H40" i="251"/>
  <c r="G40" i="251"/>
  <c r="F40" i="251"/>
  <c r="E40" i="251"/>
  <c r="D40" i="251"/>
  <c r="C40" i="251"/>
  <c r="B40" i="251"/>
  <c r="J47" i="250"/>
  <c r="G47" i="250"/>
  <c r="F47" i="250"/>
  <c r="E47" i="250"/>
  <c r="D47" i="250"/>
  <c r="C47" i="250"/>
  <c r="B47" i="250"/>
  <c r="H45" i="250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J44" i="249"/>
  <c r="G44" i="249"/>
  <c r="F44" i="249"/>
  <c r="E44" i="249"/>
  <c r="D44" i="249"/>
  <c r="C44" i="249"/>
  <c r="B44" i="249"/>
  <c r="H42" i="249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8" i="251"/>
  <c r="G28" i="251"/>
  <c r="F28" i="251"/>
  <c r="E28" i="251"/>
  <c r="D28" i="251"/>
  <c r="C28" i="251"/>
  <c r="B28" i="251"/>
  <c r="H27" i="251"/>
  <c r="G27" i="251"/>
  <c r="F27" i="251"/>
  <c r="E27" i="251"/>
  <c r="D27" i="251"/>
  <c r="C27" i="251"/>
  <c r="B27" i="251"/>
  <c r="H31" i="250"/>
  <c r="J45" i="250" s="1"/>
  <c r="K45" i="250" s="1"/>
  <c r="H30" i="250"/>
  <c r="G30" i="250"/>
  <c r="F30" i="250"/>
  <c r="E30" i="250"/>
  <c r="D30" i="250"/>
  <c r="C30" i="250"/>
  <c r="B30" i="250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H15" i="25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<sst xmlns="http://schemas.openxmlformats.org/spreadsheetml/2006/main" count="554" uniqueCount="76">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</sst>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</fills>
  <borders count="6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9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2" fillId="0" borderId="0" xfId="10" applyNumberFormat="1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370" t="s">
        <v>18</v>
      </c>
      <c r="C4" s="371"/>
      <c r="D4" s="371"/>
      <c r="E4" s="371"/>
      <c r="F4" s="371"/>
      <c r="G4" s="371"/>
      <c r="H4" s="371"/>
      <c r="I4" s="371"/>
      <c r="J4" s="372"/>
      <c r="K4" s="370" t="s">
        <v>21</v>
      </c>
      <c r="L4" s="371"/>
      <c r="M4" s="371"/>
      <c r="N4" s="371"/>
      <c r="O4" s="371"/>
      <c r="P4" s="371"/>
      <c r="Q4" s="371"/>
      <c r="R4" s="371"/>
      <c r="S4" s="371"/>
      <c r="T4" s="372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370" t="s">
        <v>23</v>
      </c>
      <c r="C17" s="371"/>
      <c r="D17" s="371"/>
      <c r="E17" s="371"/>
      <c r="F17" s="372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K44"/>
  <sheetViews>
    <sheetView showGridLines="0" topLeftCell="A16" zoomScale="70" zoomScaleNormal="70" workbookViewId="0">
      <selection activeCell="M35" sqref="M35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7" width="8.85546875" style="319" customWidth="1"/>
    <col min="8" max="8" width="8.85546875" style="200" customWidth="1"/>
    <col min="9" max="9" width="12.7109375" style="200" bestFit="1" customWidth="1"/>
    <col min="10" max="10" width="9.28515625" style="200" customWidth="1"/>
    <col min="11" max="11" width="9.85546875" style="200" bestFit="1" customWidth="1"/>
    <col min="12" max="12" width="9.85546875" style="200" customWidth="1"/>
    <col min="13" max="13" width="9.7109375" style="200" bestFit="1" customWidth="1"/>
    <col min="14" max="14" width="10.42578125" style="200" customWidth="1"/>
    <col min="15" max="17" width="11" style="200" customWidth="1"/>
    <col min="18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320">
        <v>30.62</v>
      </c>
      <c r="D7" s="320">
        <v>30.62</v>
      </c>
      <c r="E7" s="320">
        <v>30.62</v>
      </c>
      <c r="F7" s="320">
        <v>30.62</v>
      </c>
      <c r="G7" s="320">
        <v>30.62</v>
      </c>
    </row>
    <row r="8" spans="1:11" ht="13.5" thickBot="1" x14ac:dyDescent="0.25">
      <c r="A8" s="272" t="s">
        <v>49</v>
      </c>
      <c r="B8" s="377" t="s">
        <v>53</v>
      </c>
      <c r="C8" s="378"/>
      <c r="D8" s="378"/>
      <c r="E8" s="378"/>
      <c r="F8" s="378"/>
      <c r="G8" s="379"/>
      <c r="H8" s="357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2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54">
        <v>129.68333333333334</v>
      </c>
      <c r="H11" s="317">
        <v>132.34502923976609</v>
      </c>
      <c r="I11" s="321"/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55">
        <v>73.333333333333329</v>
      </c>
      <c r="H12" s="248">
        <v>52.923976608187132</v>
      </c>
      <c r="I12" s="321"/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56">
        <v>9.8574285937169936E-2</v>
      </c>
      <c r="H13" s="252">
        <v>0.13808580442477236</v>
      </c>
      <c r="I13" s="321"/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  <c r="I14" s="321"/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7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.5" thickBot="1" x14ac:dyDescent="0.25"/>
    <row r="21" spans="1:11" ht="13.5" thickBot="1" x14ac:dyDescent="0.25">
      <c r="A21" s="272" t="s">
        <v>64</v>
      </c>
      <c r="B21" s="377" t="s">
        <v>53</v>
      </c>
      <c r="C21" s="378"/>
      <c r="D21" s="378"/>
      <c r="E21" s="378"/>
      <c r="F21" s="378"/>
      <c r="G21" s="379"/>
      <c r="H21" s="357" t="s">
        <v>0</v>
      </c>
      <c r="I21" s="364"/>
      <c r="J21" s="364"/>
      <c r="K21" s="364"/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2">
        <v>6</v>
      </c>
      <c r="H22" s="224">
        <v>325</v>
      </c>
      <c r="I22" s="364"/>
      <c r="J22" s="364"/>
      <c r="K22" s="364"/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  <c r="I23" s="364"/>
      <c r="J23" s="364"/>
      <c r="K23" s="364"/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54">
        <v>343</v>
      </c>
      <c r="H24" s="317">
        <v>337</v>
      </c>
      <c r="I24" s="321"/>
      <c r="J24" s="364"/>
      <c r="K24" s="364"/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55">
        <v>50</v>
      </c>
      <c r="H25" s="248">
        <v>56.6</v>
      </c>
      <c r="I25" s="321"/>
      <c r="J25" s="364"/>
      <c r="K25" s="364"/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56">
        <v>0.13900000000000001</v>
      </c>
      <c r="H26" s="252">
        <v>0.13</v>
      </c>
      <c r="I26" s="321"/>
      <c r="J26" s="364"/>
      <c r="K26" s="364"/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  <c r="I27" s="321"/>
      <c r="J27" s="364"/>
      <c r="K27" s="364"/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  <c r="I28" s="364"/>
      <c r="J28" s="364"/>
      <c r="K28" s="364"/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364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364" t="s">
        <v>57</v>
      </c>
      <c r="J30" s="364">
        <v>66.27</v>
      </c>
      <c r="K30" s="364"/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68">
        <f t="shared" si="6"/>
        <v>30</v>
      </c>
      <c r="G31" s="337">
        <f t="shared" si="6"/>
        <v>30</v>
      </c>
      <c r="H31" s="223"/>
      <c r="I31" s="364" t="s">
        <v>26</v>
      </c>
      <c r="J31" s="364">
        <f>J30-J17</f>
        <v>35.649999999999991</v>
      </c>
      <c r="K31" s="364"/>
    </row>
    <row r="32" spans="1:11" x14ac:dyDescent="0.2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.5" thickBot="1" x14ac:dyDescent="0.25"/>
    <row r="34" spans="1:11" ht="13.5" thickBot="1" x14ac:dyDescent="0.25">
      <c r="A34" s="272" t="s">
        <v>66</v>
      </c>
      <c r="B34" s="377" t="s">
        <v>53</v>
      </c>
      <c r="C34" s="378"/>
      <c r="D34" s="378"/>
      <c r="E34" s="378"/>
      <c r="F34" s="378"/>
      <c r="G34" s="379"/>
      <c r="H34" s="357" t="s">
        <v>0</v>
      </c>
      <c r="I34" s="369"/>
      <c r="J34" s="369"/>
      <c r="K34" s="369"/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2">
        <v>6</v>
      </c>
      <c r="H35" s="224">
        <v>361</v>
      </c>
      <c r="I35" s="369"/>
      <c r="J35" s="369"/>
      <c r="K35" s="369"/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  <c r="I36" s="369"/>
      <c r="J36" s="369"/>
      <c r="K36" s="369"/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54"/>
      <c r="H37" s="317">
        <v>561</v>
      </c>
      <c r="I37" s="321"/>
      <c r="J37" s="369"/>
      <c r="K37" s="369"/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  <c r="I40" s="321"/>
      <c r="J40" s="369"/>
      <c r="K40" s="369"/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  <c r="I41" s="369"/>
      <c r="J41" s="369"/>
      <c r="K41" s="369"/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369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369" t="s">
        <v>57</v>
      </c>
      <c r="J43" s="369">
        <v>96.03</v>
      </c>
      <c r="K43" s="369"/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68">
        <f t="shared" si="9"/>
        <v>-95</v>
      </c>
      <c r="G44" s="337">
        <f t="shared" si="9"/>
        <v>-95</v>
      </c>
      <c r="H44" s="223"/>
      <c r="I44" s="369" t="s">
        <v>26</v>
      </c>
      <c r="J44" s="369">
        <f>J43-J30</f>
        <v>29.760000000000005</v>
      </c>
      <c r="K44" s="369"/>
    </row>
  </sheetData>
  <mergeCells count="3">
    <mergeCell ref="B8:G8"/>
    <mergeCell ref="B21:G21"/>
    <mergeCell ref="B34:G3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Q58"/>
  <sheetViews>
    <sheetView showGridLines="0" tabSelected="1" topLeftCell="A26" zoomScale="60" zoomScaleNormal="60" workbookViewId="0">
      <selection activeCell="Q39" sqref="Q39:Q45"/>
    </sheetView>
  </sheetViews>
  <sheetFormatPr baseColWidth="10" defaultColWidth="11.42578125" defaultRowHeight="12.75" x14ac:dyDescent="0.2"/>
  <cols>
    <col min="1" max="1" width="16.28515625" style="200" bestFit="1" customWidth="1"/>
    <col min="2" max="8" width="8.85546875" style="200" customWidth="1"/>
    <col min="9" max="9" width="13" style="200" bestFit="1" customWidth="1"/>
    <col min="10" max="10" width="9.5703125" style="200" bestFit="1" customWidth="1"/>
    <col min="11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319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377" t="s">
        <v>50</v>
      </c>
      <c r="C8" s="378"/>
      <c r="D8" s="378"/>
      <c r="E8" s="378"/>
      <c r="F8" s="378"/>
      <c r="G8" s="379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63"/>
      <c r="L10" s="363"/>
      <c r="M10" s="363"/>
      <c r="N10" s="363"/>
      <c r="O10" s="36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22"/>
      <c r="J11" s="277"/>
      <c r="K11" s="363"/>
      <c r="L11" s="363"/>
      <c r="M11" s="363"/>
      <c r="N11" s="363"/>
      <c r="O11" s="36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I12" s="321"/>
      <c r="J12" s="277"/>
      <c r="K12" s="363"/>
      <c r="L12" s="363"/>
      <c r="M12" s="363"/>
      <c r="N12" s="363"/>
      <c r="O12" s="36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3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I15" s="321"/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324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377" t="s">
        <v>50</v>
      </c>
      <c r="C22" s="378"/>
      <c r="D22" s="378"/>
      <c r="E22" s="378"/>
      <c r="F22" s="378"/>
      <c r="G22" s="379"/>
      <c r="H22" s="292" t="s">
        <v>0</v>
      </c>
      <c r="I22" s="364"/>
      <c r="J22" s="364"/>
      <c r="K22" s="364"/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  <c r="J23" s="364"/>
      <c r="K23" s="364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6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22"/>
      <c r="J25" s="277"/>
      <c r="K25" s="36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I26" s="321"/>
      <c r="J26" s="277"/>
      <c r="K26" s="36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3"/>
      <c r="J27" s="277"/>
      <c r="K27" s="364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  <c r="K28" s="364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I29" s="321"/>
      <c r="J29" s="287"/>
      <c r="K29" s="364"/>
    </row>
    <row r="30" spans="1:11" ht="13.5" thickBot="1" x14ac:dyDescent="0.25">
      <c r="A30" s="214" t="s">
        <v>27</v>
      </c>
      <c r="B30" s="257">
        <f t="shared" ref="B30:H30" si="4">B26-B20</f>
        <v>272</v>
      </c>
      <c r="C30" s="258">
        <f t="shared" si="4"/>
        <v>287</v>
      </c>
      <c r="D30" s="258">
        <f t="shared" si="4"/>
        <v>276</v>
      </c>
      <c r="E30" s="258">
        <f t="shared" si="4"/>
        <v>281</v>
      </c>
      <c r="F30" s="258">
        <f t="shared" si="4"/>
        <v>289</v>
      </c>
      <c r="G30" s="259">
        <f t="shared" si="4"/>
        <v>303</v>
      </c>
      <c r="H30" s="288">
        <f t="shared" si="4"/>
        <v>283</v>
      </c>
      <c r="I30" s="324"/>
      <c r="J30" s="287"/>
      <c r="K30" s="364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364" t="s">
        <v>57</v>
      </c>
      <c r="J32" s="364">
        <v>29.73</v>
      </c>
      <c r="K32" s="364"/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364" t="s">
        <v>26</v>
      </c>
      <c r="J33" s="364">
        <f>J32-J18</f>
        <v>7.3300000000000018</v>
      </c>
      <c r="K33" s="364"/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377" t="s">
        <v>50</v>
      </c>
      <c r="C36" s="378"/>
      <c r="D36" s="378"/>
      <c r="E36" s="378"/>
      <c r="F36" s="378"/>
      <c r="G36" s="379"/>
      <c r="H36" s="292" t="s">
        <v>0</v>
      </c>
      <c r="I36" s="369"/>
      <c r="J36" s="369"/>
      <c r="K36" s="369"/>
      <c r="M36" s="380" t="s">
        <v>69</v>
      </c>
      <c r="N36" s="381"/>
      <c r="O36" s="381"/>
      <c r="P36" s="382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J37" s="369"/>
      <c r="K37" s="369"/>
      <c r="M37" s="383" t="s">
        <v>70</v>
      </c>
      <c r="N37" s="384"/>
      <c r="O37" s="384"/>
      <c r="P37" s="385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63"/>
      <c r="M38" s="386" t="s">
        <v>54</v>
      </c>
      <c r="N38" s="387" t="s">
        <v>68</v>
      </c>
      <c r="O38" s="387" t="s">
        <v>59</v>
      </c>
      <c r="P38" s="388" t="s">
        <v>51</v>
      </c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22"/>
      <c r="J39" s="277"/>
      <c r="K39" s="363"/>
      <c r="M39" s="389">
        <v>1</v>
      </c>
      <c r="N39" s="390">
        <v>1</v>
      </c>
      <c r="O39" s="390">
        <v>350</v>
      </c>
      <c r="P39" s="394">
        <v>232</v>
      </c>
      <c r="Q39" s="200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I40" s="321"/>
      <c r="J40" s="277"/>
      <c r="K40" s="363"/>
      <c r="M40" s="391">
        <v>2</v>
      </c>
      <c r="N40" s="392">
        <v>2</v>
      </c>
      <c r="O40" s="392" t="s">
        <v>71</v>
      </c>
      <c r="P40" s="219">
        <v>368</v>
      </c>
      <c r="Q40" s="200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3"/>
      <c r="J41" s="277"/>
      <c r="K41" s="369"/>
      <c r="M41" s="391">
        <v>3</v>
      </c>
      <c r="N41" s="392">
        <v>3</v>
      </c>
      <c r="O41" s="392" t="s">
        <v>72</v>
      </c>
      <c r="P41" s="219">
        <v>587</v>
      </c>
      <c r="Q41" s="200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K42" s="369"/>
      <c r="M42" s="391">
        <v>4</v>
      </c>
      <c r="N42" s="392">
        <v>4</v>
      </c>
      <c r="O42" s="392" t="s">
        <v>73</v>
      </c>
      <c r="P42" s="219">
        <v>750</v>
      </c>
      <c r="Q42" s="200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I43" s="321"/>
      <c r="J43" s="287"/>
      <c r="K43" s="369"/>
      <c r="M43" s="391">
        <v>5</v>
      </c>
      <c r="N43" s="392">
        <v>5</v>
      </c>
      <c r="O43" s="392" t="s">
        <v>74</v>
      </c>
      <c r="P43" s="219">
        <v>702</v>
      </c>
      <c r="Q43" s="200">
        <v>39</v>
      </c>
    </row>
    <row r="44" spans="1:17" ht="13.5" thickBot="1" x14ac:dyDescent="0.25">
      <c r="A44" s="214" t="s">
        <v>27</v>
      </c>
      <c r="B44" s="257">
        <f t="shared" ref="B44:H44" si="6">B40-B34</f>
        <v>437</v>
      </c>
      <c r="C44" s="258">
        <f t="shared" si="6"/>
        <v>423</v>
      </c>
      <c r="D44" s="258">
        <f t="shared" si="6"/>
        <v>405</v>
      </c>
      <c r="E44" s="258">
        <f t="shared" si="6"/>
        <v>421</v>
      </c>
      <c r="F44" s="258">
        <f t="shared" si="6"/>
        <v>408</v>
      </c>
      <c r="G44" s="259">
        <f t="shared" si="6"/>
        <v>395.5</v>
      </c>
      <c r="H44" s="288">
        <f t="shared" si="6"/>
        <v>423</v>
      </c>
      <c r="I44" s="324"/>
      <c r="J44" s="287"/>
      <c r="K44" s="369"/>
      <c r="M44" s="218">
        <v>6</v>
      </c>
      <c r="N44" s="269">
        <v>6</v>
      </c>
      <c r="O44" s="269" t="s">
        <v>75</v>
      </c>
      <c r="P44" s="219">
        <v>596</v>
      </c>
      <c r="Q44" s="200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7">
        <v>222</v>
      </c>
      <c r="Q45" s="200">
        <v>38.5</v>
      </c>
    </row>
    <row r="46" spans="1:17" x14ac:dyDescent="0.2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369" t="s">
        <v>57</v>
      </c>
      <c r="J46" s="369">
        <v>34.58</v>
      </c>
      <c r="K46" s="369"/>
    </row>
    <row r="47" spans="1:17" ht="13.5" thickBot="1" x14ac:dyDescent="0.25">
      <c r="A47" s="291" t="s">
        <v>26</v>
      </c>
      <c r="B47" s="220">
        <f>(B46-B32)</f>
        <v>4</v>
      </c>
      <c r="C47" s="221">
        <f>C46-C32</f>
        <v>4</v>
      </c>
      <c r="D47" s="221">
        <f>D46-D32</f>
        <v>4.5</v>
      </c>
      <c r="E47" s="221">
        <f>E46-E32</f>
        <v>4</v>
      </c>
      <c r="F47" s="221">
        <f>F46-F32</f>
        <v>4</v>
      </c>
      <c r="G47" s="226">
        <f>G46-G32</f>
        <v>4.5</v>
      </c>
      <c r="H47" s="223"/>
      <c r="I47" s="369" t="s">
        <v>26</v>
      </c>
      <c r="J47" s="369">
        <f>J46-J32</f>
        <v>4.8499999999999979</v>
      </c>
      <c r="K47" s="369"/>
    </row>
    <row r="48" spans="1:17" x14ac:dyDescent="0.2">
      <c r="D48" s="200">
        <v>39</v>
      </c>
      <c r="G48" s="200">
        <v>38</v>
      </c>
    </row>
    <row r="52" spans="16:16" ht="18" x14ac:dyDescent="0.2">
      <c r="P52" s="393"/>
    </row>
    <row r="53" spans="16:16" ht="18" x14ac:dyDescent="0.2">
      <c r="P53" s="393"/>
    </row>
    <row r="54" spans="16:16" ht="18" x14ac:dyDescent="0.2">
      <c r="P54" s="393"/>
    </row>
    <row r="55" spans="16:16" ht="18" x14ac:dyDescent="0.2">
      <c r="P55" s="393"/>
    </row>
    <row r="56" spans="16:16" ht="18" x14ac:dyDescent="0.2">
      <c r="P56" s="393"/>
    </row>
    <row r="57" spans="16:16" ht="18" x14ac:dyDescent="0.2">
      <c r="P57" s="393"/>
    </row>
    <row r="58" spans="16:16" ht="18" x14ac:dyDescent="0.2">
      <c r="P58" s="393"/>
    </row>
  </sheetData>
  <mergeCells count="5">
    <mergeCell ref="B8:G8"/>
    <mergeCell ref="B22:G22"/>
    <mergeCell ref="B36:G36"/>
    <mergeCell ref="M36:P36"/>
    <mergeCell ref="M37:P3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44"/>
  <sheetViews>
    <sheetView showGridLines="0" topLeftCell="A22" zoomScale="70" zoomScaleNormal="70" workbookViewId="0">
      <selection activeCell="H38" sqref="H38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7" width="9" style="319" customWidth="1"/>
    <col min="8" max="8" width="9" style="200" customWidth="1"/>
    <col min="9" max="9" width="13" style="200" customWidth="1"/>
    <col min="10" max="10" width="11.140625" style="200" customWidth="1"/>
    <col min="11" max="11" width="10.5703125" style="200" customWidth="1"/>
    <col min="12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320">
        <v>30.95</v>
      </c>
      <c r="D7" s="320">
        <v>30.95</v>
      </c>
      <c r="E7" s="320">
        <v>30.95</v>
      </c>
      <c r="F7" s="320">
        <v>30.95</v>
      </c>
      <c r="G7" s="320">
        <v>30.95</v>
      </c>
    </row>
    <row r="8" spans="1:11" ht="13.5" thickBot="1" x14ac:dyDescent="0.25">
      <c r="A8" s="272" t="s">
        <v>49</v>
      </c>
      <c r="B8" s="377" t="s">
        <v>53</v>
      </c>
      <c r="C8" s="378"/>
      <c r="D8" s="378"/>
      <c r="E8" s="378"/>
      <c r="F8" s="378"/>
      <c r="G8" s="378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1">
        <v>6</v>
      </c>
      <c r="H9" s="358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53">
        <v>140</v>
      </c>
      <c r="H10" s="359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54">
        <v>172.15094339622641</v>
      </c>
      <c r="H11" s="317">
        <v>165.3462686567164</v>
      </c>
      <c r="I11" s="321"/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55">
        <v>77.35849056603773</v>
      </c>
      <c r="H12" s="248">
        <v>64.179104477611943</v>
      </c>
      <c r="I12" s="321"/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56">
        <v>8.5539250405308895E-2</v>
      </c>
      <c r="H13" s="252">
        <v>0.10921384237861133</v>
      </c>
      <c r="I13" s="321"/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  <c r="I14" s="321"/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8">
        <f t="shared" si="2"/>
        <v>133.34606534744591</v>
      </c>
      <c r="H15" s="288">
        <f>H11-I6</f>
        <v>165.3462686567164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50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6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7">
        <f t="shared" si="3"/>
        <v>34.049999999999997</v>
      </c>
      <c r="H18" s="338"/>
      <c r="I18" s="200" t="s">
        <v>26</v>
      </c>
    </row>
    <row r="19" spans="1:11" x14ac:dyDescent="0.2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.5" thickBot="1" x14ac:dyDescent="0.25"/>
    <row r="21" spans="1:11" ht="13.5" thickBot="1" x14ac:dyDescent="0.25">
      <c r="A21" s="272" t="s">
        <v>64</v>
      </c>
      <c r="B21" s="377" t="s">
        <v>53</v>
      </c>
      <c r="C21" s="378"/>
      <c r="D21" s="378"/>
      <c r="E21" s="378"/>
      <c r="F21" s="378"/>
      <c r="G21" s="378"/>
      <c r="H21" s="293" t="s">
        <v>0</v>
      </c>
      <c r="I21" s="364"/>
      <c r="J21" s="364"/>
      <c r="K21" s="364"/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1">
        <v>6</v>
      </c>
      <c r="H22" s="358">
        <v>321</v>
      </c>
      <c r="I22" s="364"/>
      <c r="J22" s="364"/>
      <c r="K22" s="364"/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53">
        <v>300</v>
      </c>
      <c r="H23" s="359">
        <v>300</v>
      </c>
      <c r="I23" s="364"/>
      <c r="J23" s="364"/>
      <c r="K23" s="364"/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54">
        <v>433</v>
      </c>
      <c r="H24" s="317">
        <v>422</v>
      </c>
      <c r="I24" s="321"/>
      <c r="J24" s="364"/>
      <c r="K24" s="364"/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55">
        <v>79.2</v>
      </c>
      <c r="H25" s="248">
        <v>60.4</v>
      </c>
      <c r="I25" s="321"/>
      <c r="J25" s="364"/>
      <c r="K25" s="364"/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56">
        <v>8.5999999999999993E-2</v>
      </c>
      <c r="H26" s="252">
        <v>0.111</v>
      </c>
      <c r="I26" s="321"/>
      <c r="J26" s="364"/>
      <c r="K26" s="364"/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  <c r="I27" s="321"/>
      <c r="J27" s="364"/>
      <c r="K27" s="364"/>
    </row>
    <row r="28" spans="1:11" ht="13.5" thickBot="1" x14ac:dyDescent="0.25">
      <c r="A28" s="231" t="s">
        <v>27</v>
      </c>
      <c r="B28" s="220">
        <f t="shared" ref="B28:G28" si="5">B24-B19</f>
        <v>355</v>
      </c>
      <c r="C28" s="221">
        <f t="shared" si="5"/>
        <v>330</v>
      </c>
      <c r="D28" s="221">
        <f t="shared" si="5"/>
        <v>336</v>
      </c>
      <c r="E28" s="221">
        <f t="shared" si="5"/>
        <v>391</v>
      </c>
      <c r="F28" s="221">
        <f t="shared" si="5"/>
        <v>362</v>
      </c>
      <c r="G28" s="328">
        <f t="shared" si="5"/>
        <v>368</v>
      </c>
      <c r="H28" s="288">
        <f>H24-I19</f>
        <v>422</v>
      </c>
      <c r="I28" s="364"/>
      <c r="J28" s="364"/>
      <c r="K28" s="364"/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50">
        <f>SUM(B29:G29)</f>
        <v>3159</v>
      </c>
      <c r="I29" s="364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6"/>
      <c r="I30" s="364" t="s">
        <v>57</v>
      </c>
      <c r="J30" s="364">
        <v>66.34</v>
      </c>
      <c r="K30" s="364"/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7">
        <f t="shared" si="6"/>
        <v>30</v>
      </c>
      <c r="H31" s="338"/>
      <c r="I31" s="364" t="s">
        <v>26</v>
      </c>
      <c r="J31" s="364">
        <f>J30-J17</f>
        <v>35.39</v>
      </c>
      <c r="K31" s="364"/>
    </row>
    <row r="32" spans="1:11" x14ac:dyDescent="0.2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.5" thickBot="1" x14ac:dyDescent="0.25"/>
    <row r="34" spans="1:11" ht="13.5" thickBot="1" x14ac:dyDescent="0.25">
      <c r="A34" s="272" t="s">
        <v>66</v>
      </c>
      <c r="B34" s="377" t="s">
        <v>53</v>
      </c>
      <c r="C34" s="378"/>
      <c r="D34" s="378"/>
      <c r="E34" s="378"/>
      <c r="F34" s="378"/>
      <c r="G34" s="378"/>
      <c r="H34" s="293" t="s">
        <v>0</v>
      </c>
      <c r="I34" s="369"/>
      <c r="J34" s="369"/>
      <c r="K34" s="369"/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1">
        <v>6</v>
      </c>
      <c r="H35" s="358">
        <v>363</v>
      </c>
      <c r="I35" s="369"/>
      <c r="J35" s="369"/>
      <c r="K35" s="369"/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53"/>
      <c r="H36" s="359">
        <v>490</v>
      </c>
      <c r="I36" s="369"/>
      <c r="J36" s="369"/>
      <c r="K36" s="369"/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54"/>
      <c r="H37" s="317">
        <v>849</v>
      </c>
      <c r="I37" s="321"/>
      <c r="J37" s="369"/>
      <c r="K37" s="369"/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  <c r="I40" s="321"/>
      <c r="J40" s="369"/>
      <c r="K40" s="369"/>
    </row>
    <row r="41" spans="1:11" ht="13.5" thickBot="1" x14ac:dyDescent="0.25">
      <c r="A41" s="231" t="s">
        <v>27</v>
      </c>
      <c r="B41" s="220">
        <f t="shared" ref="B41:G41" si="8">B37-B32</f>
        <v>754</v>
      </c>
      <c r="C41" s="221">
        <f t="shared" si="8"/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8">
        <f t="shared" si="8"/>
        <v>-95</v>
      </c>
      <c r="H41" s="288">
        <f>H37-I32</f>
        <v>849</v>
      </c>
      <c r="I41" s="369"/>
      <c r="J41" s="369"/>
      <c r="K41" s="369"/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50">
        <f>SUM(B42:G42)</f>
        <v>3117</v>
      </c>
      <c r="I42" s="369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6"/>
      <c r="I43" s="369" t="s">
        <v>57</v>
      </c>
      <c r="J43" s="369">
        <v>96.1</v>
      </c>
      <c r="K43" s="369"/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7">
        <f t="shared" si="9"/>
        <v>-95</v>
      </c>
      <c r="H44" s="338"/>
      <c r="I44" s="369" t="s">
        <v>26</v>
      </c>
      <c r="J44" s="369">
        <f>J43-J30</f>
        <v>29.759999999999991</v>
      </c>
      <c r="K44" s="369"/>
    </row>
  </sheetData>
  <mergeCells count="3">
    <mergeCell ref="B8:G8"/>
    <mergeCell ref="B21:G21"/>
    <mergeCell ref="B34:G3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370" t="s">
        <v>18</v>
      </c>
      <c r="C4" s="371"/>
      <c r="D4" s="371"/>
      <c r="E4" s="371"/>
      <c r="F4" s="371"/>
      <c r="G4" s="371"/>
      <c r="H4" s="371"/>
      <c r="I4" s="371"/>
      <c r="J4" s="372"/>
      <c r="K4" s="370" t="s">
        <v>21</v>
      </c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370" t="s">
        <v>23</v>
      </c>
      <c r="C17" s="371"/>
      <c r="D17" s="371"/>
      <c r="E17" s="371"/>
      <c r="F17" s="37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370" t="s">
        <v>18</v>
      </c>
      <c r="C4" s="371"/>
      <c r="D4" s="371"/>
      <c r="E4" s="371"/>
      <c r="F4" s="371"/>
      <c r="G4" s="371"/>
      <c r="H4" s="371"/>
      <c r="I4" s="371"/>
      <c r="J4" s="372"/>
      <c r="K4" s="370" t="s">
        <v>21</v>
      </c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370" t="s">
        <v>23</v>
      </c>
      <c r="C17" s="371"/>
      <c r="D17" s="371"/>
      <c r="E17" s="371"/>
      <c r="F17" s="37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370" t="s">
        <v>18</v>
      </c>
      <c r="C4" s="371"/>
      <c r="D4" s="371"/>
      <c r="E4" s="371"/>
      <c r="F4" s="371"/>
      <c r="G4" s="371"/>
      <c r="H4" s="371"/>
      <c r="I4" s="371"/>
      <c r="J4" s="372"/>
      <c r="K4" s="370" t="s">
        <v>21</v>
      </c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370" t="s">
        <v>23</v>
      </c>
      <c r="C17" s="371"/>
      <c r="D17" s="371"/>
      <c r="E17" s="371"/>
      <c r="F17" s="37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73" t="s">
        <v>42</v>
      </c>
      <c r="B1" s="373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73" t="s">
        <v>42</v>
      </c>
      <c r="B1" s="373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374" t="s">
        <v>42</v>
      </c>
      <c r="B1" s="374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73" t="s">
        <v>42</v>
      </c>
      <c r="B1" s="373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K48"/>
  <sheetViews>
    <sheetView showGridLines="0" topLeftCell="A17" zoomScale="60" zoomScaleNormal="60" workbookViewId="0">
      <selection activeCell="B46" sqref="B46:V46"/>
    </sheetView>
  </sheetViews>
  <sheetFormatPr baseColWidth="10" defaultColWidth="11.42578125" defaultRowHeight="12.75" x14ac:dyDescent="0.2"/>
  <cols>
    <col min="1" max="1" width="16.28515625" style="200" bestFit="1" customWidth="1"/>
    <col min="2" max="3" width="9" style="200" customWidth="1"/>
    <col min="4" max="4" width="11" style="200" customWidth="1"/>
    <col min="5" max="20" width="9" style="200" customWidth="1"/>
    <col min="21" max="22" width="9" style="319" customWidth="1"/>
    <col min="23" max="23" width="9" style="200" customWidth="1"/>
    <col min="24" max="16384" width="11.42578125" style="200"/>
  </cols>
  <sheetData>
    <row r="1" spans="1:37" x14ac:dyDescent="0.2">
      <c r="A1" s="200" t="s">
        <v>58</v>
      </c>
    </row>
    <row r="2" spans="1:37" x14ac:dyDescent="0.2">
      <c r="A2" s="200" t="s">
        <v>59</v>
      </c>
      <c r="B2" s="227">
        <v>39.825396825396822</v>
      </c>
      <c r="F2" s="375"/>
      <c r="G2" s="375"/>
      <c r="H2" s="375"/>
      <c r="I2" s="375"/>
    </row>
    <row r="3" spans="1:37" x14ac:dyDescent="0.2">
      <c r="A3" s="200" t="s">
        <v>7</v>
      </c>
      <c r="B3" s="227">
        <v>65.52771450265756</v>
      </c>
    </row>
    <row r="4" spans="1:37" x14ac:dyDescent="0.2">
      <c r="A4" s="200" t="s">
        <v>60</v>
      </c>
      <c r="B4" s="200">
        <v>12855</v>
      </c>
    </row>
    <row r="6" spans="1:37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375"/>
      <c r="AH6" s="375"/>
    </row>
    <row r="7" spans="1:37" ht="13.5" thickBot="1" x14ac:dyDescent="0.25">
      <c r="A7" s="229" t="s">
        <v>62</v>
      </c>
      <c r="B7" s="200">
        <v>21.68</v>
      </c>
      <c r="C7" s="320">
        <v>21.68</v>
      </c>
      <c r="D7" s="320">
        <v>21.68</v>
      </c>
      <c r="E7" s="320">
        <v>21.68</v>
      </c>
      <c r="F7" s="320">
        <v>21.68</v>
      </c>
      <c r="G7" s="320">
        <v>21.68</v>
      </c>
      <c r="H7" s="320">
        <v>21.68</v>
      </c>
      <c r="I7" s="320">
        <v>21.68</v>
      </c>
      <c r="J7" s="320">
        <v>21.68</v>
      </c>
      <c r="K7" s="320">
        <v>21.68</v>
      </c>
      <c r="L7" s="320">
        <v>21.68</v>
      </c>
      <c r="M7" s="320">
        <v>21.68</v>
      </c>
      <c r="N7" s="320">
        <v>21.68</v>
      </c>
      <c r="O7" s="320">
        <v>21.68</v>
      </c>
      <c r="P7" s="320">
        <v>21.68</v>
      </c>
      <c r="Q7" s="320">
        <v>21.68</v>
      </c>
      <c r="R7" s="320">
        <v>21.68</v>
      </c>
      <c r="S7" s="320">
        <v>21.68</v>
      </c>
      <c r="T7" s="320">
        <v>21.68</v>
      </c>
      <c r="U7" s="320">
        <v>21.68</v>
      </c>
      <c r="V7" s="320">
        <v>21.68</v>
      </c>
      <c r="AA7" s="228"/>
      <c r="AB7" s="213"/>
    </row>
    <row r="8" spans="1:37" ht="13.5" thickBot="1" x14ac:dyDescent="0.25">
      <c r="A8" s="230" t="s">
        <v>49</v>
      </c>
      <c r="B8" s="377" t="s">
        <v>53</v>
      </c>
      <c r="C8" s="378"/>
      <c r="D8" s="378"/>
      <c r="E8" s="378"/>
      <c r="F8" s="378"/>
      <c r="G8" s="378"/>
      <c r="H8" s="378"/>
      <c r="I8" s="378"/>
      <c r="J8" s="378"/>
      <c r="K8" s="378"/>
      <c r="L8" s="377" t="s">
        <v>63</v>
      </c>
      <c r="M8" s="378"/>
      <c r="N8" s="378"/>
      <c r="O8" s="378"/>
      <c r="P8" s="378"/>
      <c r="Q8" s="378"/>
      <c r="R8" s="378"/>
      <c r="S8" s="378"/>
      <c r="T8" s="378"/>
      <c r="U8" s="378"/>
      <c r="V8" s="379"/>
      <c r="W8" s="292" t="s">
        <v>55</v>
      </c>
    </row>
    <row r="9" spans="1:37" x14ac:dyDescent="0.2">
      <c r="A9" s="231" t="s">
        <v>54</v>
      </c>
      <c r="B9" s="339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40">
        <v>10</v>
      </c>
      <c r="L9" s="339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40">
        <v>11</v>
      </c>
      <c r="W9" s="343">
        <v>1317</v>
      </c>
    </row>
    <row r="10" spans="1:37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6">
        <v>8</v>
      </c>
      <c r="K10" s="36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6">
        <v>8</v>
      </c>
      <c r="U10" s="361">
        <v>9</v>
      </c>
      <c r="V10" s="362">
        <v>10</v>
      </c>
      <c r="W10" s="214" t="s">
        <v>0</v>
      </c>
    </row>
    <row r="11" spans="1:37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341"/>
      <c r="Y11" s="313"/>
      <c r="Z11" s="313"/>
      <c r="AA11" s="313"/>
      <c r="AB11" s="313"/>
      <c r="AC11" s="313"/>
    </row>
    <row r="12" spans="1:37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X12" s="321"/>
      <c r="Y12" s="313"/>
      <c r="Z12" s="313"/>
      <c r="AA12" s="313"/>
      <c r="AB12" s="313"/>
      <c r="AC12" s="287"/>
    </row>
    <row r="13" spans="1:37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341"/>
    </row>
    <row r="14" spans="1:37" ht="12.75" customHeight="1" thickBot="1" x14ac:dyDescent="0.25">
      <c r="A14" s="231" t="s">
        <v>8</v>
      </c>
      <c r="B14" s="329">
        <v>4.4392234784580396E-2</v>
      </c>
      <c r="C14" s="330">
        <v>5.1037293168947478E-2</v>
      </c>
      <c r="D14" s="330">
        <v>3.9336624617034861E-2</v>
      </c>
      <c r="E14" s="330">
        <v>4.1699817750314436E-2</v>
      </c>
      <c r="F14" s="330">
        <v>3.6356307201177281E-2</v>
      </c>
      <c r="G14" s="330">
        <v>3.5061436934907736E-2</v>
      </c>
      <c r="H14" s="330">
        <v>4.2258307017252146E-2</v>
      </c>
      <c r="I14" s="330">
        <v>3.6587444406035119E-2</v>
      </c>
      <c r="J14" s="330">
        <v>3.8150585517613973E-2</v>
      </c>
      <c r="K14" s="334">
        <v>3.7574576605427269E-2</v>
      </c>
      <c r="L14" s="329">
        <v>4.0743104698043674E-2</v>
      </c>
      <c r="M14" s="330">
        <v>4.2321821677655767E-2</v>
      </c>
      <c r="N14" s="330">
        <v>4.2912640143093865E-2</v>
      </c>
      <c r="O14" s="330">
        <v>3.2136359782367452E-2</v>
      </c>
      <c r="P14" s="330">
        <v>4.8107629528244031E-2</v>
      </c>
      <c r="Q14" s="330">
        <v>2.8243016171441284E-2</v>
      </c>
      <c r="R14" s="330">
        <v>3.177566521042359E-2</v>
      </c>
      <c r="S14" s="330">
        <v>3.1743833201289769E-2</v>
      </c>
      <c r="T14" s="330">
        <v>2.8116770956906054E-2</v>
      </c>
      <c r="U14" s="330">
        <v>2.6725740276058747E-2</v>
      </c>
      <c r="V14" s="334">
        <v>3.069923159868506E-2</v>
      </c>
      <c r="W14" s="344">
        <v>9.7410264796780832E-2</v>
      </c>
      <c r="X14" s="341"/>
      <c r="Y14" s="210"/>
      <c r="Z14" s="210"/>
      <c r="AA14" s="210"/>
      <c r="AB14" s="210"/>
      <c r="AC14" s="210"/>
    </row>
    <row r="15" spans="1:37" x14ac:dyDescent="0.2">
      <c r="A15" s="241" t="s">
        <v>1</v>
      </c>
      <c r="B15" s="332">
        <f>B12/B11*100-100</f>
        <v>0.5505952380952408</v>
      </c>
      <c r="C15" s="333">
        <f t="shared" ref="C15:E15" si="0">C12/C11*100-100</f>
        <v>4.4019933554817214</v>
      </c>
      <c r="D15" s="333">
        <f t="shared" si="0"/>
        <v>5.5555555555555571</v>
      </c>
      <c r="E15" s="333">
        <f t="shared" si="0"/>
        <v>2.6267281105990747</v>
      </c>
      <c r="F15" s="333">
        <f>F12/F11*100-100</f>
        <v>8.5040431266846213</v>
      </c>
      <c r="G15" s="333">
        <f t="shared" ref="G15:K15" si="1">G12/G11*100-100</f>
        <v>9.297619047619051</v>
      </c>
      <c r="H15" s="333">
        <f t="shared" si="1"/>
        <v>18.635714285714286</v>
      </c>
      <c r="I15" s="333">
        <f t="shared" si="1"/>
        <v>20.55194805194806</v>
      </c>
      <c r="J15" s="333">
        <f t="shared" ref="J15" si="2">J12/J11*100-100</f>
        <v>21.589861751152071</v>
      </c>
      <c r="K15" s="335">
        <f t="shared" si="1"/>
        <v>27.489177489177493</v>
      </c>
      <c r="L15" s="332">
        <f>L12/L11*100-100</f>
        <v>-7.0566502463054235</v>
      </c>
      <c r="M15" s="333">
        <f t="shared" ref="M15:O15" si="3">M12/M11*100-100</f>
        <v>-4.0117416829745736</v>
      </c>
      <c r="N15" s="333">
        <f t="shared" si="3"/>
        <v>-0.94780219780218999</v>
      </c>
      <c r="O15" s="333">
        <f t="shared" si="3"/>
        <v>5.0121065375302578</v>
      </c>
      <c r="P15" s="333">
        <f t="shared" ref="P15" si="4">P12/P11*100-100</f>
        <v>3</v>
      </c>
      <c r="Q15" s="333">
        <f t="shared" ref="Q15:R15" si="5">Q12/Q11*100-100</f>
        <v>8.9532019704433594</v>
      </c>
      <c r="R15" s="333">
        <f t="shared" si="5"/>
        <v>10.233990147783231</v>
      </c>
      <c r="S15" s="333">
        <f t="shared" ref="S15:T15" si="6">S12/S11*100-100</f>
        <v>18.903654485049842</v>
      </c>
      <c r="T15" s="333">
        <f t="shared" si="6"/>
        <v>19.614661654135347</v>
      </c>
      <c r="U15" s="333">
        <f t="shared" ref="U15:V15" si="7">U12/U11*100-100</f>
        <v>23.726708074534145</v>
      </c>
      <c r="V15" s="335">
        <f t="shared" si="7"/>
        <v>31.707317073170714</v>
      </c>
      <c r="W15" s="346">
        <f t="shared" ref="W15" si="8">W12/W11*100-100</f>
        <v>10.762555591712768</v>
      </c>
      <c r="X15" s="321"/>
    </row>
    <row r="16" spans="1:37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8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8">
        <f t="shared" si="10"/>
        <v>118.86252939978145</v>
      </c>
      <c r="W16" s="288">
        <f t="shared" si="9"/>
        <v>89.539863325740313</v>
      </c>
      <c r="X16" s="342"/>
      <c r="Y16" s="210"/>
      <c r="Z16" s="210"/>
      <c r="AA16" s="210"/>
      <c r="AB16" s="210"/>
      <c r="AC16" s="210"/>
      <c r="AF16" s="325"/>
      <c r="AG16" s="321"/>
      <c r="AH16" s="321"/>
      <c r="AI16" s="321"/>
      <c r="AJ16" s="321"/>
      <c r="AK16" s="321"/>
    </row>
    <row r="17" spans="1:27" x14ac:dyDescent="0.2">
      <c r="A17" s="260" t="s">
        <v>51</v>
      </c>
      <c r="B17" s="331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7">
        <v>330</v>
      </c>
      <c r="L17" s="348">
        <v>518</v>
      </c>
      <c r="M17" s="349">
        <v>512</v>
      </c>
      <c r="N17" s="349">
        <v>512</v>
      </c>
      <c r="O17" s="349">
        <v>550</v>
      </c>
      <c r="P17" s="349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45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7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7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377" t="s">
        <v>53</v>
      </c>
      <c r="C22" s="378"/>
      <c r="D22" s="378"/>
      <c r="E22" s="378"/>
      <c r="F22" s="378"/>
      <c r="G22" s="378"/>
      <c r="H22" s="378"/>
      <c r="I22" s="378"/>
      <c r="J22" s="378"/>
      <c r="K22" s="378"/>
      <c r="L22" s="377" t="s">
        <v>63</v>
      </c>
      <c r="M22" s="378"/>
      <c r="N22" s="378"/>
      <c r="O22" s="378"/>
      <c r="P22" s="378"/>
      <c r="Q22" s="378"/>
      <c r="R22" s="378"/>
      <c r="S22" s="378"/>
      <c r="T22" s="378"/>
      <c r="U22" s="378"/>
      <c r="V22" s="379"/>
      <c r="W22" s="292" t="s">
        <v>55</v>
      </c>
      <c r="X22" s="364"/>
      <c r="Y22" s="364"/>
      <c r="Z22" s="364"/>
    </row>
    <row r="23" spans="1:27" x14ac:dyDescent="0.2">
      <c r="A23" s="231" t="s">
        <v>54</v>
      </c>
      <c r="B23" s="339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40">
        <v>10</v>
      </c>
      <c r="L23" s="339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40">
        <v>11</v>
      </c>
      <c r="W23" s="343">
        <v>933</v>
      </c>
      <c r="X23" s="364"/>
      <c r="Y23" s="364"/>
      <c r="Z23" s="364"/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6">
        <v>8</v>
      </c>
      <c r="K24" s="36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6">
        <v>8</v>
      </c>
      <c r="U24" s="361">
        <v>9</v>
      </c>
      <c r="V24" s="362">
        <v>10</v>
      </c>
      <c r="W24" s="214" t="s">
        <v>0</v>
      </c>
      <c r="X24" s="364"/>
      <c r="Y24" s="364"/>
      <c r="Z24" s="364"/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341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X26" s="321"/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341"/>
      <c r="Y27" s="364"/>
      <c r="Z27" s="364"/>
    </row>
    <row r="28" spans="1:27" ht="13.5" thickBot="1" x14ac:dyDescent="0.25">
      <c r="A28" s="231" t="s">
        <v>8</v>
      </c>
      <c r="B28" s="329">
        <v>9.2999999999999999E-2</v>
      </c>
      <c r="C28" s="330">
        <v>7.1999999999999995E-2</v>
      </c>
      <c r="D28" s="330">
        <v>9.1999999999999998E-2</v>
      </c>
      <c r="E28" s="330">
        <v>7.0000000000000007E-2</v>
      </c>
      <c r="F28" s="330">
        <v>0.06</v>
      </c>
      <c r="G28" s="330">
        <v>8.2000000000000003E-2</v>
      </c>
      <c r="H28" s="330">
        <v>5.8000000000000003E-2</v>
      </c>
      <c r="I28" s="330">
        <v>5.5E-2</v>
      </c>
      <c r="J28" s="330">
        <v>6.5000000000000002E-2</v>
      </c>
      <c r="K28" s="334">
        <v>5.0999999999999997E-2</v>
      </c>
      <c r="L28" s="329">
        <v>9.4E-2</v>
      </c>
      <c r="M28" s="330">
        <v>5.8000000000000003E-2</v>
      </c>
      <c r="N28" s="330">
        <v>5.5E-2</v>
      </c>
      <c r="O28" s="330">
        <v>7.5999999999999998E-2</v>
      </c>
      <c r="P28" s="330">
        <v>7.2999999999999995E-2</v>
      </c>
      <c r="Q28" s="330">
        <v>6.4000000000000001E-2</v>
      </c>
      <c r="R28" s="330">
        <v>6.8000000000000005E-2</v>
      </c>
      <c r="S28" s="330">
        <v>6.2E-2</v>
      </c>
      <c r="T28" s="330">
        <v>6.9000000000000006E-2</v>
      </c>
      <c r="U28" s="330">
        <v>4.4999999999999998E-2</v>
      </c>
      <c r="V28" s="334">
        <v>6.8000000000000005E-2</v>
      </c>
      <c r="W28" s="344">
        <v>7.2999999999999995E-2</v>
      </c>
      <c r="X28" s="341"/>
      <c r="Y28" s="210"/>
      <c r="Z28" s="210"/>
    </row>
    <row r="29" spans="1:27" x14ac:dyDescent="0.2">
      <c r="A29" s="241" t="s">
        <v>1</v>
      </c>
      <c r="B29" s="332">
        <f>B26/B25*100-100</f>
        <v>-2.9629629629629619</v>
      </c>
      <c r="C29" s="333">
        <f t="shared" ref="C29:E29" si="12">C26/C25*100-100</f>
        <v>-0.74074074074074758</v>
      </c>
      <c r="D29" s="333">
        <f t="shared" si="12"/>
        <v>2.5925925925925952</v>
      </c>
      <c r="E29" s="333">
        <f t="shared" si="12"/>
        <v>-4.8148148148148096</v>
      </c>
      <c r="F29" s="333">
        <f>F26/F25*100-100</f>
        <v>2.2222222222222143</v>
      </c>
      <c r="G29" s="333">
        <f t="shared" ref="G29:K29" si="13">G26/G25*100-100</f>
        <v>0.74074074074073337</v>
      </c>
      <c r="H29" s="333">
        <f t="shared" si="13"/>
        <v>1.1111111111111143</v>
      </c>
      <c r="I29" s="333">
        <f t="shared" si="13"/>
        <v>0.3703703703703809</v>
      </c>
      <c r="J29" s="333">
        <f t="shared" si="13"/>
        <v>1.8518518518518619</v>
      </c>
      <c r="K29" s="335">
        <f t="shared" si="13"/>
        <v>2.9629629629629619</v>
      </c>
      <c r="L29" s="332">
        <f>L26/L25*100-100</f>
        <v>-2.2222222222222285</v>
      </c>
      <c r="M29" s="333">
        <f t="shared" ref="M29:W29" si="14">M26/M25*100-100</f>
        <v>-2.2222222222222285</v>
      </c>
      <c r="N29" s="333">
        <f t="shared" si="14"/>
        <v>-2.5925925925925952</v>
      </c>
      <c r="O29" s="333">
        <f t="shared" si="14"/>
        <v>0</v>
      </c>
      <c r="P29" s="333">
        <f t="shared" si="14"/>
        <v>-5.1851851851851762</v>
      </c>
      <c r="Q29" s="333">
        <f t="shared" si="14"/>
        <v>-1.8518518518518476</v>
      </c>
      <c r="R29" s="333">
        <f t="shared" si="14"/>
        <v>5.1851851851851762</v>
      </c>
      <c r="S29" s="333">
        <f t="shared" si="14"/>
        <v>-1.1111111111111143</v>
      </c>
      <c r="T29" s="333">
        <f t="shared" si="14"/>
        <v>1.481481481481481</v>
      </c>
      <c r="U29" s="333">
        <f t="shared" si="14"/>
        <v>5.5555555555555571</v>
      </c>
      <c r="V29" s="335">
        <f t="shared" si="14"/>
        <v>2.5925925925925952</v>
      </c>
      <c r="W29" s="346">
        <f t="shared" si="14"/>
        <v>0</v>
      </c>
      <c r="X29" s="321"/>
      <c r="Y29" s="364"/>
      <c r="Z29" s="364"/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66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66">
        <f t="shared" si="15"/>
        <v>92.609756097560989</v>
      </c>
      <c r="W30" s="288">
        <f t="shared" si="15"/>
        <v>114.93242217160213</v>
      </c>
      <c r="X30" s="342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67">
        <v>329</v>
      </c>
      <c r="L31" s="348">
        <v>478</v>
      </c>
      <c r="M31" s="349">
        <v>507</v>
      </c>
      <c r="N31" s="349">
        <v>506</v>
      </c>
      <c r="O31" s="349">
        <v>546</v>
      </c>
      <c r="P31" s="349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50">
        <f>SUM(B31:V31)</f>
        <v>12301</v>
      </c>
      <c r="X31" s="364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6"/>
      <c r="X32" s="364" t="s">
        <v>57</v>
      </c>
      <c r="Y32" s="364">
        <v>29.68</v>
      </c>
      <c r="Z32" s="364"/>
    </row>
    <row r="33" spans="1:3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7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7">
        <f t="shared" si="16"/>
        <v>5</v>
      </c>
      <c r="W33" s="338"/>
      <c r="X33" s="364" t="s">
        <v>26</v>
      </c>
      <c r="Y33" s="364">
        <f>Y32-Y18</f>
        <v>8</v>
      </c>
      <c r="Z33" s="364"/>
    </row>
    <row r="34" spans="1:3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319">
        <v>33</v>
      </c>
      <c r="V34" s="319">
        <v>33</v>
      </c>
    </row>
    <row r="35" spans="1:30" ht="13.5" thickBot="1" x14ac:dyDescent="0.25"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</row>
    <row r="36" spans="1:30" ht="13.5" thickBot="1" x14ac:dyDescent="0.25">
      <c r="A36" s="230" t="s">
        <v>66</v>
      </c>
      <c r="B36" s="377" t="s">
        <v>53</v>
      </c>
      <c r="C36" s="378"/>
      <c r="D36" s="378"/>
      <c r="E36" s="378"/>
      <c r="F36" s="378"/>
      <c r="G36" s="378"/>
      <c r="H36" s="378"/>
      <c r="I36" s="378"/>
      <c r="J36" s="378"/>
      <c r="K36" s="378"/>
      <c r="L36" s="377" t="s">
        <v>63</v>
      </c>
      <c r="M36" s="378"/>
      <c r="N36" s="378"/>
      <c r="O36" s="378"/>
      <c r="P36" s="378"/>
      <c r="Q36" s="378"/>
      <c r="R36" s="378"/>
      <c r="S36" s="378"/>
      <c r="T36" s="378"/>
      <c r="U36" s="378"/>
      <c r="V36" s="379"/>
      <c r="W36" s="292" t="s">
        <v>55</v>
      </c>
      <c r="X36" s="369"/>
      <c r="Y36" s="369"/>
      <c r="Z36" s="369"/>
    </row>
    <row r="37" spans="1:30" x14ac:dyDescent="0.2">
      <c r="A37" s="231" t="s">
        <v>54</v>
      </c>
      <c r="B37" s="339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40">
        <v>10</v>
      </c>
      <c r="L37" s="339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40">
        <v>11</v>
      </c>
      <c r="W37" s="343">
        <v>924</v>
      </c>
      <c r="X37" s="369"/>
      <c r="Y37" s="369"/>
      <c r="Z37" s="369"/>
    </row>
    <row r="38" spans="1:3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6">
        <v>8</v>
      </c>
      <c r="K38" s="36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6">
        <v>8</v>
      </c>
      <c r="U38" s="361">
        <v>9</v>
      </c>
      <c r="V38" s="362">
        <v>10</v>
      </c>
      <c r="W38" s="214" t="s">
        <v>0</v>
      </c>
      <c r="X38" s="369"/>
      <c r="Y38" s="369"/>
      <c r="Z38" s="369"/>
    </row>
    <row r="39" spans="1:3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341"/>
      <c r="Y39" s="313"/>
      <c r="Z39" s="313"/>
    </row>
    <row r="40" spans="1:3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X40" s="321"/>
      <c r="Y40" s="313"/>
      <c r="Z40" s="313"/>
      <c r="AB40" s="376" t="s">
        <v>67</v>
      </c>
      <c r="AC40" s="376"/>
      <c r="AD40" s="376"/>
    </row>
    <row r="41" spans="1:3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341"/>
      <c r="Y41" s="369"/>
      <c r="Z41" s="369"/>
      <c r="AB41" s="376"/>
      <c r="AC41" s="376"/>
      <c r="AD41" s="376"/>
    </row>
    <row r="42" spans="1:30" ht="13.5" thickBot="1" x14ac:dyDescent="0.25">
      <c r="A42" s="231" t="s">
        <v>8</v>
      </c>
      <c r="B42" s="329">
        <v>8.3000000000000004E-2</v>
      </c>
      <c r="C42" s="330">
        <v>8.2000000000000003E-2</v>
      </c>
      <c r="D42" s="330">
        <v>7.9000000000000001E-2</v>
      </c>
      <c r="E42" s="330">
        <v>7.0999999999999994E-2</v>
      </c>
      <c r="F42" s="330">
        <v>8.1000000000000003E-2</v>
      </c>
      <c r="G42" s="330">
        <v>7.4999999999999997E-2</v>
      </c>
      <c r="H42" s="330">
        <v>8.5000000000000006E-2</v>
      </c>
      <c r="I42" s="330">
        <v>6.4000000000000001E-2</v>
      </c>
      <c r="J42" s="330">
        <v>0.10100000000000001</v>
      </c>
      <c r="K42" s="334">
        <v>8.5000000000000006E-2</v>
      </c>
      <c r="L42" s="329">
        <v>0.11</v>
      </c>
      <c r="M42" s="330">
        <v>0.10299999999999999</v>
      </c>
      <c r="N42" s="330">
        <v>9.2999999999999999E-2</v>
      </c>
      <c r="O42" s="330">
        <v>7.8E-2</v>
      </c>
      <c r="P42" s="330">
        <v>0.104</v>
      </c>
      <c r="Q42" s="330">
        <v>9.7000000000000003E-2</v>
      </c>
      <c r="R42" s="330">
        <v>8.7999999999999995E-2</v>
      </c>
      <c r="S42" s="330">
        <v>9.0999999999999998E-2</v>
      </c>
      <c r="T42" s="330">
        <v>8.1000000000000003E-2</v>
      </c>
      <c r="U42" s="330">
        <v>6.8000000000000005E-2</v>
      </c>
      <c r="V42" s="334">
        <v>6.9000000000000006E-2</v>
      </c>
      <c r="W42" s="344">
        <v>8.8999999999999996E-2</v>
      </c>
      <c r="X42" s="341"/>
      <c r="Y42" s="210"/>
      <c r="Z42" s="210"/>
      <c r="AB42" s="376"/>
      <c r="AC42" s="376"/>
      <c r="AD42" s="376"/>
    </row>
    <row r="43" spans="1:30" x14ac:dyDescent="0.2">
      <c r="A43" s="241" t="s">
        <v>1</v>
      </c>
      <c r="B43" s="332">
        <f>B40/B39*100-100</f>
        <v>-1.75</v>
      </c>
      <c r="C43" s="333">
        <f t="shared" ref="C43:E43" si="17">C40/C39*100-100</f>
        <v>-0.5</v>
      </c>
      <c r="D43" s="333">
        <f t="shared" si="17"/>
        <v>1.75</v>
      </c>
      <c r="E43" s="333">
        <f t="shared" si="17"/>
        <v>2</v>
      </c>
      <c r="F43" s="333">
        <f>F40/F39*100-100</f>
        <v>3.7500000000000142</v>
      </c>
      <c r="G43" s="333">
        <f t="shared" ref="G43:K43" si="18">G40/G39*100-100</f>
        <v>3.25</v>
      </c>
      <c r="H43" s="333">
        <f t="shared" si="18"/>
        <v>-0.25</v>
      </c>
      <c r="I43" s="333">
        <f t="shared" si="18"/>
        <v>4.25</v>
      </c>
      <c r="J43" s="333">
        <f t="shared" si="18"/>
        <v>4.5</v>
      </c>
      <c r="K43" s="335">
        <f t="shared" si="18"/>
        <v>1.25</v>
      </c>
      <c r="L43" s="332">
        <f>L40/L39*100-100</f>
        <v>3.4999999999999858</v>
      </c>
      <c r="M43" s="333">
        <f t="shared" ref="M43:W43" si="19">M40/M39*100-100</f>
        <v>-0.5</v>
      </c>
      <c r="N43" s="333">
        <f t="shared" si="19"/>
        <v>-3</v>
      </c>
      <c r="O43" s="333">
        <f t="shared" si="19"/>
        <v>1</v>
      </c>
      <c r="P43" s="333">
        <f t="shared" si="19"/>
        <v>-4.5</v>
      </c>
      <c r="Q43" s="333">
        <f t="shared" si="19"/>
        <v>-0.75</v>
      </c>
      <c r="R43" s="333">
        <f t="shared" si="19"/>
        <v>0.25</v>
      </c>
      <c r="S43" s="333">
        <f t="shared" si="19"/>
        <v>-2.5</v>
      </c>
      <c r="T43" s="333">
        <f t="shared" si="19"/>
        <v>0.75</v>
      </c>
      <c r="U43" s="333">
        <f t="shared" si="19"/>
        <v>-1.75</v>
      </c>
      <c r="V43" s="335">
        <f t="shared" si="19"/>
        <v>4.5</v>
      </c>
      <c r="W43" s="346">
        <f t="shared" si="19"/>
        <v>0.75</v>
      </c>
      <c r="X43" s="321"/>
      <c r="Y43" s="369"/>
      <c r="Z43" s="369"/>
    </row>
    <row r="44" spans="1:3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66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66">
        <f t="shared" si="20"/>
        <v>141</v>
      </c>
      <c r="W44" s="288">
        <f t="shared" si="20"/>
        <v>133</v>
      </c>
      <c r="X44" s="342"/>
      <c r="Y44" s="210"/>
      <c r="Z44" s="210"/>
    </row>
    <row r="45" spans="1:3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67">
        <v>329</v>
      </c>
      <c r="L45" s="348">
        <v>474</v>
      </c>
      <c r="M45" s="349">
        <v>506</v>
      </c>
      <c r="N45" s="349">
        <v>504</v>
      </c>
      <c r="O45" s="349">
        <v>546</v>
      </c>
      <c r="P45" s="349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50">
        <f>SUM(B45:V45)</f>
        <v>12275</v>
      </c>
      <c r="X45" s="369" t="s">
        <v>56</v>
      </c>
      <c r="Y45" s="265">
        <f>W31-W45</f>
        <v>26</v>
      </c>
      <c r="Z45" s="266">
        <f>Y45/W31</f>
        <v>2.1136492968051378E-3</v>
      </c>
    </row>
    <row r="46" spans="1:30" x14ac:dyDescent="0.2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6"/>
      <c r="X46" s="369" t="s">
        <v>57</v>
      </c>
      <c r="Y46" s="369">
        <v>34.700000000000003</v>
      </c>
      <c r="Z46" s="369"/>
    </row>
    <row r="47" spans="1:3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7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7">
        <f t="shared" si="22"/>
        <v>4</v>
      </c>
      <c r="W47" s="338"/>
      <c r="X47" s="369" t="s">
        <v>26</v>
      </c>
      <c r="Y47" s="369">
        <f>Y46-Y32</f>
        <v>5.0200000000000031</v>
      </c>
      <c r="Z47" s="369"/>
    </row>
    <row r="48" spans="1:30" x14ac:dyDescent="0.2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319">
        <v>37</v>
      </c>
    </row>
  </sheetData>
  <mergeCells count="9">
    <mergeCell ref="AG6:AH6"/>
    <mergeCell ref="AB40:AD42"/>
    <mergeCell ref="F2:I2"/>
    <mergeCell ref="B22:K22"/>
    <mergeCell ref="L22:V22"/>
    <mergeCell ref="B36:K36"/>
    <mergeCell ref="L36:V36"/>
    <mergeCell ref="B8:K8"/>
    <mergeCell ref="L8:V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aviagen</cp:lastModifiedBy>
  <cp:lastPrinted>2018-07-16T23:48:49Z</cp:lastPrinted>
  <dcterms:created xsi:type="dcterms:W3CDTF">1996-11-27T10:00:04Z</dcterms:created>
  <dcterms:modified xsi:type="dcterms:W3CDTF">2024-06-11T04:32:56Z</dcterms:modified>
</cp:coreProperties>
</file>