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6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mrueda\Documents\Alabama\"/>
    </mc:Choice>
  </mc:AlternateContent>
  <xr:revisionPtr revIDLastSave="0" documentId="8_{1DACDFF0-4333-40AA-B731-36186BA026A5}" xr6:coauthVersionLast="36" xr6:coauthVersionMax="36" xr10:uidLastSave="{00000000-0000-0000-0000-000000000000}"/>
  <bookViews>
    <workbookView xWindow="-120" yWindow="-120" windowWidth="29040" windowHeight="15720" tabRatio="733" firstSheet="8" activeTab="9" xr2:uid="{00000000-000D-0000-FFFF-FFFF00000000}"/>
  </bookViews>
  <sheets>
    <sheet name="Semana 1" sheetId="233" state="hidden" r:id="rId1"/>
    <sheet name="Semana 2" sheetId="234" state="hidden" r:id="rId2"/>
    <sheet name="Semana 3" sheetId="235" state="hidden" r:id="rId3"/>
    <sheet name="Semana 4" sheetId="236" state="hidden" r:id="rId4"/>
    <sheet name="Resumen 8" sheetId="237" state="hidden" r:id="rId5"/>
    <sheet name="Resumen 7" sheetId="238" state="hidden" r:id="rId6"/>
    <sheet name="Resumen 4" sheetId="239" state="hidden" r:id="rId7"/>
    <sheet name="Resumen 1" sheetId="240" state="hidden" r:id="rId8"/>
    <sheet name="CEPA 9 MODULO 3" sheetId="248" r:id="rId9"/>
    <sheet name="CEPA 7 MODULO 3" sheetId="249" r:id="rId10"/>
    <sheet name="CEPA 4 MODULO 3" sheetId="250" r:id="rId11"/>
    <sheet name="CEPA 1 MODULO 3" sheetId="251" r:id="rId12"/>
  </sheets>
  <calcPr calcId="191029"/>
</workbook>
</file>

<file path=xl/calcChain.xml><?xml version="1.0" encoding="utf-8"?>
<calcChain xmlns="http://schemas.openxmlformats.org/spreadsheetml/2006/main">
  <c r="P423" i="249" l="1"/>
  <c r="P410" i="249"/>
  <c r="G424" i="251" l="1"/>
  <c r="F424" i="251"/>
  <c r="E424" i="251"/>
  <c r="D424" i="251"/>
  <c r="C424" i="251"/>
  <c r="B424" i="251"/>
  <c r="J423" i="251"/>
  <c r="H422" i="251"/>
  <c r="H421" i="251"/>
  <c r="G421" i="251"/>
  <c r="F421" i="251"/>
  <c r="E421" i="251"/>
  <c r="D421" i="251"/>
  <c r="C421" i="251"/>
  <c r="B421" i="251"/>
  <c r="H420" i="251"/>
  <c r="G420" i="251"/>
  <c r="F420" i="251"/>
  <c r="E420" i="251"/>
  <c r="D420" i="251"/>
  <c r="C420" i="251"/>
  <c r="B420" i="251"/>
  <c r="G507" i="250"/>
  <c r="F507" i="250"/>
  <c r="E507" i="250"/>
  <c r="D507" i="250"/>
  <c r="C507" i="250"/>
  <c r="B507" i="250"/>
  <c r="J506" i="250"/>
  <c r="H505" i="250"/>
  <c r="H504" i="250"/>
  <c r="G504" i="250"/>
  <c r="F504" i="250"/>
  <c r="E504" i="250"/>
  <c r="D504" i="250"/>
  <c r="C504" i="250"/>
  <c r="B504" i="250"/>
  <c r="H503" i="250"/>
  <c r="G503" i="250"/>
  <c r="F503" i="250"/>
  <c r="E503" i="250"/>
  <c r="D503" i="250"/>
  <c r="C503" i="250"/>
  <c r="B503" i="250"/>
  <c r="Y423" i="249"/>
  <c r="V423" i="249"/>
  <c r="U423" i="249"/>
  <c r="T423" i="249"/>
  <c r="S423" i="249"/>
  <c r="R423" i="249"/>
  <c r="Q423" i="249"/>
  <c r="O423" i="249"/>
  <c r="N423" i="249"/>
  <c r="M423" i="249"/>
  <c r="L423" i="249"/>
  <c r="K423" i="249"/>
  <c r="J423" i="249"/>
  <c r="I423" i="249"/>
  <c r="H423" i="249"/>
  <c r="G423" i="249"/>
  <c r="F423" i="249"/>
  <c r="E423" i="249"/>
  <c r="D423" i="249"/>
  <c r="C423" i="249"/>
  <c r="B423" i="249"/>
  <c r="W421" i="249"/>
  <c r="W420" i="249"/>
  <c r="V420" i="249"/>
  <c r="U420" i="249"/>
  <c r="T420" i="249"/>
  <c r="S420" i="249"/>
  <c r="R420" i="249"/>
  <c r="Q420" i="249"/>
  <c r="P420" i="249"/>
  <c r="O420" i="249"/>
  <c r="N420" i="249"/>
  <c r="M420" i="249"/>
  <c r="L420" i="249"/>
  <c r="K420" i="249"/>
  <c r="J420" i="249"/>
  <c r="I420" i="249"/>
  <c r="H420" i="249"/>
  <c r="G420" i="249"/>
  <c r="F420" i="249"/>
  <c r="E420" i="249"/>
  <c r="D420" i="249"/>
  <c r="C420" i="249"/>
  <c r="B420" i="249"/>
  <c r="W419" i="249"/>
  <c r="V419" i="249"/>
  <c r="U419" i="249"/>
  <c r="T419" i="249"/>
  <c r="S419" i="249"/>
  <c r="R419" i="249"/>
  <c r="Q419" i="249"/>
  <c r="P419" i="249"/>
  <c r="O419" i="249"/>
  <c r="N419" i="249"/>
  <c r="M419" i="249"/>
  <c r="L419" i="249"/>
  <c r="K419" i="249"/>
  <c r="J419" i="249"/>
  <c r="I419" i="249"/>
  <c r="H419" i="249"/>
  <c r="G419" i="249"/>
  <c r="F419" i="249"/>
  <c r="E419" i="249"/>
  <c r="D419" i="249"/>
  <c r="C419" i="249"/>
  <c r="B419" i="249"/>
  <c r="Y484" i="248"/>
  <c r="V484" i="248"/>
  <c r="U484" i="248"/>
  <c r="T484" i="248"/>
  <c r="S484" i="248"/>
  <c r="R484" i="248"/>
  <c r="Q484" i="248"/>
  <c r="P484" i="248"/>
  <c r="O484" i="248"/>
  <c r="N484" i="248"/>
  <c r="M484" i="248"/>
  <c r="L484" i="248"/>
  <c r="K484" i="248"/>
  <c r="J484" i="248"/>
  <c r="I484" i="248"/>
  <c r="H484" i="248"/>
  <c r="G484" i="248"/>
  <c r="F484" i="248"/>
  <c r="E484" i="248"/>
  <c r="D484" i="248"/>
  <c r="C484" i="248"/>
  <c r="B484" i="248"/>
  <c r="W482" i="248"/>
  <c r="W481" i="248"/>
  <c r="V481" i="248"/>
  <c r="U481" i="248"/>
  <c r="T481" i="248"/>
  <c r="S481" i="248"/>
  <c r="R481" i="248"/>
  <c r="Q481" i="248"/>
  <c r="P481" i="248"/>
  <c r="O481" i="248"/>
  <c r="N481" i="248"/>
  <c r="M481" i="248"/>
  <c r="L481" i="248"/>
  <c r="K481" i="248"/>
  <c r="J481" i="248"/>
  <c r="I481" i="248"/>
  <c r="H481" i="248"/>
  <c r="G481" i="248"/>
  <c r="F481" i="248"/>
  <c r="E481" i="248"/>
  <c r="D481" i="248"/>
  <c r="C481" i="248"/>
  <c r="B481" i="248"/>
  <c r="W480" i="248"/>
  <c r="V480" i="248"/>
  <c r="U480" i="248"/>
  <c r="T480" i="248"/>
  <c r="S480" i="248"/>
  <c r="R480" i="248"/>
  <c r="Q480" i="248"/>
  <c r="P480" i="248"/>
  <c r="O480" i="248"/>
  <c r="N480" i="248"/>
  <c r="M480" i="248"/>
  <c r="L480" i="248"/>
  <c r="K480" i="248"/>
  <c r="J480" i="248"/>
  <c r="I480" i="248"/>
  <c r="H480" i="248"/>
  <c r="G480" i="248"/>
  <c r="F480" i="248"/>
  <c r="E480" i="248"/>
  <c r="D480" i="248"/>
  <c r="C480" i="248"/>
  <c r="B480" i="248"/>
  <c r="P407" i="249" l="1"/>
  <c r="P406" i="249"/>
  <c r="G411" i="251" l="1"/>
  <c r="F411" i="251"/>
  <c r="E411" i="251"/>
  <c r="D411" i="251"/>
  <c r="C411" i="251"/>
  <c r="B411" i="251"/>
  <c r="J410" i="251"/>
  <c r="H409" i="251"/>
  <c r="J421" i="251" s="1"/>
  <c r="K421" i="251" s="1"/>
  <c r="H408" i="251"/>
  <c r="G408" i="251"/>
  <c r="F408" i="251"/>
  <c r="E408" i="251"/>
  <c r="D408" i="251"/>
  <c r="C408" i="251"/>
  <c r="B408" i="251"/>
  <c r="H407" i="251"/>
  <c r="G407" i="251"/>
  <c r="F407" i="251"/>
  <c r="E407" i="251"/>
  <c r="D407" i="251"/>
  <c r="C407" i="251"/>
  <c r="B407" i="251"/>
  <c r="G493" i="250"/>
  <c r="F493" i="250"/>
  <c r="E493" i="250"/>
  <c r="D493" i="250"/>
  <c r="C493" i="250"/>
  <c r="B493" i="250"/>
  <c r="J492" i="250"/>
  <c r="H491" i="250"/>
  <c r="H490" i="250"/>
  <c r="G490" i="250"/>
  <c r="F490" i="250"/>
  <c r="E490" i="250"/>
  <c r="D490" i="250"/>
  <c r="C490" i="250"/>
  <c r="B490" i="250"/>
  <c r="H489" i="250"/>
  <c r="G489" i="250"/>
  <c r="F489" i="250"/>
  <c r="E489" i="250"/>
  <c r="D489" i="250"/>
  <c r="C489" i="250"/>
  <c r="B489" i="250"/>
  <c r="Y410" i="249"/>
  <c r="V410" i="249"/>
  <c r="U410" i="249"/>
  <c r="T410" i="249"/>
  <c r="S410" i="249"/>
  <c r="R410" i="249"/>
  <c r="Q410" i="249"/>
  <c r="O410" i="249"/>
  <c r="N410" i="249"/>
  <c r="M410" i="249"/>
  <c r="L410" i="249"/>
  <c r="K410" i="249"/>
  <c r="J410" i="249"/>
  <c r="I410" i="249"/>
  <c r="H410" i="249"/>
  <c r="G410" i="249"/>
  <c r="F410" i="249"/>
  <c r="E410" i="249"/>
  <c r="D410" i="249"/>
  <c r="C410" i="249"/>
  <c r="B410" i="249"/>
  <c r="W408" i="249"/>
  <c r="W407" i="249"/>
  <c r="V407" i="249"/>
  <c r="U407" i="249"/>
  <c r="T407" i="249"/>
  <c r="S407" i="249"/>
  <c r="R407" i="249"/>
  <c r="Q407" i="249"/>
  <c r="O407" i="249"/>
  <c r="N407" i="249"/>
  <c r="M407" i="249"/>
  <c r="L407" i="249"/>
  <c r="K407" i="249"/>
  <c r="J407" i="249"/>
  <c r="I407" i="249"/>
  <c r="H407" i="249"/>
  <c r="G407" i="249"/>
  <c r="F407" i="249"/>
  <c r="E407" i="249"/>
  <c r="D407" i="249"/>
  <c r="C407" i="249"/>
  <c r="B407" i="249"/>
  <c r="W406" i="249"/>
  <c r="V406" i="249"/>
  <c r="U406" i="249"/>
  <c r="T406" i="249"/>
  <c r="S406" i="249"/>
  <c r="R406" i="249"/>
  <c r="Q406" i="249"/>
  <c r="O406" i="249"/>
  <c r="N406" i="249"/>
  <c r="M406" i="249"/>
  <c r="L406" i="249"/>
  <c r="K406" i="249"/>
  <c r="J406" i="249"/>
  <c r="I406" i="249"/>
  <c r="H406" i="249"/>
  <c r="G406" i="249"/>
  <c r="F406" i="249"/>
  <c r="E406" i="249"/>
  <c r="D406" i="249"/>
  <c r="C406" i="249"/>
  <c r="B406" i="249"/>
  <c r="Y471" i="248"/>
  <c r="V471" i="248"/>
  <c r="U471" i="248"/>
  <c r="T471" i="248"/>
  <c r="S471" i="248"/>
  <c r="R471" i="248"/>
  <c r="Q471" i="248"/>
  <c r="P471" i="248"/>
  <c r="O471" i="248"/>
  <c r="N471" i="248"/>
  <c r="M471" i="248"/>
  <c r="L471" i="248"/>
  <c r="K471" i="248"/>
  <c r="J471" i="248"/>
  <c r="I471" i="248"/>
  <c r="H471" i="248"/>
  <c r="G471" i="248"/>
  <c r="F471" i="248"/>
  <c r="E471" i="248"/>
  <c r="D471" i="248"/>
  <c r="C471" i="248"/>
  <c r="B471" i="248"/>
  <c r="W469" i="248"/>
  <c r="W468" i="248"/>
  <c r="V468" i="248"/>
  <c r="U468" i="248"/>
  <c r="T468" i="248"/>
  <c r="S468" i="248"/>
  <c r="R468" i="248"/>
  <c r="Q468" i="248"/>
  <c r="P468" i="248"/>
  <c r="O468" i="248"/>
  <c r="N468" i="248"/>
  <c r="M468" i="248"/>
  <c r="L468" i="248"/>
  <c r="K468" i="248"/>
  <c r="J468" i="248"/>
  <c r="I468" i="248"/>
  <c r="H468" i="248"/>
  <c r="G468" i="248"/>
  <c r="F468" i="248"/>
  <c r="E468" i="248"/>
  <c r="D468" i="248"/>
  <c r="C468" i="248"/>
  <c r="B468" i="248"/>
  <c r="W467" i="248"/>
  <c r="V467" i="248"/>
  <c r="U467" i="248"/>
  <c r="T467" i="248"/>
  <c r="S467" i="248"/>
  <c r="R467" i="248"/>
  <c r="Q467" i="248"/>
  <c r="P467" i="248"/>
  <c r="O467" i="248"/>
  <c r="N467" i="248"/>
  <c r="M467" i="248"/>
  <c r="L467" i="248"/>
  <c r="K467" i="248"/>
  <c r="J467" i="248"/>
  <c r="I467" i="248"/>
  <c r="H467" i="248"/>
  <c r="G467" i="248"/>
  <c r="F467" i="248"/>
  <c r="E467" i="248"/>
  <c r="D467" i="248"/>
  <c r="C467" i="248"/>
  <c r="B467" i="248"/>
  <c r="Y482" i="248" l="1"/>
  <c r="Z482" i="248" s="1"/>
  <c r="J504" i="250"/>
  <c r="K504" i="250" s="1"/>
  <c r="Y421" i="249"/>
  <c r="Z421" i="249" s="1"/>
  <c r="G398" i="251"/>
  <c r="F398" i="251"/>
  <c r="E398" i="251"/>
  <c r="D398" i="251"/>
  <c r="C398" i="251"/>
  <c r="B398" i="251"/>
  <c r="J397" i="251"/>
  <c r="H396" i="251"/>
  <c r="H395" i="251"/>
  <c r="G395" i="251"/>
  <c r="F395" i="251"/>
  <c r="E395" i="251"/>
  <c r="D395" i="251"/>
  <c r="C395" i="251"/>
  <c r="B395" i="251"/>
  <c r="H394" i="251"/>
  <c r="G394" i="251"/>
  <c r="F394" i="251"/>
  <c r="E394" i="251"/>
  <c r="D394" i="251"/>
  <c r="C394" i="251"/>
  <c r="B394" i="251"/>
  <c r="G479" i="250"/>
  <c r="F479" i="250"/>
  <c r="E479" i="250"/>
  <c r="D479" i="250"/>
  <c r="C479" i="250"/>
  <c r="B479" i="250"/>
  <c r="J478" i="250"/>
  <c r="H477" i="250"/>
  <c r="J490" i="250" s="1"/>
  <c r="K490" i="250" s="1"/>
  <c r="H476" i="250"/>
  <c r="G476" i="250"/>
  <c r="F476" i="250"/>
  <c r="E476" i="250"/>
  <c r="D476" i="250"/>
  <c r="C476" i="250"/>
  <c r="B476" i="250"/>
  <c r="H475" i="250"/>
  <c r="G475" i="250"/>
  <c r="F475" i="250"/>
  <c r="E475" i="250"/>
  <c r="D475" i="250"/>
  <c r="C475" i="250"/>
  <c r="B475" i="250"/>
  <c r="Y397" i="249"/>
  <c r="V397" i="249"/>
  <c r="U397" i="249"/>
  <c r="T397" i="249"/>
  <c r="S397" i="249"/>
  <c r="R397" i="249"/>
  <c r="Q397" i="249"/>
  <c r="P397" i="249"/>
  <c r="O397" i="249"/>
  <c r="N397" i="249"/>
  <c r="M397" i="249"/>
  <c r="L397" i="249"/>
  <c r="K397" i="249"/>
  <c r="J397" i="249"/>
  <c r="I397" i="249"/>
  <c r="H397" i="249"/>
  <c r="G397" i="249"/>
  <c r="F397" i="249"/>
  <c r="E397" i="249"/>
  <c r="D397" i="249"/>
  <c r="C397" i="249"/>
  <c r="B397" i="249"/>
  <c r="W395" i="249"/>
  <c r="Y408" i="249" s="1"/>
  <c r="Z408" i="249" s="1"/>
  <c r="W394" i="249"/>
  <c r="V394" i="249"/>
  <c r="U394" i="249"/>
  <c r="T394" i="249"/>
  <c r="S394" i="249"/>
  <c r="R394" i="249"/>
  <c r="Q394" i="249"/>
  <c r="P394" i="249"/>
  <c r="O394" i="249"/>
  <c r="N394" i="249"/>
  <c r="M394" i="249"/>
  <c r="L394" i="249"/>
  <c r="K394" i="249"/>
  <c r="J394" i="249"/>
  <c r="I394" i="249"/>
  <c r="H394" i="249"/>
  <c r="G394" i="249"/>
  <c r="F394" i="249"/>
  <c r="E394" i="249"/>
  <c r="D394" i="249"/>
  <c r="C394" i="249"/>
  <c r="B394" i="249"/>
  <c r="W393" i="249"/>
  <c r="V393" i="249"/>
  <c r="U393" i="249"/>
  <c r="T393" i="249"/>
  <c r="S393" i="249"/>
  <c r="R393" i="249"/>
  <c r="Q393" i="249"/>
  <c r="P393" i="249"/>
  <c r="O393" i="249"/>
  <c r="N393" i="249"/>
  <c r="M393" i="249"/>
  <c r="L393" i="249"/>
  <c r="K393" i="249"/>
  <c r="J393" i="249"/>
  <c r="I393" i="249"/>
  <c r="H393" i="249"/>
  <c r="G393" i="249"/>
  <c r="F393" i="249"/>
  <c r="E393" i="249"/>
  <c r="D393" i="249"/>
  <c r="C393" i="249"/>
  <c r="B393" i="249"/>
  <c r="Y458" i="248"/>
  <c r="V458" i="248"/>
  <c r="U458" i="248"/>
  <c r="T458" i="248"/>
  <c r="S458" i="248"/>
  <c r="R458" i="248"/>
  <c r="Q458" i="248"/>
  <c r="P458" i="248"/>
  <c r="O458" i="248"/>
  <c r="N458" i="248"/>
  <c r="M458" i="248"/>
  <c r="L458" i="248"/>
  <c r="K458" i="248"/>
  <c r="J458" i="248"/>
  <c r="I458" i="248"/>
  <c r="H458" i="248"/>
  <c r="G458" i="248"/>
  <c r="F458" i="248"/>
  <c r="E458" i="248"/>
  <c r="D458" i="248"/>
  <c r="C458" i="248"/>
  <c r="B458" i="248"/>
  <c r="W456" i="248"/>
  <c r="W455" i="248"/>
  <c r="V455" i="248"/>
  <c r="U455" i="248"/>
  <c r="T455" i="248"/>
  <c r="S455" i="248"/>
  <c r="R455" i="248"/>
  <c r="Q455" i="248"/>
  <c r="P455" i="248"/>
  <c r="O455" i="248"/>
  <c r="N455" i="248"/>
  <c r="M455" i="248"/>
  <c r="L455" i="248"/>
  <c r="K455" i="248"/>
  <c r="J455" i="248"/>
  <c r="I455" i="248"/>
  <c r="H455" i="248"/>
  <c r="G455" i="248"/>
  <c r="F455" i="248"/>
  <c r="E455" i="248"/>
  <c r="D455" i="248"/>
  <c r="C455" i="248"/>
  <c r="B455" i="248"/>
  <c r="W454" i="248"/>
  <c r="V454" i="248"/>
  <c r="U454" i="248"/>
  <c r="T454" i="248"/>
  <c r="S454" i="248"/>
  <c r="R454" i="248"/>
  <c r="Q454" i="248"/>
  <c r="P454" i="248"/>
  <c r="O454" i="248"/>
  <c r="N454" i="248"/>
  <c r="M454" i="248"/>
  <c r="L454" i="248"/>
  <c r="K454" i="248"/>
  <c r="J454" i="248"/>
  <c r="I454" i="248"/>
  <c r="H454" i="248"/>
  <c r="G454" i="248"/>
  <c r="F454" i="248"/>
  <c r="E454" i="248"/>
  <c r="D454" i="248"/>
  <c r="C454" i="248"/>
  <c r="B454" i="248"/>
  <c r="Y469" i="248" l="1"/>
  <c r="Z469" i="248" s="1"/>
  <c r="J408" i="251"/>
  <c r="K408" i="251" s="1"/>
  <c r="K441" i="248"/>
  <c r="G385" i="251" l="1"/>
  <c r="F385" i="251"/>
  <c r="E385" i="251"/>
  <c r="D385" i="251"/>
  <c r="C385" i="251"/>
  <c r="B385" i="251"/>
  <c r="J384" i="251"/>
  <c r="H383" i="251"/>
  <c r="J395" i="251" s="1"/>
  <c r="K395" i="251" s="1"/>
  <c r="H382" i="251"/>
  <c r="G382" i="251"/>
  <c r="F382" i="251"/>
  <c r="E382" i="251"/>
  <c r="D382" i="251"/>
  <c r="C382" i="251"/>
  <c r="B382" i="251"/>
  <c r="H381" i="251"/>
  <c r="G381" i="251"/>
  <c r="F381" i="251"/>
  <c r="E381" i="251"/>
  <c r="D381" i="251"/>
  <c r="C381" i="251"/>
  <c r="B381" i="251"/>
  <c r="G465" i="250"/>
  <c r="F465" i="250"/>
  <c r="E465" i="250"/>
  <c r="D465" i="250"/>
  <c r="C465" i="250"/>
  <c r="B465" i="250"/>
  <c r="J464" i="250"/>
  <c r="H463" i="250"/>
  <c r="J476" i="250" s="1"/>
  <c r="K476" i="250" s="1"/>
  <c r="H462" i="250"/>
  <c r="G462" i="250"/>
  <c r="F462" i="250"/>
  <c r="E462" i="250"/>
  <c r="D462" i="250"/>
  <c r="C462" i="250"/>
  <c r="B462" i="250"/>
  <c r="H461" i="250"/>
  <c r="G461" i="250"/>
  <c r="F461" i="250"/>
  <c r="E461" i="250"/>
  <c r="D461" i="250"/>
  <c r="C461" i="250"/>
  <c r="B461" i="250"/>
  <c r="Y384" i="249"/>
  <c r="V384" i="249"/>
  <c r="U384" i="249"/>
  <c r="T384" i="249"/>
  <c r="S384" i="249"/>
  <c r="R384" i="249"/>
  <c r="Q384" i="249"/>
  <c r="P384" i="249"/>
  <c r="O384" i="249"/>
  <c r="N384" i="249"/>
  <c r="M384" i="249"/>
  <c r="L384" i="249"/>
  <c r="K384" i="249"/>
  <c r="J384" i="249"/>
  <c r="I384" i="249"/>
  <c r="H384" i="249"/>
  <c r="G384" i="249"/>
  <c r="F384" i="249"/>
  <c r="E384" i="249"/>
  <c r="D384" i="249"/>
  <c r="C384" i="249"/>
  <c r="B384" i="249"/>
  <c r="W382" i="249"/>
  <c r="Y395" i="249" s="1"/>
  <c r="Z395" i="249" s="1"/>
  <c r="W381" i="249"/>
  <c r="V381" i="249"/>
  <c r="U381" i="249"/>
  <c r="T381" i="249"/>
  <c r="S381" i="249"/>
  <c r="R381" i="249"/>
  <c r="Q381" i="249"/>
  <c r="P381" i="249"/>
  <c r="O381" i="249"/>
  <c r="N381" i="249"/>
  <c r="M381" i="249"/>
  <c r="L381" i="249"/>
  <c r="K381" i="249"/>
  <c r="J381" i="249"/>
  <c r="I381" i="249"/>
  <c r="H381" i="249"/>
  <c r="G381" i="249"/>
  <c r="F381" i="249"/>
  <c r="E381" i="249"/>
  <c r="D381" i="249"/>
  <c r="C381" i="249"/>
  <c r="B381" i="249"/>
  <c r="W380" i="249"/>
  <c r="V380" i="249"/>
  <c r="U380" i="249"/>
  <c r="T380" i="249"/>
  <c r="S380" i="249"/>
  <c r="R380" i="249"/>
  <c r="Q380" i="249"/>
  <c r="P380" i="249"/>
  <c r="O380" i="249"/>
  <c r="N380" i="249"/>
  <c r="M380" i="249"/>
  <c r="L380" i="249"/>
  <c r="K380" i="249"/>
  <c r="J380" i="249"/>
  <c r="I380" i="249"/>
  <c r="H380" i="249"/>
  <c r="G380" i="249"/>
  <c r="F380" i="249"/>
  <c r="E380" i="249"/>
  <c r="D380" i="249"/>
  <c r="C380" i="249"/>
  <c r="B380" i="249"/>
  <c r="Y445" i="248"/>
  <c r="V445" i="248"/>
  <c r="U445" i="248"/>
  <c r="T445" i="248"/>
  <c r="S445" i="248"/>
  <c r="R445" i="248"/>
  <c r="Q445" i="248"/>
  <c r="P445" i="248"/>
  <c r="O445" i="248"/>
  <c r="N445" i="248"/>
  <c r="M445" i="248"/>
  <c r="L445" i="248"/>
  <c r="K445" i="248"/>
  <c r="J445" i="248"/>
  <c r="I445" i="248"/>
  <c r="H445" i="248"/>
  <c r="G445" i="248"/>
  <c r="F445" i="248"/>
  <c r="E445" i="248"/>
  <c r="D445" i="248"/>
  <c r="C445" i="248"/>
  <c r="B445" i="248"/>
  <c r="W443" i="248"/>
  <c r="Y456" i="248" s="1"/>
  <c r="Z456" i="248" s="1"/>
  <c r="W442" i="248"/>
  <c r="V442" i="248"/>
  <c r="U442" i="248"/>
  <c r="T442" i="248"/>
  <c r="S442" i="248"/>
  <c r="R442" i="248"/>
  <c r="Q442" i="248"/>
  <c r="P442" i="248"/>
  <c r="O442" i="248"/>
  <c r="N442" i="248"/>
  <c r="M442" i="248"/>
  <c r="L442" i="248"/>
  <c r="K442" i="248"/>
  <c r="J442" i="248"/>
  <c r="I442" i="248"/>
  <c r="H442" i="248"/>
  <c r="G442" i="248"/>
  <c r="F442" i="248"/>
  <c r="E442" i="248"/>
  <c r="D442" i="248"/>
  <c r="C442" i="248"/>
  <c r="B442" i="248"/>
  <c r="W441" i="248"/>
  <c r="V441" i="248"/>
  <c r="U441" i="248"/>
  <c r="T441" i="248"/>
  <c r="S441" i="248"/>
  <c r="R441" i="248"/>
  <c r="Q441" i="248"/>
  <c r="P441" i="248"/>
  <c r="O441" i="248"/>
  <c r="N441" i="248"/>
  <c r="M441" i="248"/>
  <c r="L441" i="248"/>
  <c r="J441" i="248"/>
  <c r="I441" i="248"/>
  <c r="H441" i="248"/>
  <c r="G441" i="248"/>
  <c r="F441" i="248"/>
  <c r="E441" i="248"/>
  <c r="D441" i="248"/>
  <c r="C441" i="248"/>
  <c r="B441" i="248"/>
  <c r="G372" i="251" l="1"/>
  <c r="F372" i="251"/>
  <c r="E372" i="251"/>
  <c r="D372" i="251"/>
  <c r="C372" i="251"/>
  <c r="B372" i="251"/>
  <c r="J371" i="251"/>
  <c r="H370" i="251"/>
  <c r="J382" i="251" s="1"/>
  <c r="K382" i="251" s="1"/>
  <c r="H369" i="251"/>
  <c r="G369" i="251"/>
  <c r="F369" i="251"/>
  <c r="E369" i="251"/>
  <c r="D369" i="251"/>
  <c r="C369" i="251"/>
  <c r="B369" i="251"/>
  <c r="H368" i="251"/>
  <c r="G368" i="251"/>
  <c r="F368" i="251"/>
  <c r="E368" i="251"/>
  <c r="D368" i="251"/>
  <c r="C368" i="251"/>
  <c r="B368" i="251"/>
  <c r="G451" i="250"/>
  <c r="F451" i="250"/>
  <c r="E451" i="250"/>
  <c r="D451" i="250"/>
  <c r="C451" i="250"/>
  <c r="B451" i="250"/>
  <c r="J450" i="250"/>
  <c r="H449" i="250"/>
  <c r="J462" i="250" s="1"/>
  <c r="K462" i="250" s="1"/>
  <c r="H448" i="250"/>
  <c r="G448" i="250"/>
  <c r="F448" i="250"/>
  <c r="E448" i="250"/>
  <c r="D448" i="250"/>
  <c r="C448" i="250"/>
  <c r="B448" i="250"/>
  <c r="H447" i="250"/>
  <c r="G447" i="250"/>
  <c r="F447" i="250"/>
  <c r="E447" i="250"/>
  <c r="D447" i="250"/>
  <c r="C447" i="250"/>
  <c r="B447" i="250"/>
  <c r="Y371" i="249"/>
  <c r="V371" i="249"/>
  <c r="U371" i="249"/>
  <c r="T371" i="249"/>
  <c r="S371" i="249"/>
  <c r="R371" i="249"/>
  <c r="Q371" i="249"/>
  <c r="P371" i="249"/>
  <c r="O371" i="249"/>
  <c r="N371" i="249"/>
  <c r="M371" i="249"/>
  <c r="L371" i="249"/>
  <c r="K371" i="249"/>
  <c r="J371" i="249"/>
  <c r="I371" i="249"/>
  <c r="H371" i="249"/>
  <c r="G371" i="249"/>
  <c r="F371" i="249"/>
  <c r="E371" i="249"/>
  <c r="D371" i="249"/>
  <c r="C371" i="249"/>
  <c r="B371" i="249"/>
  <c r="W369" i="249"/>
  <c r="Y382" i="249" s="1"/>
  <c r="Z382" i="249" s="1"/>
  <c r="W368" i="249"/>
  <c r="V368" i="249"/>
  <c r="U368" i="249"/>
  <c r="T368" i="249"/>
  <c r="S368" i="249"/>
  <c r="R368" i="249"/>
  <c r="Q368" i="249"/>
  <c r="P368" i="249"/>
  <c r="O368" i="249"/>
  <c r="N368" i="249"/>
  <c r="M368" i="249"/>
  <c r="L368" i="249"/>
  <c r="K368" i="249"/>
  <c r="J368" i="249"/>
  <c r="I368" i="249"/>
  <c r="H368" i="249"/>
  <c r="G368" i="249"/>
  <c r="F368" i="249"/>
  <c r="E368" i="249"/>
  <c r="D368" i="249"/>
  <c r="C368" i="249"/>
  <c r="B368" i="249"/>
  <c r="W367" i="249"/>
  <c r="V367" i="249"/>
  <c r="U367" i="249"/>
  <c r="T367" i="249"/>
  <c r="S367" i="249"/>
  <c r="R367" i="249"/>
  <c r="Q367" i="249"/>
  <c r="P367" i="249"/>
  <c r="O367" i="249"/>
  <c r="N367" i="249"/>
  <c r="M367" i="249"/>
  <c r="L367" i="249"/>
  <c r="K367" i="249"/>
  <c r="J367" i="249"/>
  <c r="I367" i="249"/>
  <c r="H367" i="249"/>
  <c r="G367" i="249"/>
  <c r="F367" i="249"/>
  <c r="E367" i="249"/>
  <c r="D367" i="249"/>
  <c r="C367" i="249"/>
  <c r="B367" i="249"/>
  <c r="Y432" i="248"/>
  <c r="V432" i="248"/>
  <c r="U432" i="248"/>
  <c r="T432" i="248"/>
  <c r="S432" i="248"/>
  <c r="R432" i="248"/>
  <c r="Q432" i="248"/>
  <c r="P432" i="248"/>
  <c r="O432" i="248"/>
  <c r="N432" i="248"/>
  <c r="M432" i="248"/>
  <c r="L432" i="248"/>
  <c r="K432" i="248"/>
  <c r="J432" i="248"/>
  <c r="I432" i="248"/>
  <c r="H432" i="248"/>
  <c r="G432" i="248"/>
  <c r="F432" i="248"/>
  <c r="E432" i="248"/>
  <c r="D432" i="248"/>
  <c r="C432" i="248"/>
  <c r="B432" i="248"/>
  <c r="W430" i="248"/>
  <c r="Y443" i="248" s="1"/>
  <c r="Z443" i="248" s="1"/>
  <c r="W429" i="248"/>
  <c r="V429" i="248"/>
  <c r="U429" i="248"/>
  <c r="T429" i="248"/>
  <c r="S429" i="248"/>
  <c r="R429" i="248"/>
  <c r="Q429" i="248"/>
  <c r="P429" i="248"/>
  <c r="O429" i="248"/>
  <c r="N429" i="248"/>
  <c r="M429" i="248"/>
  <c r="L429" i="248"/>
  <c r="K429" i="248"/>
  <c r="J429" i="248"/>
  <c r="I429" i="248"/>
  <c r="H429" i="248"/>
  <c r="G429" i="248"/>
  <c r="F429" i="248"/>
  <c r="E429" i="248"/>
  <c r="D429" i="248"/>
  <c r="C429" i="248"/>
  <c r="B429" i="248"/>
  <c r="W428" i="248"/>
  <c r="V428" i="248"/>
  <c r="U428" i="248"/>
  <c r="T428" i="248"/>
  <c r="S428" i="248"/>
  <c r="R428" i="248"/>
  <c r="Q428" i="248"/>
  <c r="P428" i="248"/>
  <c r="O428" i="248"/>
  <c r="N428" i="248"/>
  <c r="M428" i="248"/>
  <c r="L428" i="248"/>
  <c r="K428" i="248"/>
  <c r="J428" i="248"/>
  <c r="I428" i="248"/>
  <c r="H428" i="248"/>
  <c r="G428" i="248"/>
  <c r="F428" i="248"/>
  <c r="E428" i="248"/>
  <c r="D428" i="248"/>
  <c r="C428" i="248"/>
  <c r="B428" i="248"/>
  <c r="G359" i="251" l="1"/>
  <c r="F359" i="251"/>
  <c r="E359" i="251"/>
  <c r="D359" i="251"/>
  <c r="C359" i="251"/>
  <c r="B359" i="251"/>
  <c r="J358" i="251"/>
  <c r="H357" i="251"/>
  <c r="J369" i="251" s="1"/>
  <c r="K369" i="251" s="1"/>
  <c r="H356" i="251"/>
  <c r="G356" i="251"/>
  <c r="F356" i="251"/>
  <c r="E356" i="251"/>
  <c r="D356" i="251"/>
  <c r="C356" i="251"/>
  <c r="B356" i="251"/>
  <c r="H355" i="251"/>
  <c r="G355" i="251"/>
  <c r="F355" i="251"/>
  <c r="E355" i="251"/>
  <c r="D355" i="251"/>
  <c r="C355" i="251"/>
  <c r="B355" i="251"/>
  <c r="G437" i="250"/>
  <c r="F437" i="250"/>
  <c r="E437" i="250"/>
  <c r="D437" i="250"/>
  <c r="C437" i="250"/>
  <c r="B437" i="250"/>
  <c r="J436" i="250"/>
  <c r="H435" i="250"/>
  <c r="J448" i="250" s="1"/>
  <c r="K448" i="250" s="1"/>
  <c r="H434" i="250"/>
  <c r="G434" i="250"/>
  <c r="F434" i="250"/>
  <c r="E434" i="250"/>
  <c r="D434" i="250"/>
  <c r="C434" i="250"/>
  <c r="B434" i="250"/>
  <c r="H433" i="250"/>
  <c r="G433" i="250"/>
  <c r="F433" i="250"/>
  <c r="E433" i="250"/>
  <c r="D433" i="250"/>
  <c r="C433" i="250"/>
  <c r="B433" i="250"/>
  <c r="Y358" i="249"/>
  <c r="V358" i="249"/>
  <c r="U358" i="249"/>
  <c r="T358" i="249"/>
  <c r="S358" i="249"/>
  <c r="R358" i="249"/>
  <c r="Q358" i="249"/>
  <c r="P358" i="249"/>
  <c r="O358" i="249"/>
  <c r="N358" i="249"/>
  <c r="M358" i="249"/>
  <c r="L358" i="249"/>
  <c r="K358" i="249"/>
  <c r="J358" i="249"/>
  <c r="I358" i="249"/>
  <c r="H358" i="249"/>
  <c r="G358" i="249"/>
  <c r="F358" i="249"/>
  <c r="E358" i="249"/>
  <c r="D358" i="249"/>
  <c r="C358" i="249"/>
  <c r="B358" i="249"/>
  <c r="W356" i="249"/>
  <c r="Y369" i="249" s="1"/>
  <c r="Z369" i="249" s="1"/>
  <c r="W355" i="249"/>
  <c r="V355" i="249"/>
  <c r="U355" i="249"/>
  <c r="T355" i="249"/>
  <c r="S355" i="249"/>
  <c r="R355" i="249"/>
  <c r="Q355" i="249"/>
  <c r="P355" i="249"/>
  <c r="O355" i="249"/>
  <c r="N355" i="249"/>
  <c r="M355" i="249"/>
  <c r="L355" i="249"/>
  <c r="K355" i="249"/>
  <c r="J355" i="249"/>
  <c r="I355" i="249"/>
  <c r="H355" i="249"/>
  <c r="G355" i="249"/>
  <c r="F355" i="249"/>
  <c r="E355" i="249"/>
  <c r="D355" i="249"/>
  <c r="C355" i="249"/>
  <c r="B355" i="249"/>
  <c r="W354" i="249"/>
  <c r="V354" i="249"/>
  <c r="U354" i="249"/>
  <c r="T354" i="249"/>
  <c r="S354" i="249"/>
  <c r="R354" i="249"/>
  <c r="Q354" i="249"/>
  <c r="P354" i="249"/>
  <c r="O354" i="249"/>
  <c r="N354" i="249"/>
  <c r="M354" i="249"/>
  <c r="L354" i="249"/>
  <c r="K354" i="249"/>
  <c r="J354" i="249"/>
  <c r="I354" i="249"/>
  <c r="H354" i="249"/>
  <c r="G354" i="249"/>
  <c r="F354" i="249"/>
  <c r="E354" i="249"/>
  <c r="D354" i="249"/>
  <c r="C354" i="249"/>
  <c r="B354" i="249"/>
  <c r="Y419" i="248"/>
  <c r="V419" i="248"/>
  <c r="U419" i="248"/>
  <c r="T419" i="248"/>
  <c r="S419" i="248"/>
  <c r="R419" i="248"/>
  <c r="Q419" i="248"/>
  <c r="P419" i="248"/>
  <c r="O419" i="248"/>
  <c r="N419" i="248"/>
  <c r="M419" i="248"/>
  <c r="L419" i="248"/>
  <c r="K419" i="248"/>
  <c r="J419" i="248"/>
  <c r="I419" i="248"/>
  <c r="H419" i="248"/>
  <c r="G419" i="248"/>
  <c r="F419" i="248"/>
  <c r="E419" i="248"/>
  <c r="D419" i="248"/>
  <c r="C419" i="248"/>
  <c r="B419" i="248"/>
  <c r="W417" i="248"/>
  <c r="Y430" i="248" s="1"/>
  <c r="Z430" i="248" s="1"/>
  <c r="W416" i="248"/>
  <c r="V416" i="248"/>
  <c r="U416" i="248"/>
  <c r="T416" i="248"/>
  <c r="S416" i="248"/>
  <c r="R416" i="248"/>
  <c r="Q416" i="248"/>
  <c r="P416" i="248"/>
  <c r="O416" i="248"/>
  <c r="N416" i="248"/>
  <c r="M416" i="248"/>
  <c r="L416" i="248"/>
  <c r="K416" i="248"/>
  <c r="J416" i="248"/>
  <c r="I416" i="248"/>
  <c r="H416" i="248"/>
  <c r="G416" i="248"/>
  <c r="F416" i="248"/>
  <c r="E416" i="248"/>
  <c r="D416" i="248"/>
  <c r="C416" i="248"/>
  <c r="B416" i="248"/>
  <c r="W415" i="248"/>
  <c r="V415" i="248"/>
  <c r="U415" i="248"/>
  <c r="T415" i="248"/>
  <c r="S415" i="248"/>
  <c r="R415" i="248"/>
  <c r="Q415" i="248"/>
  <c r="P415" i="248"/>
  <c r="O415" i="248"/>
  <c r="N415" i="248"/>
  <c r="M415" i="248"/>
  <c r="L415" i="248"/>
  <c r="K415" i="248"/>
  <c r="J415" i="248"/>
  <c r="I415" i="248"/>
  <c r="H415" i="248"/>
  <c r="G415" i="248"/>
  <c r="F415" i="248"/>
  <c r="E415" i="248"/>
  <c r="D415" i="248"/>
  <c r="C415" i="248"/>
  <c r="B415" i="248"/>
  <c r="U422" i="250" l="1"/>
  <c r="N423" i="250"/>
  <c r="O423" i="250"/>
  <c r="P423" i="250"/>
  <c r="Q423" i="250"/>
  <c r="R423" i="250"/>
  <c r="M423" i="250"/>
  <c r="N420" i="250"/>
  <c r="O420" i="250"/>
  <c r="P420" i="250"/>
  <c r="Q420" i="250"/>
  <c r="R420" i="250"/>
  <c r="M420" i="250"/>
  <c r="S421" i="250"/>
  <c r="U420" i="250" s="1"/>
  <c r="V420" i="250" s="1"/>
  <c r="S420" i="250"/>
  <c r="S419" i="250"/>
  <c r="R419" i="250"/>
  <c r="Q419" i="250"/>
  <c r="P419" i="250"/>
  <c r="O419" i="250"/>
  <c r="N419" i="250"/>
  <c r="M419" i="250"/>
  <c r="G346" i="251" l="1"/>
  <c r="F346" i="251"/>
  <c r="E346" i="251"/>
  <c r="D346" i="251"/>
  <c r="C346" i="251"/>
  <c r="B346" i="251"/>
  <c r="J345" i="251"/>
  <c r="H344" i="251"/>
  <c r="J356" i="251" s="1"/>
  <c r="K356" i="251" s="1"/>
  <c r="H343" i="251"/>
  <c r="G343" i="251"/>
  <c r="F343" i="251"/>
  <c r="E343" i="251"/>
  <c r="D343" i="251"/>
  <c r="C343" i="251"/>
  <c r="B343" i="251"/>
  <c r="H342" i="251"/>
  <c r="G342" i="251"/>
  <c r="F342" i="251"/>
  <c r="E342" i="251"/>
  <c r="D342" i="251"/>
  <c r="C342" i="251"/>
  <c r="B342" i="251"/>
  <c r="G423" i="250"/>
  <c r="F423" i="250"/>
  <c r="E423" i="250"/>
  <c r="D423" i="250"/>
  <c r="C423" i="250"/>
  <c r="B423" i="250"/>
  <c r="J422" i="250"/>
  <c r="H421" i="250"/>
  <c r="J434" i="250" s="1"/>
  <c r="K434" i="250" s="1"/>
  <c r="H420" i="250"/>
  <c r="G420" i="250"/>
  <c r="F420" i="250"/>
  <c r="E420" i="250"/>
  <c r="D420" i="250"/>
  <c r="C420" i="250"/>
  <c r="B420" i="250"/>
  <c r="H419" i="250"/>
  <c r="G419" i="250"/>
  <c r="F419" i="250"/>
  <c r="E419" i="250"/>
  <c r="D419" i="250"/>
  <c r="C419" i="250"/>
  <c r="B419" i="250"/>
  <c r="Y345" i="249"/>
  <c r="V345" i="249"/>
  <c r="U345" i="249"/>
  <c r="T345" i="249"/>
  <c r="S345" i="249"/>
  <c r="R345" i="249"/>
  <c r="Q345" i="249"/>
  <c r="P345" i="249"/>
  <c r="O345" i="249"/>
  <c r="N345" i="249"/>
  <c r="M345" i="249"/>
  <c r="L345" i="249"/>
  <c r="K345" i="249"/>
  <c r="J345" i="249"/>
  <c r="I345" i="249"/>
  <c r="H345" i="249"/>
  <c r="G345" i="249"/>
  <c r="F345" i="249"/>
  <c r="E345" i="249"/>
  <c r="D345" i="249"/>
  <c r="C345" i="249"/>
  <c r="B345" i="249"/>
  <c r="W343" i="249"/>
  <c r="Y356" i="249" s="1"/>
  <c r="Z356" i="249" s="1"/>
  <c r="W342" i="249"/>
  <c r="V342" i="249"/>
  <c r="U342" i="249"/>
  <c r="T342" i="249"/>
  <c r="S342" i="249"/>
  <c r="R342" i="249"/>
  <c r="Q342" i="249"/>
  <c r="P342" i="249"/>
  <c r="O342" i="249"/>
  <c r="N342" i="249"/>
  <c r="M342" i="249"/>
  <c r="L342" i="249"/>
  <c r="K342" i="249"/>
  <c r="J342" i="249"/>
  <c r="I342" i="249"/>
  <c r="H342" i="249"/>
  <c r="G342" i="249"/>
  <c r="F342" i="249"/>
  <c r="E342" i="249"/>
  <c r="D342" i="249"/>
  <c r="C342" i="249"/>
  <c r="B342" i="249"/>
  <c r="W341" i="249"/>
  <c r="V341" i="249"/>
  <c r="U341" i="249"/>
  <c r="T341" i="249"/>
  <c r="S341" i="249"/>
  <c r="R341" i="249"/>
  <c r="Q341" i="249"/>
  <c r="P341" i="249"/>
  <c r="O341" i="249"/>
  <c r="N341" i="249"/>
  <c r="M341" i="249"/>
  <c r="L341" i="249"/>
  <c r="K341" i="249"/>
  <c r="J341" i="249"/>
  <c r="I341" i="249"/>
  <c r="H341" i="249"/>
  <c r="G341" i="249"/>
  <c r="F341" i="249"/>
  <c r="E341" i="249"/>
  <c r="D341" i="249"/>
  <c r="C341" i="249"/>
  <c r="B341" i="249"/>
  <c r="Y406" i="248"/>
  <c r="V406" i="248"/>
  <c r="U406" i="248"/>
  <c r="T406" i="248"/>
  <c r="S406" i="248"/>
  <c r="R406" i="248"/>
  <c r="Q406" i="248"/>
  <c r="P406" i="248"/>
  <c r="O406" i="248"/>
  <c r="N406" i="248"/>
  <c r="M406" i="248"/>
  <c r="L406" i="248"/>
  <c r="K406" i="248"/>
  <c r="J406" i="248"/>
  <c r="I406" i="248"/>
  <c r="H406" i="248"/>
  <c r="G406" i="248"/>
  <c r="F406" i="248"/>
  <c r="E406" i="248"/>
  <c r="D406" i="248"/>
  <c r="C406" i="248"/>
  <c r="B406" i="248"/>
  <c r="W404" i="248"/>
  <c r="Y417" i="248" s="1"/>
  <c r="Z417" i="248" s="1"/>
  <c r="W403" i="248"/>
  <c r="V403" i="248"/>
  <c r="U403" i="248"/>
  <c r="T403" i="248"/>
  <c r="S403" i="248"/>
  <c r="R403" i="248"/>
  <c r="Q403" i="248"/>
  <c r="P403" i="248"/>
  <c r="O403" i="248"/>
  <c r="N403" i="248"/>
  <c r="M403" i="248"/>
  <c r="L403" i="248"/>
  <c r="K403" i="248"/>
  <c r="J403" i="248"/>
  <c r="I403" i="248"/>
  <c r="H403" i="248"/>
  <c r="G403" i="248"/>
  <c r="F403" i="248"/>
  <c r="E403" i="248"/>
  <c r="D403" i="248"/>
  <c r="C403" i="248"/>
  <c r="B403" i="248"/>
  <c r="W402" i="248"/>
  <c r="V402" i="248"/>
  <c r="U402" i="248"/>
  <c r="T402" i="248"/>
  <c r="S402" i="248"/>
  <c r="R402" i="248"/>
  <c r="Q402" i="248"/>
  <c r="P402" i="248"/>
  <c r="O402" i="248"/>
  <c r="N402" i="248"/>
  <c r="M402" i="248"/>
  <c r="L402" i="248"/>
  <c r="K402" i="248"/>
  <c r="J402" i="248"/>
  <c r="I402" i="248"/>
  <c r="H402" i="248"/>
  <c r="G402" i="248"/>
  <c r="F402" i="248"/>
  <c r="E402" i="248"/>
  <c r="D402" i="248"/>
  <c r="C402" i="248"/>
  <c r="B402" i="248"/>
  <c r="B333" i="251" l="1"/>
  <c r="C333" i="251"/>
  <c r="D333" i="251"/>
  <c r="E333" i="251"/>
  <c r="F333" i="251"/>
  <c r="G333" i="251"/>
  <c r="B330" i="251"/>
  <c r="C330" i="251"/>
  <c r="D330" i="251"/>
  <c r="E330" i="251"/>
  <c r="F330" i="251"/>
  <c r="G330" i="251"/>
  <c r="H330" i="251"/>
  <c r="J332" i="251"/>
  <c r="H331" i="251"/>
  <c r="J343" i="251" s="1"/>
  <c r="K343" i="251" s="1"/>
  <c r="H329" i="251"/>
  <c r="G329" i="251"/>
  <c r="F329" i="251"/>
  <c r="E329" i="251"/>
  <c r="D329" i="251"/>
  <c r="C329" i="251"/>
  <c r="B329" i="251"/>
  <c r="H406" i="250"/>
  <c r="J408" i="250"/>
  <c r="G409" i="250"/>
  <c r="F409" i="250"/>
  <c r="E409" i="250"/>
  <c r="D409" i="250"/>
  <c r="C409" i="250"/>
  <c r="B409" i="250"/>
  <c r="H407" i="250"/>
  <c r="J420" i="250" s="1"/>
  <c r="K420" i="250" s="1"/>
  <c r="G406" i="250"/>
  <c r="F406" i="250"/>
  <c r="E406" i="250"/>
  <c r="D406" i="250"/>
  <c r="C406" i="250"/>
  <c r="B406" i="250"/>
  <c r="H405" i="250"/>
  <c r="G405" i="250"/>
  <c r="F405" i="250"/>
  <c r="E405" i="250"/>
  <c r="D405" i="250"/>
  <c r="C405" i="250"/>
  <c r="B405" i="250"/>
  <c r="Y332" i="249"/>
  <c r="V332" i="249"/>
  <c r="U332" i="249"/>
  <c r="T332" i="249"/>
  <c r="S332" i="249"/>
  <c r="R332" i="249"/>
  <c r="Q332" i="249"/>
  <c r="P332" i="249"/>
  <c r="O332" i="249"/>
  <c r="N332" i="249"/>
  <c r="M332" i="249"/>
  <c r="L332" i="249"/>
  <c r="K332" i="249"/>
  <c r="J332" i="249"/>
  <c r="I332" i="249"/>
  <c r="H332" i="249"/>
  <c r="G332" i="249"/>
  <c r="F332" i="249"/>
  <c r="E332" i="249"/>
  <c r="D332" i="249"/>
  <c r="C332" i="249"/>
  <c r="B332" i="249"/>
  <c r="W330" i="249"/>
  <c r="Y343" i="249" s="1"/>
  <c r="Z343" i="249" s="1"/>
  <c r="W329" i="249"/>
  <c r="V329" i="249"/>
  <c r="U329" i="249"/>
  <c r="T329" i="249"/>
  <c r="S329" i="249"/>
  <c r="R329" i="249"/>
  <c r="Q329" i="249"/>
  <c r="P329" i="249"/>
  <c r="O329" i="249"/>
  <c r="N329" i="249"/>
  <c r="M329" i="249"/>
  <c r="L329" i="249"/>
  <c r="K329" i="249"/>
  <c r="J329" i="249"/>
  <c r="I329" i="249"/>
  <c r="H329" i="249"/>
  <c r="G329" i="249"/>
  <c r="F329" i="249"/>
  <c r="E329" i="249"/>
  <c r="D329" i="249"/>
  <c r="C329" i="249"/>
  <c r="B329" i="249"/>
  <c r="W328" i="249"/>
  <c r="V328" i="249"/>
  <c r="U328" i="249"/>
  <c r="T328" i="249"/>
  <c r="S328" i="249"/>
  <c r="R328" i="249"/>
  <c r="Q328" i="249"/>
  <c r="P328" i="249"/>
  <c r="O328" i="249"/>
  <c r="N328" i="249"/>
  <c r="M328" i="249"/>
  <c r="L328" i="249"/>
  <c r="K328" i="249"/>
  <c r="J328" i="249"/>
  <c r="I328" i="249"/>
  <c r="H328" i="249"/>
  <c r="G328" i="249"/>
  <c r="F328" i="249"/>
  <c r="E328" i="249"/>
  <c r="D328" i="249"/>
  <c r="C328" i="249"/>
  <c r="B328" i="249"/>
  <c r="Y394" i="248"/>
  <c r="V394" i="248"/>
  <c r="U394" i="248"/>
  <c r="T394" i="248"/>
  <c r="S394" i="248"/>
  <c r="R394" i="248"/>
  <c r="Q394" i="248"/>
  <c r="P394" i="248"/>
  <c r="O394" i="248"/>
  <c r="N394" i="248"/>
  <c r="M394" i="248"/>
  <c r="L394" i="248"/>
  <c r="K394" i="248"/>
  <c r="J394" i="248"/>
  <c r="I394" i="248"/>
  <c r="H394" i="248"/>
  <c r="G394" i="248"/>
  <c r="F394" i="248"/>
  <c r="E394" i="248"/>
  <c r="D394" i="248"/>
  <c r="C394" i="248"/>
  <c r="B394" i="248"/>
  <c r="W392" i="248"/>
  <c r="Y404" i="248" s="1"/>
  <c r="Z404" i="248" s="1"/>
  <c r="W391" i="248"/>
  <c r="V391" i="248"/>
  <c r="U391" i="248"/>
  <c r="T391" i="248"/>
  <c r="S391" i="248"/>
  <c r="R391" i="248"/>
  <c r="Q391" i="248"/>
  <c r="P391" i="248"/>
  <c r="O391" i="248"/>
  <c r="N391" i="248"/>
  <c r="M391" i="248"/>
  <c r="L391" i="248"/>
  <c r="K391" i="248"/>
  <c r="J391" i="248"/>
  <c r="I391" i="248"/>
  <c r="H391" i="248"/>
  <c r="G391" i="248"/>
  <c r="F391" i="248"/>
  <c r="E391" i="248"/>
  <c r="D391" i="248"/>
  <c r="C391" i="248"/>
  <c r="B391" i="248"/>
  <c r="W390" i="248"/>
  <c r="V390" i="248"/>
  <c r="U390" i="248"/>
  <c r="T390" i="248"/>
  <c r="S390" i="248"/>
  <c r="R390" i="248"/>
  <c r="Q390" i="248"/>
  <c r="P390" i="248"/>
  <c r="O390" i="248"/>
  <c r="N390" i="248"/>
  <c r="M390" i="248"/>
  <c r="L390" i="248"/>
  <c r="K390" i="248"/>
  <c r="J390" i="248"/>
  <c r="I390" i="248"/>
  <c r="H390" i="248"/>
  <c r="G390" i="248"/>
  <c r="F390" i="248"/>
  <c r="E390" i="248"/>
  <c r="D390" i="248"/>
  <c r="C390" i="248"/>
  <c r="B390" i="248"/>
  <c r="J395" i="250" l="1"/>
  <c r="J319" i="251"/>
  <c r="G320" i="251"/>
  <c r="F320" i="251"/>
  <c r="E320" i="251"/>
  <c r="D320" i="251"/>
  <c r="C320" i="251"/>
  <c r="B320" i="251"/>
  <c r="H318" i="251"/>
  <c r="J330" i="251" s="1"/>
  <c r="K330" i="251" s="1"/>
  <c r="H317" i="251"/>
  <c r="G317" i="251"/>
  <c r="F317" i="251"/>
  <c r="E317" i="251"/>
  <c r="D317" i="251"/>
  <c r="C317" i="251"/>
  <c r="B317" i="251"/>
  <c r="H316" i="251"/>
  <c r="G316" i="251"/>
  <c r="F316" i="251"/>
  <c r="E316" i="251"/>
  <c r="D316" i="251"/>
  <c r="C316" i="251"/>
  <c r="B316" i="251"/>
  <c r="C393" i="250"/>
  <c r="D393" i="250"/>
  <c r="E393" i="250"/>
  <c r="F393" i="250"/>
  <c r="G393" i="250"/>
  <c r="H393" i="250"/>
  <c r="C396" i="250"/>
  <c r="D396" i="250"/>
  <c r="E396" i="250"/>
  <c r="F396" i="250"/>
  <c r="G396" i="250"/>
  <c r="B396" i="250"/>
  <c r="B393" i="250"/>
  <c r="H394" i="250"/>
  <c r="J406" i="250" s="1"/>
  <c r="K406" i="250" s="1"/>
  <c r="H392" i="250"/>
  <c r="G392" i="250"/>
  <c r="F392" i="250"/>
  <c r="E392" i="250"/>
  <c r="D392" i="250"/>
  <c r="C392" i="250"/>
  <c r="B392" i="250"/>
  <c r="C381" i="248"/>
  <c r="D381" i="248"/>
  <c r="E381" i="248"/>
  <c r="F381" i="248"/>
  <c r="G381" i="248"/>
  <c r="H381" i="248"/>
  <c r="I381" i="248"/>
  <c r="J381" i="248"/>
  <c r="K381" i="248"/>
  <c r="L381" i="248"/>
  <c r="M381" i="248"/>
  <c r="N381" i="248"/>
  <c r="O381" i="248"/>
  <c r="P381" i="248"/>
  <c r="Q381" i="248"/>
  <c r="R381" i="248"/>
  <c r="S381" i="248"/>
  <c r="T381" i="248"/>
  <c r="U381" i="248"/>
  <c r="V381" i="248"/>
  <c r="B381" i="248"/>
  <c r="C319" i="249"/>
  <c r="D319" i="249"/>
  <c r="E319" i="249"/>
  <c r="F319" i="249"/>
  <c r="G319" i="249"/>
  <c r="H319" i="249"/>
  <c r="I319" i="249"/>
  <c r="J319" i="249"/>
  <c r="K319" i="249"/>
  <c r="L319" i="249"/>
  <c r="M319" i="249"/>
  <c r="N319" i="249"/>
  <c r="O319" i="249"/>
  <c r="P319" i="249"/>
  <c r="Q319" i="249"/>
  <c r="R319" i="249"/>
  <c r="S319" i="249"/>
  <c r="T319" i="249"/>
  <c r="U319" i="249"/>
  <c r="V319" i="249"/>
  <c r="B319" i="249"/>
  <c r="Y319" i="249"/>
  <c r="C316" i="249"/>
  <c r="D316" i="249"/>
  <c r="E316" i="249"/>
  <c r="F316" i="249"/>
  <c r="G316" i="249"/>
  <c r="H316" i="249"/>
  <c r="I316" i="249"/>
  <c r="J316" i="249"/>
  <c r="K316" i="249"/>
  <c r="L316" i="249"/>
  <c r="M316" i="249"/>
  <c r="N316" i="249"/>
  <c r="O316" i="249"/>
  <c r="P316" i="249"/>
  <c r="Q316" i="249"/>
  <c r="R316" i="249"/>
  <c r="S316" i="249"/>
  <c r="T316" i="249"/>
  <c r="U316" i="249"/>
  <c r="V316" i="249"/>
  <c r="W316" i="249"/>
  <c r="B316" i="249"/>
  <c r="W317" i="249"/>
  <c r="Y330" i="249" s="1"/>
  <c r="Z330" i="249" s="1"/>
  <c r="W315" i="249"/>
  <c r="V315" i="249"/>
  <c r="U315" i="249"/>
  <c r="T315" i="249"/>
  <c r="S315" i="249"/>
  <c r="R315" i="249"/>
  <c r="Q315" i="249"/>
  <c r="P315" i="249"/>
  <c r="O315" i="249"/>
  <c r="N315" i="249"/>
  <c r="M315" i="249"/>
  <c r="L315" i="249"/>
  <c r="K315" i="249"/>
  <c r="J315" i="249"/>
  <c r="I315" i="249"/>
  <c r="H315" i="249"/>
  <c r="G315" i="249"/>
  <c r="F315" i="249"/>
  <c r="E315" i="249"/>
  <c r="D315" i="249"/>
  <c r="C315" i="249"/>
  <c r="B315" i="249"/>
  <c r="Y381" i="248"/>
  <c r="W378" i="248"/>
  <c r="C378" i="248"/>
  <c r="D378" i="248"/>
  <c r="E378" i="248"/>
  <c r="F378" i="248"/>
  <c r="G378" i="248"/>
  <c r="H378" i="248"/>
  <c r="I378" i="248"/>
  <c r="J378" i="248"/>
  <c r="K378" i="248"/>
  <c r="L378" i="248"/>
  <c r="M378" i="248"/>
  <c r="N378" i="248"/>
  <c r="O378" i="248"/>
  <c r="P378" i="248"/>
  <c r="Q378" i="248"/>
  <c r="R378" i="248"/>
  <c r="S378" i="248"/>
  <c r="T378" i="248"/>
  <c r="U378" i="248"/>
  <c r="V378" i="248"/>
  <c r="B378" i="248"/>
  <c r="W379" i="248"/>
  <c r="Y392" i="248" s="1"/>
  <c r="Z392" i="248" s="1"/>
  <c r="W377" i="248"/>
  <c r="V377" i="248"/>
  <c r="U377" i="248"/>
  <c r="T377" i="248"/>
  <c r="S377" i="248"/>
  <c r="R377" i="248"/>
  <c r="Q377" i="248"/>
  <c r="P377" i="248"/>
  <c r="O377" i="248"/>
  <c r="N377" i="248"/>
  <c r="M377" i="248"/>
  <c r="L377" i="248"/>
  <c r="K377" i="248"/>
  <c r="J377" i="248"/>
  <c r="I377" i="248"/>
  <c r="H377" i="248"/>
  <c r="G377" i="248"/>
  <c r="F377" i="248"/>
  <c r="E377" i="248"/>
  <c r="D377" i="248"/>
  <c r="C377" i="248"/>
  <c r="B377" i="248"/>
  <c r="I382" i="250" l="1"/>
  <c r="G382" i="250"/>
  <c r="L378" i="250"/>
  <c r="L374" i="250"/>
  <c r="L370" i="250"/>
  <c r="L366" i="250"/>
  <c r="L362" i="250"/>
  <c r="L358" i="250"/>
  <c r="I335" i="250" l="1"/>
  <c r="I349" i="250"/>
  <c r="J393" i="250" s="1"/>
  <c r="K393" i="250" s="1"/>
  <c r="W304" i="249" l="1"/>
  <c r="Y317" i="249" s="1"/>
  <c r="Z317" i="249" s="1"/>
  <c r="C368" i="248" l="1"/>
  <c r="D368" i="248"/>
  <c r="E368" i="248"/>
  <c r="F368" i="248"/>
  <c r="G368" i="248"/>
  <c r="H368" i="248"/>
  <c r="I368" i="248"/>
  <c r="J368" i="248"/>
  <c r="K368" i="248"/>
  <c r="L368" i="248"/>
  <c r="M368" i="248"/>
  <c r="N368" i="248"/>
  <c r="O368" i="248"/>
  <c r="P368" i="248"/>
  <c r="Q368" i="248"/>
  <c r="R368" i="248"/>
  <c r="S368" i="248"/>
  <c r="T368" i="248"/>
  <c r="U368" i="248"/>
  <c r="V368" i="248"/>
  <c r="B368" i="248"/>
  <c r="AB318" i="248"/>
  <c r="Y318" i="248"/>
  <c r="X318" i="248"/>
  <c r="W318" i="248"/>
  <c r="V318" i="248"/>
  <c r="U318" i="248"/>
  <c r="T318" i="248"/>
  <c r="S318" i="248"/>
  <c r="R318" i="248"/>
  <c r="Q318" i="248"/>
  <c r="P318" i="248"/>
  <c r="O318" i="248"/>
  <c r="N318" i="248"/>
  <c r="M318" i="248"/>
  <c r="L318" i="248"/>
  <c r="K318" i="248"/>
  <c r="J318" i="248"/>
  <c r="I318" i="248"/>
  <c r="H318" i="248"/>
  <c r="G318" i="248"/>
  <c r="F318" i="248"/>
  <c r="E318" i="248"/>
  <c r="D318" i="248"/>
  <c r="C318" i="248"/>
  <c r="B318" i="248"/>
  <c r="Z316" i="248"/>
  <c r="Z315" i="248"/>
  <c r="Y315" i="248"/>
  <c r="X315" i="248"/>
  <c r="W315" i="248"/>
  <c r="V315" i="248"/>
  <c r="U315" i="248"/>
  <c r="T315" i="248"/>
  <c r="S315" i="248"/>
  <c r="R315" i="248"/>
  <c r="Q315" i="248"/>
  <c r="P315" i="248"/>
  <c r="O315" i="248"/>
  <c r="N315" i="248"/>
  <c r="M315" i="248"/>
  <c r="L315" i="248"/>
  <c r="K315" i="248"/>
  <c r="J315" i="248"/>
  <c r="I315" i="248"/>
  <c r="H315" i="248"/>
  <c r="G315" i="248"/>
  <c r="F315" i="248"/>
  <c r="E315" i="248"/>
  <c r="D315" i="248"/>
  <c r="C315" i="248"/>
  <c r="B315" i="248"/>
  <c r="Z314" i="248"/>
  <c r="Y314" i="248"/>
  <c r="X314" i="248"/>
  <c r="W314" i="248"/>
  <c r="V314" i="248"/>
  <c r="U314" i="248"/>
  <c r="T314" i="248"/>
  <c r="S314" i="248"/>
  <c r="R314" i="248"/>
  <c r="Q314" i="248"/>
  <c r="P314" i="248"/>
  <c r="O314" i="248"/>
  <c r="N314" i="248"/>
  <c r="M314" i="248"/>
  <c r="L314" i="248"/>
  <c r="K314" i="248"/>
  <c r="J314" i="248"/>
  <c r="I314" i="248"/>
  <c r="H314" i="248"/>
  <c r="G314" i="248"/>
  <c r="F314" i="248"/>
  <c r="E314" i="248"/>
  <c r="D314" i="248"/>
  <c r="C314" i="248"/>
  <c r="B314" i="248"/>
  <c r="AG354" i="248"/>
  <c r="AE354" i="248"/>
  <c r="U354" i="248"/>
  <c r="S354" i="248"/>
  <c r="I354" i="248"/>
  <c r="G354" i="248"/>
  <c r="AJ350" i="248"/>
  <c r="X350" i="248"/>
  <c r="L350" i="248"/>
  <c r="AJ346" i="248"/>
  <c r="X346" i="248"/>
  <c r="L346" i="248"/>
  <c r="AJ342" i="248"/>
  <c r="X342" i="248"/>
  <c r="L342" i="248"/>
  <c r="AJ338" i="248"/>
  <c r="X338" i="248"/>
  <c r="L338" i="248"/>
  <c r="AJ334" i="248"/>
  <c r="X334" i="248"/>
  <c r="L334" i="248"/>
  <c r="AJ330" i="248"/>
  <c r="X330" i="248"/>
  <c r="L330" i="248"/>
  <c r="AJ326" i="248"/>
  <c r="X326" i="248"/>
  <c r="L326" i="248"/>
  <c r="B306" i="249" l="1"/>
  <c r="C306" i="249"/>
  <c r="D306" i="249"/>
  <c r="E306" i="249"/>
  <c r="F306" i="249"/>
  <c r="G306" i="249"/>
  <c r="H306" i="249"/>
  <c r="I306" i="249"/>
  <c r="J306" i="249"/>
  <c r="K306" i="249"/>
  <c r="L306" i="249"/>
  <c r="M306" i="249"/>
  <c r="N306" i="249"/>
  <c r="O306" i="249"/>
  <c r="P306" i="249"/>
  <c r="Q306" i="249"/>
  <c r="R306" i="249"/>
  <c r="S306" i="249"/>
  <c r="T306" i="249"/>
  <c r="U306" i="249"/>
  <c r="V306" i="249"/>
  <c r="W303" i="249"/>
  <c r="C303" i="249"/>
  <c r="D303" i="249"/>
  <c r="E303" i="249"/>
  <c r="F303" i="249"/>
  <c r="G303" i="249"/>
  <c r="H303" i="249"/>
  <c r="I303" i="249"/>
  <c r="J303" i="249"/>
  <c r="K303" i="249"/>
  <c r="L303" i="249"/>
  <c r="M303" i="249"/>
  <c r="N303" i="249"/>
  <c r="O303" i="249"/>
  <c r="P303" i="249"/>
  <c r="Q303" i="249"/>
  <c r="R303" i="249"/>
  <c r="S303" i="249"/>
  <c r="T303" i="249"/>
  <c r="U303" i="249"/>
  <c r="V303" i="249"/>
  <c r="B303" i="249"/>
  <c r="F302" i="249"/>
  <c r="G302" i="249"/>
  <c r="H302" i="249"/>
  <c r="I302" i="249"/>
  <c r="J302" i="249"/>
  <c r="K302" i="249"/>
  <c r="L302" i="249"/>
  <c r="M302" i="249"/>
  <c r="N302" i="249"/>
  <c r="O302" i="249"/>
  <c r="P302" i="249"/>
  <c r="Q302" i="249"/>
  <c r="R302" i="249"/>
  <c r="S302" i="249"/>
  <c r="T302" i="249"/>
  <c r="U302" i="249"/>
  <c r="V302" i="249"/>
  <c r="C365" i="248" l="1"/>
  <c r="D365" i="248"/>
  <c r="E365" i="248"/>
  <c r="F365" i="248"/>
  <c r="G365" i="248"/>
  <c r="H365" i="248"/>
  <c r="I365" i="248"/>
  <c r="J365" i="248"/>
  <c r="K365" i="248"/>
  <c r="L365" i="248"/>
  <c r="M365" i="248"/>
  <c r="N365" i="248"/>
  <c r="O365" i="248"/>
  <c r="P365" i="248"/>
  <c r="Q365" i="248"/>
  <c r="R365" i="248"/>
  <c r="S365" i="248"/>
  <c r="T365" i="248"/>
  <c r="U365" i="248"/>
  <c r="V365" i="248"/>
  <c r="W365" i="248"/>
  <c r="B365" i="248"/>
  <c r="Y306" i="249"/>
  <c r="D306" i="251" l="1"/>
  <c r="C306" i="251"/>
  <c r="B306" i="251"/>
  <c r="G306" i="251"/>
  <c r="E304" i="251"/>
  <c r="J317" i="251" s="1"/>
  <c r="E303" i="251"/>
  <c r="D303" i="251"/>
  <c r="C303" i="251"/>
  <c r="B303" i="251"/>
  <c r="E302" i="251"/>
  <c r="D302" i="251"/>
  <c r="C302" i="251"/>
  <c r="B302" i="251"/>
  <c r="H351" i="250"/>
  <c r="G351" i="250"/>
  <c r="F351" i="250"/>
  <c r="E351" i="250"/>
  <c r="D351" i="250"/>
  <c r="C351" i="250"/>
  <c r="B351" i="250"/>
  <c r="K350" i="250"/>
  <c r="I348" i="250"/>
  <c r="H348" i="250"/>
  <c r="G348" i="250"/>
  <c r="F348" i="250"/>
  <c r="E348" i="250"/>
  <c r="D348" i="250"/>
  <c r="C348" i="250"/>
  <c r="B348" i="250"/>
  <c r="I347" i="250"/>
  <c r="H347" i="250"/>
  <c r="G347" i="250"/>
  <c r="F347" i="250"/>
  <c r="E347" i="250"/>
  <c r="D347" i="250"/>
  <c r="C347" i="250"/>
  <c r="B347" i="250"/>
  <c r="W302" i="249"/>
  <c r="E302" i="249"/>
  <c r="D302" i="249"/>
  <c r="C302" i="249"/>
  <c r="B302" i="249"/>
  <c r="Y368" i="248"/>
  <c r="W366" i="248"/>
  <c r="W364" i="248"/>
  <c r="V364" i="248"/>
  <c r="U364" i="248"/>
  <c r="T364" i="248"/>
  <c r="S364" i="248"/>
  <c r="R364" i="248"/>
  <c r="Q364" i="248"/>
  <c r="P364" i="248"/>
  <c r="O364" i="248"/>
  <c r="N364" i="248"/>
  <c r="M364" i="248"/>
  <c r="L364" i="248"/>
  <c r="K364" i="248"/>
  <c r="J364" i="248"/>
  <c r="I364" i="248"/>
  <c r="H364" i="248"/>
  <c r="G364" i="248"/>
  <c r="F364" i="248"/>
  <c r="E364" i="248"/>
  <c r="D364" i="248"/>
  <c r="C364" i="248"/>
  <c r="B364" i="248"/>
  <c r="K317" i="251" l="1"/>
  <c r="Y379" i="248"/>
  <c r="Z379" i="248" s="1"/>
  <c r="C292" i="251"/>
  <c r="D292" i="251"/>
  <c r="B292" i="251"/>
  <c r="C292" i="249"/>
  <c r="D292" i="249"/>
  <c r="E292" i="249"/>
  <c r="B292" i="249"/>
  <c r="H304" i="248" l="1"/>
  <c r="D304" i="248"/>
  <c r="G292" i="251" l="1"/>
  <c r="E290" i="251"/>
  <c r="G304" i="251" s="1"/>
  <c r="H304" i="251" s="1"/>
  <c r="E289" i="251"/>
  <c r="D289" i="251"/>
  <c r="C289" i="251"/>
  <c r="B289" i="251"/>
  <c r="E288" i="251"/>
  <c r="D288" i="251"/>
  <c r="C288" i="251"/>
  <c r="B288" i="251"/>
  <c r="H337" i="250"/>
  <c r="G337" i="250"/>
  <c r="F337" i="250"/>
  <c r="E337" i="250"/>
  <c r="D337" i="250"/>
  <c r="C337" i="250"/>
  <c r="B337" i="250"/>
  <c r="K336" i="250"/>
  <c r="K348" i="250"/>
  <c r="L348" i="250" s="1"/>
  <c r="I334" i="250"/>
  <c r="H334" i="250"/>
  <c r="G334" i="250"/>
  <c r="F334" i="250"/>
  <c r="E334" i="250"/>
  <c r="D334" i="250"/>
  <c r="C334" i="250"/>
  <c r="B334" i="250"/>
  <c r="I333" i="250"/>
  <c r="H333" i="250"/>
  <c r="G333" i="250"/>
  <c r="F333" i="250"/>
  <c r="E333" i="250"/>
  <c r="D333" i="250"/>
  <c r="C333" i="250"/>
  <c r="B333" i="250"/>
  <c r="H292" i="249"/>
  <c r="F290" i="249"/>
  <c r="Y304" i="249" s="1"/>
  <c r="Z304" i="249" s="1"/>
  <c r="F289" i="249"/>
  <c r="E289" i="249"/>
  <c r="D289" i="249"/>
  <c r="C289" i="249"/>
  <c r="B289" i="249"/>
  <c r="F288" i="249"/>
  <c r="E288" i="249"/>
  <c r="D288" i="249"/>
  <c r="C288" i="249"/>
  <c r="B288" i="249"/>
  <c r="Y366" i="248"/>
  <c r="Z366" i="248" s="1"/>
  <c r="G278" i="251" l="1"/>
  <c r="D278" i="251"/>
  <c r="C278" i="251"/>
  <c r="B278" i="251"/>
  <c r="E276" i="251"/>
  <c r="E275" i="251"/>
  <c r="D275" i="251"/>
  <c r="C275" i="251"/>
  <c r="B275" i="251"/>
  <c r="E274" i="251"/>
  <c r="D274" i="251"/>
  <c r="C274" i="251"/>
  <c r="B274" i="251"/>
  <c r="H323" i="250"/>
  <c r="G323" i="250"/>
  <c r="F323" i="250"/>
  <c r="E323" i="250"/>
  <c r="D323" i="250"/>
  <c r="C323" i="250"/>
  <c r="B323" i="250"/>
  <c r="K322" i="250"/>
  <c r="I321" i="250"/>
  <c r="K334" i="250" s="1"/>
  <c r="L334" i="250" s="1"/>
  <c r="I320" i="250"/>
  <c r="H320" i="250"/>
  <c r="G320" i="250"/>
  <c r="F320" i="250"/>
  <c r="E320" i="250"/>
  <c r="D320" i="250"/>
  <c r="C320" i="250"/>
  <c r="B320" i="250"/>
  <c r="I319" i="250"/>
  <c r="H319" i="250"/>
  <c r="G319" i="250"/>
  <c r="F319" i="250"/>
  <c r="E319" i="250"/>
  <c r="D319" i="250"/>
  <c r="C319" i="250"/>
  <c r="B319" i="250"/>
  <c r="I278" i="249"/>
  <c r="F278" i="249"/>
  <c r="E278" i="249"/>
  <c r="D278" i="249"/>
  <c r="C278" i="249"/>
  <c r="B278" i="249"/>
  <c r="G276" i="249"/>
  <c r="G275" i="249"/>
  <c r="F275" i="249"/>
  <c r="E275" i="249"/>
  <c r="D275" i="249"/>
  <c r="C275" i="249"/>
  <c r="B275" i="249"/>
  <c r="G274" i="249"/>
  <c r="F274" i="249"/>
  <c r="E274" i="249"/>
  <c r="D274" i="249"/>
  <c r="C274" i="249"/>
  <c r="B274" i="249"/>
  <c r="AB304" i="248"/>
  <c r="Y304" i="248"/>
  <c r="X304" i="248"/>
  <c r="W304" i="248"/>
  <c r="V304" i="248"/>
  <c r="U304" i="248"/>
  <c r="T304" i="248"/>
  <c r="S304" i="248"/>
  <c r="R304" i="248"/>
  <c r="Q304" i="248"/>
  <c r="P304" i="248"/>
  <c r="O304" i="248"/>
  <c r="N304" i="248"/>
  <c r="M304" i="248"/>
  <c r="L304" i="248"/>
  <c r="K304" i="248"/>
  <c r="J304" i="248"/>
  <c r="I304" i="248"/>
  <c r="G304" i="248"/>
  <c r="F304" i="248"/>
  <c r="E304" i="248"/>
  <c r="C304" i="248"/>
  <c r="B304" i="248"/>
  <c r="Z302" i="248"/>
  <c r="AB316" i="248" s="1"/>
  <c r="AC316" i="248" s="1"/>
  <c r="Z301" i="248"/>
  <c r="Y301" i="248"/>
  <c r="X301" i="248"/>
  <c r="W301" i="248"/>
  <c r="V301" i="248"/>
  <c r="U301" i="248"/>
  <c r="T301" i="248"/>
  <c r="S301" i="248"/>
  <c r="R301" i="248"/>
  <c r="Q301" i="248"/>
  <c r="P301" i="248"/>
  <c r="O301" i="248"/>
  <c r="N301" i="248"/>
  <c r="M301" i="248"/>
  <c r="L301" i="248"/>
  <c r="K301" i="248"/>
  <c r="J301" i="248"/>
  <c r="I301" i="248"/>
  <c r="H301" i="248"/>
  <c r="G301" i="248"/>
  <c r="F301" i="248"/>
  <c r="E301" i="248"/>
  <c r="D301" i="248"/>
  <c r="C301" i="248"/>
  <c r="B301" i="248"/>
  <c r="Z300" i="248"/>
  <c r="Y300" i="248"/>
  <c r="X300" i="248"/>
  <c r="W300" i="248"/>
  <c r="V300" i="248"/>
  <c r="U300" i="248"/>
  <c r="T300" i="248"/>
  <c r="S300" i="248"/>
  <c r="R300" i="248"/>
  <c r="Q300" i="248"/>
  <c r="P300" i="248"/>
  <c r="O300" i="248"/>
  <c r="N300" i="248"/>
  <c r="M300" i="248"/>
  <c r="L300" i="248"/>
  <c r="K300" i="248"/>
  <c r="J300" i="248"/>
  <c r="I300" i="248"/>
  <c r="H300" i="248"/>
  <c r="G300" i="248"/>
  <c r="F300" i="248"/>
  <c r="E300" i="248"/>
  <c r="D300" i="248"/>
  <c r="C300" i="248"/>
  <c r="B300" i="248"/>
  <c r="G290" i="251" l="1"/>
  <c r="H290" i="251" s="1"/>
  <c r="H290" i="249"/>
  <c r="I290" i="249" s="1"/>
  <c r="I291" i="250"/>
  <c r="K294" i="250"/>
  <c r="C295" i="250"/>
  <c r="D295" i="250"/>
  <c r="E295" i="250"/>
  <c r="F295" i="250"/>
  <c r="G295" i="250"/>
  <c r="H295" i="250"/>
  <c r="B295" i="250"/>
  <c r="C292" i="250"/>
  <c r="D292" i="250"/>
  <c r="E292" i="250"/>
  <c r="F292" i="250"/>
  <c r="G292" i="250"/>
  <c r="H292" i="250"/>
  <c r="I292" i="250"/>
  <c r="B292" i="250"/>
  <c r="I293" i="250"/>
  <c r="H291" i="250"/>
  <c r="G291" i="250"/>
  <c r="F291" i="250"/>
  <c r="E291" i="250"/>
  <c r="D291" i="250"/>
  <c r="C291" i="250"/>
  <c r="B291" i="250"/>
  <c r="B305" i="250"/>
  <c r="C305" i="250"/>
  <c r="D305" i="250"/>
  <c r="E305" i="250"/>
  <c r="F305" i="250"/>
  <c r="G305" i="250"/>
  <c r="H305" i="250"/>
  <c r="I305" i="250"/>
  <c r="B306" i="250"/>
  <c r="C306" i="250"/>
  <c r="D306" i="250"/>
  <c r="E306" i="250"/>
  <c r="F306" i="250"/>
  <c r="G306" i="250"/>
  <c r="H306" i="250"/>
  <c r="I306" i="250"/>
  <c r="I307" i="250"/>
  <c r="K320" i="250" s="1"/>
  <c r="L320" i="250" s="1"/>
  <c r="B286" i="248" l="1"/>
  <c r="B287" i="248"/>
  <c r="B290" i="248"/>
  <c r="G265" i="251"/>
  <c r="D265" i="251"/>
  <c r="C265" i="251"/>
  <c r="B265" i="251"/>
  <c r="E263" i="251"/>
  <c r="G276" i="251" s="1"/>
  <c r="H276" i="251" s="1"/>
  <c r="E262" i="251"/>
  <c r="D262" i="251"/>
  <c r="C262" i="251"/>
  <c r="B262" i="251"/>
  <c r="E261" i="251"/>
  <c r="D261" i="251"/>
  <c r="C261" i="251"/>
  <c r="B261" i="251"/>
  <c r="C309" i="250"/>
  <c r="D309" i="250"/>
  <c r="E309" i="250"/>
  <c r="F309" i="250"/>
  <c r="G309" i="250"/>
  <c r="H309" i="250"/>
  <c r="B309" i="250"/>
  <c r="K308" i="250"/>
  <c r="I265" i="249"/>
  <c r="F265" i="249"/>
  <c r="E265" i="249"/>
  <c r="D265" i="249"/>
  <c r="C265" i="249"/>
  <c r="B265" i="249"/>
  <c r="G263" i="249"/>
  <c r="I276" i="249" s="1"/>
  <c r="J276" i="249" s="1"/>
  <c r="G262" i="249"/>
  <c r="F262" i="249"/>
  <c r="E262" i="249"/>
  <c r="D262" i="249"/>
  <c r="C262" i="249"/>
  <c r="B262" i="249"/>
  <c r="G261" i="249"/>
  <c r="F261" i="249"/>
  <c r="E261" i="249"/>
  <c r="D261" i="249"/>
  <c r="C261" i="249"/>
  <c r="B261" i="249"/>
  <c r="AB290" i="248"/>
  <c r="Y290" i="248"/>
  <c r="X290" i="248"/>
  <c r="W290" i="248"/>
  <c r="V290" i="248"/>
  <c r="U290" i="248"/>
  <c r="T290" i="248"/>
  <c r="S290" i="248"/>
  <c r="R290" i="248"/>
  <c r="Q290" i="248"/>
  <c r="P290" i="248"/>
  <c r="O290" i="248"/>
  <c r="N290" i="248"/>
  <c r="M290" i="248"/>
  <c r="L290" i="248"/>
  <c r="K290" i="248"/>
  <c r="J290" i="248"/>
  <c r="I290" i="248"/>
  <c r="H290" i="248"/>
  <c r="G290" i="248"/>
  <c r="F290" i="248"/>
  <c r="E290" i="248"/>
  <c r="D290" i="248"/>
  <c r="C290" i="248"/>
  <c r="Z288" i="248"/>
  <c r="AB302" i="248" s="1"/>
  <c r="AC302" i="248" s="1"/>
  <c r="Z287" i="248"/>
  <c r="Y287" i="248"/>
  <c r="X287" i="248"/>
  <c r="W287" i="248"/>
  <c r="V287" i="248"/>
  <c r="U287" i="248"/>
  <c r="T287" i="248"/>
  <c r="S287" i="248"/>
  <c r="R287" i="248"/>
  <c r="Q287" i="248"/>
  <c r="P287" i="248"/>
  <c r="O287" i="248"/>
  <c r="N287" i="248"/>
  <c r="M287" i="248"/>
  <c r="L287" i="248"/>
  <c r="K287" i="248"/>
  <c r="J287" i="248"/>
  <c r="I287" i="248"/>
  <c r="H287" i="248"/>
  <c r="G287" i="248"/>
  <c r="F287" i="248"/>
  <c r="E287" i="248"/>
  <c r="D287" i="248"/>
  <c r="C287" i="248"/>
  <c r="Z286" i="248"/>
  <c r="Y286" i="248"/>
  <c r="X286" i="248"/>
  <c r="W286" i="248"/>
  <c r="V286" i="248"/>
  <c r="U286" i="248"/>
  <c r="T286" i="248"/>
  <c r="S286" i="248"/>
  <c r="R286" i="248"/>
  <c r="Q286" i="248"/>
  <c r="P286" i="248"/>
  <c r="O286" i="248"/>
  <c r="N286" i="248"/>
  <c r="M286" i="248"/>
  <c r="L286" i="248"/>
  <c r="K286" i="248"/>
  <c r="J286" i="248"/>
  <c r="I286" i="248"/>
  <c r="H286" i="248"/>
  <c r="G286" i="248"/>
  <c r="F286" i="248"/>
  <c r="E286" i="248"/>
  <c r="D286" i="248"/>
  <c r="C286" i="248"/>
  <c r="W280" i="250" l="1"/>
  <c r="O281" i="250"/>
  <c r="P281" i="250"/>
  <c r="Q281" i="250"/>
  <c r="R281" i="250"/>
  <c r="S281" i="250"/>
  <c r="T281" i="250"/>
  <c r="N281" i="250"/>
  <c r="O278" i="250"/>
  <c r="P278" i="250"/>
  <c r="Q278" i="250"/>
  <c r="R278" i="250"/>
  <c r="S278" i="250"/>
  <c r="T278" i="250"/>
  <c r="U278" i="250"/>
  <c r="N278" i="250"/>
  <c r="U279" i="250"/>
  <c r="U277" i="250"/>
  <c r="T277" i="250"/>
  <c r="S277" i="250"/>
  <c r="R277" i="250"/>
  <c r="Q277" i="250"/>
  <c r="P277" i="250"/>
  <c r="O277" i="250"/>
  <c r="N277" i="250"/>
  <c r="G252" i="251" l="1"/>
  <c r="D252" i="251"/>
  <c r="C252" i="251"/>
  <c r="B252" i="251"/>
  <c r="E250" i="251"/>
  <c r="G263" i="251" s="1"/>
  <c r="H263" i="251" s="1"/>
  <c r="E249" i="251"/>
  <c r="D249" i="251"/>
  <c r="C249" i="251"/>
  <c r="B249" i="251"/>
  <c r="E248" i="251"/>
  <c r="D248" i="251"/>
  <c r="C248" i="251"/>
  <c r="B248" i="251"/>
  <c r="H281" i="250"/>
  <c r="G281" i="250"/>
  <c r="F281" i="250"/>
  <c r="E281" i="250"/>
  <c r="D281" i="250"/>
  <c r="C281" i="250"/>
  <c r="B281" i="250"/>
  <c r="K280" i="250"/>
  <c r="I279" i="250"/>
  <c r="K306" i="250" s="1"/>
  <c r="L306" i="250" s="1"/>
  <c r="I278" i="250"/>
  <c r="H278" i="250"/>
  <c r="G278" i="250"/>
  <c r="F278" i="250"/>
  <c r="E278" i="250"/>
  <c r="D278" i="250"/>
  <c r="C278" i="250"/>
  <c r="B278" i="250"/>
  <c r="I277" i="250"/>
  <c r="H277" i="250"/>
  <c r="G277" i="250"/>
  <c r="F277" i="250"/>
  <c r="E277" i="250"/>
  <c r="D277" i="250"/>
  <c r="C277" i="250"/>
  <c r="B277" i="250"/>
  <c r="I252" i="249"/>
  <c r="F252" i="249"/>
  <c r="E252" i="249"/>
  <c r="D252" i="249"/>
  <c r="C252" i="249"/>
  <c r="B252" i="249"/>
  <c r="G250" i="249"/>
  <c r="I263" i="249" s="1"/>
  <c r="J263" i="249" s="1"/>
  <c r="G249" i="249"/>
  <c r="F249" i="249"/>
  <c r="E249" i="249"/>
  <c r="D249" i="249"/>
  <c r="C249" i="249"/>
  <c r="B249" i="249"/>
  <c r="G248" i="249"/>
  <c r="F248" i="249"/>
  <c r="E248" i="249"/>
  <c r="D248" i="249"/>
  <c r="C248" i="249"/>
  <c r="B248" i="249"/>
  <c r="AB276" i="248"/>
  <c r="Y276" i="248"/>
  <c r="X276" i="248"/>
  <c r="W276" i="248"/>
  <c r="V276" i="248"/>
  <c r="U276" i="248"/>
  <c r="T276" i="248"/>
  <c r="S276" i="248"/>
  <c r="R276" i="248"/>
  <c r="Q276" i="248"/>
  <c r="P276" i="248"/>
  <c r="O276" i="248"/>
  <c r="N276" i="248"/>
  <c r="M276" i="248"/>
  <c r="L276" i="248"/>
  <c r="K276" i="248"/>
  <c r="J276" i="248"/>
  <c r="I276" i="248"/>
  <c r="H276" i="248"/>
  <c r="G276" i="248"/>
  <c r="F276" i="248"/>
  <c r="E276" i="248"/>
  <c r="D276" i="248"/>
  <c r="C276" i="248"/>
  <c r="B276" i="248"/>
  <c r="Z274" i="248"/>
  <c r="AB288" i="248" s="1"/>
  <c r="AC288" i="248" s="1"/>
  <c r="Z273" i="248"/>
  <c r="Y273" i="248"/>
  <c r="X273" i="248"/>
  <c r="W273" i="248"/>
  <c r="V273" i="248"/>
  <c r="U273" i="248"/>
  <c r="T273" i="248"/>
  <c r="S273" i="248"/>
  <c r="R273" i="248"/>
  <c r="Q273" i="248"/>
  <c r="P273" i="248"/>
  <c r="O273" i="248"/>
  <c r="N273" i="248"/>
  <c r="M273" i="248"/>
  <c r="L273" i="248"/>
  <c r="K273" i="248"/>
  <c r="J273" i="248"/>
  <c r="I273" i="248"/>
  <c r="H273" i="248"/>
  <c r="G273" i="248"/>
  <c r="F273" i="248"/>
  <c r="E273" i="248"/>
  <c r="D273" i="248"/>
  <c r="C273" i="248"/>
  <c r="B273" i="248"/>
  <c r="Z272" i="248"/>
  <c r="Y272" i="248"/>
  <c r="X272" i="248"/>
  <c r="W272" i="248"/>
  <c r="V272" i="248"/>
  <c r="U272" i="248"/>
  <c r="T272" i="248"/>
  <c r="S272" i="248"/>
  <c r="R272" i="248"/>
  <c r="Q272" i="248"/>
  <c r="P272" i="248"/>
  <c r="O272" i="248"/>
  <c r="N272" i="248"/>
  <c r="M272" i="248"/>
  <c r="L272" i="248"/>
  <c r="K272" i="248"/>
  <c r="J272" i="248"/>
  <c r="I272" i="248"/>
  <c r="H272" i="248"/>
  <c r="G272" i="248"/>
  <c r="F272" i="248"/>
  <c r="E272" i="248"/>
  <c r="D272" i="248"/>
  <c r="C272" i="248"/>
  <c r="B272" i="248"/>
  <c r="G239" i="251" l="1"/>
  <c r="D239" i="251"/>
  <c r="C239" i="251"/>
  <c r="B239" i="251"/>
  <c r="E237" i="251"/>
  <c r="G250" i="251" s="1"/>
  <c r="H250" i="251" s="1"/>
  <c r="E236" i="251"/>
  <c r="D236" i="251"/>
  <c r="C236" i="251"/>
  <c r="B236" i="251"/>
  <c r="E235" i="251"/>
  <c r="D235" i="251"/>
  <c r="C235" i="251"/>
  <c r="B235" i="251"/>
  <c r="H267" i="250"/>
  <c r="G267" i="250"/>
  <c r="F267" i="250"/>
  <c r="E267" i="250"/>
  <c r="D267" i="250"/>
  <c r="C267" i="250"/>
  <c r="B267" i="250"/>
  <c r="K266" i="250"/>
  <c r="I265" i="250"/>
  <c r="K292" i="250" s="1"/>
  <c r="L292" i="250" s="1"/>
  <c r="I264" i="250"/>
  <c r="H264" i="250"/>
  <c r="G264" i="250"/>
  <c r="F264" i="250"/>
  <c r="E264" i="250"/>
  <c r="D264" i="250"/>
  <c r="C264" i="250"/>
  <c r="B264" i="250"/>
  <c r="I263" i="250"/>
  <c r="H263" i="250"/>
  <c r="G263" i="250"/>
  <c r="F263" i="250"/>
  <c r="E263" i="250"/>
  <c r="D263" i="250"/>
  <c r="C263" i="250"/>
  <c r="B263" i="250"/>
  <c r="I239" i="249"/>
  <c r="F239" i="249"/>
  <c r="E239" i="249"/>
  <c r="D239" i="249"/>
  <c r="C239" i="249"/>
  <c r="B239" i="249"/>
  <c r="G237" i="249"/>
  <c r="I250" i="249" s="1"/>
  <c r="J250" i="249" s="1"/>
  <c r="G236" i="249"/>
  <c r="F236" i="249"/>
  <c r="E236" i="249"/>
  <c r="D236" i="249"/>
  <c r="C236" i="249"/>
  <c r="B236" i="249"/>
  <c r="G235" i="249"/>
  <c r="F235" i="249"/>
  <c r="E235" i="249"/>
  <c r="D235" i="249"/>
  <c r="C235" i="249"/>
  <c r="B235" i="249"/>
  <c r="AB262" i="248"/>
  <c r="Y262" i="248"/>
  <c r="X262" i="248"/>
  <c r="W262" i="248"/>
  <c r="V262" i="248"/>
  <c r="U262" i="248"/>
  <c r="T262" i="248"/>
  <c r="S262" i="248"/>
  <c r="R262" i="248"/>
  <c r="Q262" i="248"/>
  <c r="P262" i="248"/>
  <c r="O262" i="248"/>
  <c r="N262" i="248"/>
  <c r="M262" i="248"/>
  <c r="L262" i="248"/>
  <c r="K262" i="248"/>
  <c r="J262" i="248"/>
  <c r="I262" i="248"/>
  <c r="H262" i="248"/>
  <c r="G262" i="248"/>
  <c r="F262" i="248"/>
  <c r="E262" i="248"/>
  <c r="D262" i="248"/>
  <c r="C262" i="248"/>
  <c r="B262" i="248"/>
  <c r="Z260" i="248"/>
  <c r="AB274" i="248" s="1"/>
  <c r="AC274" i="248" s="1"/>
  <c r="Z259" i="248"/>
  <c r="Y259" i="248"/>
  <c r="X259" i="248"/>
  <c r="W259" i="248"/>
  <c r="V259" i="248"/>
  <c r="U259" i="248"/>
  <c r="T259" i="248"/>
  <c r="S259" i="248"/>
  <c r="R259" i="248"/>
  <c r="Q259" i="248"/>
  <c r="P259" i="248"/>
  <c r="O259" i="248"/>
  <c r="N259" i="248"/>
  <c r="M259" i="248"/>
  <c r="L259" i="248"/>
  <c r="K259" i="248"/>
  <c r="J259" i="248"/>
  <c r="I259" i="248"/>
  <c r="H259" i="248"/>
  <c r="G259" i="248"/>
  <c r="F259" i="248"/>
  <c r="E259" i="248"/>
  <c r="D259" i="248"/>
  <c r="C259" i="248"/>
  <c r="B259" i="248"/>
  <c r="Z258" i="248"/>
  <c r="Y258" i="248"/>
  <c r="X258" i="248"/>
  <c r="W258" i="248"/>
  <c r="V258" i="248"/>
  <c r="U258" i="248"/>
  <c r="T258" i="248"/>
  <c r="S258" i="248"/>
  <c r="R258" i="248"/>
  <c r="Q258" i="248"/>
  <c r="P258" i="248"/>
  <c r="O258" i="248"/>
  <c r="N258" i="248"/>
  <c r="M258" i="248"/>
  <c r="L258" i="248"/>
  <c r="K258" i="248"/>
  <c r="J258" i="248"/>
  <c r="I258" i="248"/>
  <c r="H258" i="248"/>
  <c r="G258" i="248"/>
  <c r="F258" i="248"/>
  <c r="E258" i="248"/>
  <c r="D258" i="248"/>
  <c r="C258" i="248"/>
  <c r="B258" i="248"/>
  <c r="K278" i="250" l="1"/>
  <c r="L278" i="250" s="1"/>
  <c r="W278" i="250"/>
  <c r="X278" i="250" s="1"/>
  <c r="G226" i="251"/>
  <c r="D226" i="251"/>
  <c r="C226" i="251"/>
  <c r="B226" i="251"/>
  <c r="E224" i="251"/>
  <c r="G237" i="251" s="1"/>
  <c r="H237" i="251" s="1"/>
  <c r="E223" i="251"/>
  <c r="D223" i="251"/>
  <c r="C223" i="251"/>
  <c r="B223" i="251"/>
  <c r="E222" i="251"/>
  <c r="D222" i="251"/>
  <c r="C222" i="251"/>
  <c r="B222" i="251"/>
  <c r="H253" i="250"/>
  <c r="G253" i="250"/>
  <c r="F253" i="250"/>
  <c r="E253" i="250"/>
  <c r="D253" i="250"/>
  <c r="C253" i="250"/>
  <c r="B253" i="250"/>
  <c r="K252" i="250"/>
  <c r="I251" i="250"/>
  <c r="K264" i="250" s="1"/>
  <c r="L264" i="250" s="1"/>
  <c r="I250" i="250"/>
  <c r="H250" i="250"/>
  <c r="G250" i="250"/>
  <c r="F250" i="250"/>
  <c r="E250" i="250"/>
  <c r="D250" i="250"/>
  <c r="C250" i="250"/>
  <c r="B250" i="250"/>
  <c r="I249" i="250"/>
  <c r="H249" i="250"/>
  <c r="G249" i="250"/>
  <c r="F249" i="250"/>
  <c r="E249" i="250"/>
  <c r="D249" i="250"/>
  <c r="C249" i="250"/>
  <c r="B249" i="250"/>
  <c r="I226" i="249"/>
  <c r="F226" i="249"/>
  <c r="E226" i="249"/>
  <c r="D226" i="249"/>
  <c r="C226" i="249"/>
  <c r="B226" i="249"/>
  <c r="G224" i="249"/>
  <c r="I237" i="249" s="1"/>
  <c r="J237" i="249" s="1"/>
  <c r="G223" i="249"/>
  <c r="F223" i="249"/>
  <c r="E223" i="249"/>
  <c r="D223" i="249"/>
  <c r="C223" i="249"/>
  <c r="B223" i="249"/>
  <c r="G222" i="249"/>
  <c r="F222" i="249"/>
  <c r="E222" i="249"/>
  <c r="D222" i="249"/>
  <c r="C222" i="249"/>
  <c r="B222" i="249"/>
  <c r="AB248" i="248"/>
  <c r="Y248" i="248"/>
  <c r="X248" i="248"/>
  <c r="W248" i="248"/>
  <c r="V248" i="248"/>
  <c r="U248" i="248"/>
  <c r="T248" i="248"/>
  <c r="S248" i="248"/>
  <c r="R248" i="248"/>
  <c r="Q248" i="248"/>
  <c r="P248" i="248"/>
  <c r="O248" i="248"/>
  <c r="N248" i="248"/>
  <c r="M248" i="248"/>
  <c r="L248" i="248"/>
  <c r="K248" i="248"/>
  <c r="J248" i="248"/>
  <c r="I248" i="248"/>
  <c r="H248" i="248"/>
  <c r="G248" i="248"/>
  <c r="F248" i="248"/>
  <c r="E248" i="248"/>
  <c r="D248" i="248"/>
  <c r="C248" i="248"/>
  <c r="B248" i="248"/>
  <c r="Z246" i="248"/>
  <c r="AB260" i="248" s="1"/>
  <c r="AC260" i="248" s="1"/>
  <c r="Z245" i="248"/>
  <c r="Y245" i="248"/>
  <c r="X245" i="248"/>
  <c r="W245" i="248"/>
  <c r="V245" i="248"/>
  <c r="U245" i="248"/>
  <c r="T245" i="248"/>
  <c r="S245" i="248"/>
  <c r="R245" i="248"/>
  <c r="Q245" i="248"/>
  <c r="P245" i="248"/>
  <c r="O245" i="248"/>
  <c r="N245" i="248"/>
  <c r="M245" i="248"/>
  <c r="L245" i="248"/>
  <c r="K245" i="248"/>
  <c r="J245" i="248"/>
  <c r="I245" i="248"/>
  <c r="H245" i="248"/>
  <c r="G245" i="248"/>
  <c r="F245" i="248"/>
  <c r="E245" i="248"/>
  <c r="D245" i="248"/>
  <c r="C245" i="248"/>
  <c r="B245" i="248"/>
  <c r="Z244" i="248"/>
  <c r="Y244" i="248"/>
  <c r="X244" i="248"/>
  <c r="W244" i="248"/>
  <c r="V244" i="248"/>
  <c r="U244" i="248"/>
  <c r="T244" i="248"/>
  <c r="S244" i="248"/>
  <c r="R244" i="248"/>
  <c r="Q244" i="248"/>
  <c r="P244" i="248"/>
  <c r="O244" i="248"/>
  <c r="N244" i="248"/>
  <c r="M244" i="248"/>
  <c r="L244" i="248"/>
  <c r="K244" i="248"/>
  <c r="J244" i="248"/>
  <c r="I244" i="248"/>
  <c r="H244" i="248"/>
  <c r="G244" i="248"/>
  <c r="F244" i="248"/>
  <c r="E244" i="248"/>
  <c r="D244" i="248"/>
  <c r="C244" i="248"/>
  <c r="B244" i="248"/>
  <c r="G213" i="251" l="1"/>
  <c r="D213" i="251"/>
  <c r="C213" i="251"/>
  <c r="B213" i="251"/>
  <c r="E211" i="251"/>
  <c r="G224" i="251" s="1"/>
  <c r="H224" i="251" s="1"/>
  <c r="E210" i="251"/>
  <c r="D210" i="251"/>
  <c r="C210" i="251"/>
  <c r="B210" i="251"/>
  <c r="E209" i="251"/>
  <c r="D209" i="251"/>
  <c r="C209" i="251"/>
  <c r="B209" i="251"/>
  <c r="H238" i="250"/>
  <c r="G238" i="250"/>
  <c r="F238" i="250"/>
  <c r="E238" i="250"/>
  <c r="D238" i="250"/>
  <c r="C238" i="250"/>
  <c r="B238" i="250"/>
  <c r="K237" i="250"/>
  <c r="I236" i="250"/>
  <c r="K250" i="250" s="1"/>
  <c r="L250" i="250" s="1"/>
  <c r="I235" i="250"/>
  <c r="H235" i="250"/>
  <c r="G235" i="250"/>
  <c r="F235" i="250"/>
  <c r="E235" i="250"/>
  <c r="D235" i="250"/>
  <c r="C235" i="250"/>
  <c r="B235" i="250"/>
  <c r="I234" i="250"/>
  <c r="H234" i="250"/>
  <c r="G234" i="250"/>
  <c r="F234" i="250"/>
  <c r="E234" i="250"/>
  <c r="D234" i="250"/>
  <c r="C234" i="250"/>
  <c r="B234" i="250"/>
  <c r="I213" i="249"/>
  <c r="F213" i="249"/>
  <c r="E213" i="249"/>
  <c r="D213" i="249"/>
  <c r="C213" i="249"/>
  <c r="B213" i="249"/>
  <c r="G211" i="249"/>
  <c r="I224" i="249" s="1"/>
  <c r="J224" i="249" s="1"/>
  <c r="G210" i="249"/>
  <c r="F210" i="249"/>
  <c r="E210" i="249"/>
  <c r="D210" i="249"/>
  <c r="C210" i="249"/>
  <c r="B210" i="249"/>
  <c r="G209" i="249"/>
  <c r="F209" i="249"/>
  <c r="E209" i="249"/>
  <c r="D209" i="249"/>
  <c r="C209" i="249"/>
  <c r="B209" i="249"/>
  <c r="AB234" i="248"/>
  <c r="Y234" i="248"/>
  <c r="X234" i="248"/>
  <c r="W234" i="248"/>
  <c r="V234" i="248"/>
  <c r="U234" i="248"/>
  <c r="T234" i="248"/>
  <c r="S234" i="248"/>
  <c r="R234" i="248"/>
  <c r="Q234" i="248"/>
  <c r="P234" i="248"/>
  <c r="O234" i="248"/>
  <c r="N234" i="248"/>
  <c r="M234" i="248"/>
  <c r="L234" i="248"/>
  <c r="K234" i="248"/>
  <c r="J234" i="248"/>
  <c r="I234" i="248"/>
  <c r="H234" i="248"/>
  <c r="G234" i="248"/>
  <c r="F234" i="248"/>
  <c r="E234" i="248"/>
  <c r="D234" i="248"/>
  <c r="C234" i="248"/>
  <c r="B234" i="248"/>
  <c r="Z232" i="248"/>
  <c r="AB246" i="248" s="1"/>
  <c r="AC246" i="248" s="1"/>
  <c r="Z231" i="248"/>
  <c r="Y231" i="248"/>
  <c r="X231" i="248"/>
  <c r="W231" i="248"/>
  <c r="V231" i="248"/>
  <c r="U231" i="248"/>
  <c r="T231" i="248"/>
  <c r="S231" i="248"/>
  <c r="R231" i="248"/>
  <c r="Q231" i="248"/>
  <c r="P231" i="248"/>
  <c r="O231" i="248"/>
  <c r="N231" i="248"/>
  <c r="M231" i="248"/>
  <c r="L231" i="248"/>
  <c r="K231" i="248"/>
  <c r="J231" i="248"/>
  <c r="I231" i="248"/>
  <c r="H231" i="248"/>
  <c r="G231" i="248"/>
  <c r="F231" i="248"/>
  <c r="E231" i="248"/>
  <c r="D231" i="248"/>
  <c r="C231" i="248"/>
  <c r="B231" i="248"/>
  <c r="Z230" i="248"/>
  <c r="Y230" i="248"/>
  <c r="X230" i="248"/>
  <c r="W230" i="248"/>
  <c r="V230" i="248"/>
  <c r="U230" i="248"/>
  <c r="T230" i="248"/>
  <c r="S230" i="248"/>
  <c r="R230" i="248"/>
  <c r="Q230" i="248"/>
  <c r="P230" i="248"/>
  <c r="O230" i="248"/>
  <c r="N230" i="248"/>
  <c r="M230" i="248"/>
  <c r="L230" i="248"/>
  <c r="K230" i="248"/>
  <c r="J230" i="248"/>
  <c r="I230" i="248"/>
  <c r="H230" i="248"/>
  <c r="G230" i="248"/>
  <c r="F230" i="248"/>
  <c r="E230" i="248"/>
  <c r="D230" i="248"/>
  <c r="C230" i="248"/>
  <c r="B230" i="248"/>
  <c r="G200" i="251" l="1"/>
  <c r="D200" i="251"/>
  <c r="C200" i="251"/>
  <c r="B200" i="251"/>
  <c r="E198" i="251"/>
  <c r="G211" i="251" s="1"/>
  <c r="H211" i="251" s="1"/>
  <c r="E197" i="251"/>
  <c r="D197" i="251"/>
  <c r="C197" i="251"/>
  <c r="B197" i="251"/>
  <c r="E196" i="251"/>
  <c r="D196" i="251"/>
  <c r="C196" i="251"/>
  <c r="B196" i="251"/>
  <c r="H223" i="250"/>
  <c r="G223" i="250"/>
  <c r="F223" i="250"/>
  <c r="E223" i="250"/>
  <c r="D223" i="250"/>
  <c r="C223" i="250"/>
  <c r="B223" i="250"/>
  <c r="K222" i="250"/>
  <c r="I221" i="250"/>
  <c r="K235" i="250" s="1"/>
  <c r="L235" i="250" s="1"/>
  <c r="I220" i="250"/>
  <c r="H220" i="250"/>
  <c r="G220" i="250"/>
  <c r="F220" i="250"/>
  <c r="E220" i="250"/>
  <c r="D220" i="250"/>
  <c r="C220" i="250"/>
  <c r="B220" i="250"/>
  <c r="I219" i="250"/>
  <c r="H219" i="250"/>
  <c r="G219" i="250"/>
  <c r="F219" i="250"/>
  <c r="E219" i="250"/>
  <c r="D219" i="250"/>
  <c r="C219" i="250"/>
  <c r="B219" i="250"/>
  <c r="I200" i="249"/>
  <c r="F200" i="249"/>
  <c r="E200" i="249"/>
  <c r="D200" i="249"/>
  <c r="C200" i="249"/>
  <c r="B200" i="249"/>
  <c r="G198" i="249"/>
  <c r="I211" i="249" s="1"/>
  <c r="J211" i="249" s="1"/>
  <c r="G197" i="249"/>
  <c r="F197" i="249"/>
  <c r="E197" i="249"/>
  <c r="D197" i="249"/>
  <c r="C197" i="249"/>
  <c r="B197" i="249"/>
  <c r="G196" i="249"/>
  <c r="F196" i="249"/>
  <c r="E196" i="249"/>
  <c r="D196" i="249"/>
  <c r="C196" i="249"/>
  <c r="B196" i="249"/>
  <c r="AB220" i="248"/>
  <c r="Y220" i="248"/>
  <c r="X220" i="248"/>
  <c r="W220" i="248"/>
  <c r="V220" i="248"/>
  <c r="U220" i="248"/>
  <c r="T220" i="248"/>
  <c r="S220" i="248"/>
  <c r="R220" i="248"/>
  <c r="Q220" i="248"/>
  <c r="P220" i="248"/>
  <c r="O220" i="248"/>
  <c r="N220" i="248"/>
  <c r="M220" i="248"/>
  <c r="L220" i="248"/>
  <c r="K220" i="248"/>
  <c r="J220" i="248"/>
  <c r="I220" i="248"/>
  <c r="H220" i="248"/>
  <c r="G220" i="248"/>
  <c r="F220" i="248"/>
  <c r="E220" i="248"/>
  <c r="D220" i="248"/>
  <c r="C220" i="248"/>
  <c r="B220" i="248"/>
  <c r="Z218" i="248"/>
  <c r="AB232" i="248" s="1"/>
  <c r="AC232" i="248" s="1"/>
  <c r="Z217" i="248"/>
  <c r="Y217" i="248"/>
  <c r="X217" i="248"/>
  <c r="W217" i="248"/>
  <c r="V217" i="248"/>
  <c r="U217" i="248"/>
  <c r="T217" i="248"/>
  <c r="S217" i="248"/>
  <c r="R217" i="248"/>
  <c r="Q217" i="248"/>
  <c r="P217" i="248"/>
  <c r="O217" i="248"/>
  <c r="N217" i="248"/>
  <c r="M217" i="248"/>
  <c r="L217" i="248"/>
  <c r="K217" i="248"/>
  <c r="J217" i="248"/>
  <c r="I217" i="248"/>
  <c r="H217" i="248"/>
  <c r="G217" i="248"/>
  <c r="F217" i="248"/>
  <c r="E217" i="248"/>
  <c r="D217" i="248"/>
  <c r="C217" i="248"/>
  <c r="B217" i="248"/>
  <c r="Z216" i="248"/>
  <c r="Y216" i="248"/>
  <c r="X216" i="248"/>
  <c r="W216" i="248"/>
  <c r="V216" i="248"/>
  <c r="U216" i="248"/>
  <c r="T216" i="248"/>
  <c r="S216" i="248"/>
  <c r="R216" i="248"/>
  <c r="Q216" i="248"/>
  <c r="P216" i="248"/>
  <c r="O216" i="248"/>
  <c r="N216" i="248"/>
  <c r="M216" i="248"/>
  <c r="L216" i="248"/>
  <c r="K216" i="248"/>
  <c r="J216" i="248"/>
  <c r="I216" i="248"/>
  <c r="H216" i="248"/>
  <c r="G216" i="248"/>
  <c r="F216" i="248"/>
  <c r="E216" i="248"/>
  <c r="D216" i="248"/>
  <c r="C216" i="248"/>
  <c r="B216" i="248"/>
  <c r="G187" i="251" l="1"/>
  <c r="D187" i="251"/>
  <c r="C187" i="251"/>
  <c r="B187" i="251"/>
  <c r="E185" i="251"/>
  <c r="G198" i="251" s="1"/>
  <c r="H198" i="251" s="1"/>
  <c r="E184" i="251"/>
  <c r="D184" i="251"/>
  <c r="C184" i="251"/>
  <c r="B184" i="251"/>
  <c r="E183" i="251"/>
  <c r="D183" i="251"/>
  <c r="C183" i="251"/>
  <c r="B183" i="251"/>
  <c r="H208" i="250"/>
  <c r="G208" i="250"/>
  <c r="F208" i="250"/>
  <c r="E208" i="250"/>
  <c r="D208" i="250"/>
  <c r="C208" i="250"/>
  <c r="B208" i="250"/>
  <c r="K207" i="250"/>
  <c r="I206" i="250"/>
  <c r="K220" i="250" s="1"/>
  <c r="L220" i="250" s="1"/>
  <c r="I205" i="250"/>
  <c r="H205" i="250"/>
  <c r="G205" i="250"/>
  <c r="F205" i="250"/>
  <c r="E205" i="250"/>
  <c r="D205" i="250"/>
  <c r="C205" i="250"/>
  <c r="B205" i="250"/>
  <c r="I204" i="250"/>
  <c r="H204" i="250"/>
  <c r="G204" i="250"/>
  <c r="F204" i="250"/>
  <c r="E204" i="250"/>
  <c r="D204" i="250"/>
  <c r="C204" i="250"/>
  <c r="B204" i="250"/>
  <c r="I187" i="249"/>
  <c r="F187" i="249"/>
  <c r="E187" i="249"/>
  <c r="D187" i="249"/>
  <c r="C187" i="249"/>
  <c r="B187" i="249"/>
  <c r="G185" i="249"/>
  <c r="I198" i="249" s="1"/>
  <c r="J198" i="249" s="1"/>
  <c r="G184" i="249"/>
  <c r="F184" i="249"/>
  <c r="E184" i="249"/>
  <c r="D184" i="249"/>
  <c r="C184" i="249"/>
  <c r="B184" i="249"/>
  <c r="G183" i="249"/>
  <c r="F183" i="249"/>
  <c r="E183" i="249"/>
  <c r="D183" i="249"/>
  <c r="C183" i="249"/>
  <c r="B183" i="249"/>
  <c r="AB206" i="248"/>
  <c r="Y206" i="248"/>
  <c r="X206" i="248"/>
  <c r="W206" i="248"/>
  <c r="V206" i="248"/>
  <c r="U206" i="248"/>
  <c r="T206" i="248"/>
  <c r="S206" i="248"/>
  <c r="R206" i="248"/>
  <c r="Q206" i="248"/>
  <c r="P206" i="248"/>
  <c r="O206" i="248"/>
  <c r="N206" i="248"/>
  <c r="M206" i="248"/>
  <c r="L206" i="248"/>
  <c r="K206" i="248"/>
  <c r="J206" i="248"/>
  <c r="I206" i="248"/>
  <c r="H206" i="248"/>
  <c r="G206" i="248"/>
  <c r="F206" i="248"/>
  <c r="E206" i="248"/>
  <c r="D206" i="248"/>
  <c r="C206" i="248"/>
  <c r="B206" i="248"/>
  <c r="Z204" i="248"/>
  <c r="AB218" i="248" s="1"/>
  <c r="AC218" i="248" s="1"/>
  <c r="Z203" i="248"/>
  <c r="Y203" i="248"/>
  <c r="X203" i="248"/>
  <c r="W203" i="248"/>
  <c r="V203" i="248"/>
  <c r="U203" i="248"/>
  <c r="T203" i="248"/>
  <c r="S203" i="248"/>
  <c r="R203" i="248"/>
  <c r="Q203" i="248"/>
  <c r="P203" i="248"/>
  <c r="O203" i="248"/>
  <c r="N203" i="248"/>
  <c r="M203" i="248"/>
  <c r="L203" i="248"/>
  <c r="K203" i="248"/>
  <c r="J203" i="248"/>
  <c r="I203" i="248"/>
  <c r="H203" i="248"/>
  <c r="G203" i="248"/>
  <c r="F203" i="248"/>
  <c r="E203" i="248"/>
  <c r="D203" i="248"/>
  <c r="C203" i="248"/>
  <c r="B203" i="248"/>
  <c r="Z202" i="248"/>
  <c r="Y202" i="248"/>
  <c r="X202" i="248"/>
  <c r="W202" i="248"/>
  <c r="V202" i="248"/>
  <c r="U202" i="248"/>
  <c r="T202" i="248"/>
  <c r="S202" i="248"/>
  <c r="R202" i="248"/>
  <c r="Q202" i="248"/>
  <c r="P202" i="248"/>
  <c r="O202" i="248"/>
  <c r="N202" i="248"/>
  <c r="M202" i="248"/>
  <c r="L202" i="248"/>
  <c r="K202" i="248"/>
  <c r="J202" i="248"/>
  <c r="I202" i="248"/>
  <c r="H202" i="248"/>
  <c r="G202" i="248"/>
  <c r="F202" i="248"/>
  <c r="E202" i="248"/>
  <c r="D202" i="248"/>
  <c r="C202" i="248"/>
  <c r="B202" i="248"/>
  <c r="C192" i="248" l="1"/>
  <c r="G174" i="251" l="1"/>
  <c r="D174" i="251"/>
  <c r="C174" i="251"/>
  <c r="B174" i="251"/>
  <c r="E172" i="251"/>
  <c r="G185" i="251" s="1"/>
  <c r="H185" i="251" s="1"/>
  <c r="E171" i="251"/>
  <c r="D171" i="251"/>
  <c r="C171" i="251"/>
  <c r="B171" i="251"/>
  <c r="E170" i="251"/>
  <c r="D170" i="251"/>
  <c r="C170" i="251"/>
  <c r="B170" i="251"/>
  <c r="H193" i="250"/>
  <c r="G193" i="250"/>
  <c r="F193" i="250"/>
  <c r="E193" i="250"/>
  <c r="D193" i="250"/>
  <c r="C193" i="250"/>
  <c r="B193" i="250"/>
  <c r="K192" i="250"/>
  <c r="I191" i="250"/>
  <c r="K205" i="250" s="1"/>
  <c r="L205" i="250" s="1"/>
  <c r="I190" i="250"/>
  <c r="H190" i="250"/>
  <c r="G190" i="250"/>
  <c r="F190" i="250"/>
  <c r="E190" i="250"/>
  <c r="D190" i="250"/>
  <c r="C190" i="250"/>
  <c r="B190" i="250"/>
  <c r="I189" i="250"/>
  <c r="H189" i="250"/>
  <c r="G189" i="250"/>
  <c r="F189" i="250"/>
  <c r="E189" i="250"/>
  <c r="D189" i="250"/>
  <c r="C189" i="250"/>
  <c r="B189" i="250"/>
  <c r="I174" i="249"/>
  <c r="F174" i="249"/>
  <c r="E174" i="249"/>
  <c r="D174" i="249"/>
  <c r="C174" i="249"/>
  <c r="B174" i="249"/>
  <c r="G172" i="249"/>
  <c r="I185" i="249" s="1"/>
  <c r="J185" i="249" s="1"/>
  <c r="G171" i="249"/>
  <c r="F171" i="249"/>
  <c r="E171" i="249"/>
  <c r="D171" i="249"/>
  <c r="C171" i="249"/>
  <c r="B171" i="249"/>
  <c r="G170" i="249"/>
  <c r="F170" i="249"/>
  <c r="E170" i="249"/>
  <c r="D170" i="249"/>
  <c r="C170" i="249"/>
  <c r="B170" i="249"/>
  <c r="AB192" i="248"/>
  <c r="Y192" i="248"/>
  <c r="X192" i="248"/>
  <c r="W192" i="248"/>
  <c r="V192" i="248"/>
  <c r="U192" i="248"/>
  <c r="T192" i="248"/>
  <c r="S192" i="248"/>
  <c r="R192" i="248"/>
  <c r="Q192" i="248"/>
  <c r="P192" i="248"/>
  <c r="O192" i="248"/>
  <c r="N192" i="248"/>
  <c r="M192" i="248"/>
  <c r="L192" i="248"/>
  <c r="K192" i="248"/>
  <c r="J192" i="248"/>
  <c r="I192" i="248"/>
  <c r="H192" i="248"/>
  <c r="G192" i="248"/>
  <c r="F192" i="248"/>
  <c r="E192" i="248"/>
  <c r="D192" i="248"/>
  <c r="B192" i="248"/>
  <c r="Z190" i="248"/>
  <c r="AB204" i="248" s="1"/>
  <c r="AC204" i="248" s="1"/>
  <c r="Z189" i="248"/>
  <c r="Y189" i="248"/>
  <c r="X189" i="248"/>
  <c r="W189" i="248"/>
  <c r="V189" i="248"/>
  <c r="U189" i="248"/>
  <c r="T189" i="248"/>
  <c r="S189" i="248"/>
  <c r="R189" i="248"/>
  <c r="Q189" i="248"/>
  <c r="P189" i="248"/>
  <c r="O189" i="248"/>
  <c r="N189" i="248"/>
  <c r="M189" i="248"/>
  <c r="L189" i="248"/>
  <c r="K189" i="248"/>
  <c r="J189" i="248"/>
  <c r="I189" i="248"/>
  <c r="H189" i="248"/>
  <c r="G189" i="248"/>
  <c r="F189" i="248"/>
  <c r="E189" i="248"/>
  <c r="D189" i="248"/>
  <c r="C189" i="248"/>
  <c r="B189" i="248"/>
  <c r="Z188" i="248"/>
  <c r="Y188" i="248"/>
  <c r="X188" i="248"/>
  <c r="W188" i="248"/>
  <c r="V188" i="248"/>
  <c r="U188" i="248"/>
  <c r="T188" i="248"/>
  <c r="S188" i="248"/>
  <c r="R188" i="248"/>
  <c r="Q188" i="248"/>
  <c r="P188" i="248"/>
  <c r="O188" i="248"/>
  <c r="N188" i="248"/>
  <c r="M188" i="248"/>
  <c r="L188" i="248"/>
  <c r="K188" i="248"/>
  <c r="J188" i="248"/>
  <c r="I188" i="248"/>
  <c r="H188" i="248"/>
  <c r="G188" i="248"/>
  <c r="F188" i="248"/>
  <c r="E188" i="248"/>
  <c r="D188" i="248"/>
  <c r="C188" i="248"/>
  <c r="B188" i="248"/>
  <c r="F161" i="249" l="1"/>
  <c r="B175" i="248" l="1"/>
  <c r="G161" i="251"/>
  <c r="D161" i="251"/>
  <c r="C161" i="251"/>
  <c r="B161" i="251"/>
  <c r="E159" i="251"/>
  <c r="G172" i="251" s="1"/>
  <c r="H172" i="251" s="1"/>
  <c r="E158" i="251"/>
  <c r="D158" i="251"/>
  <c r="C158" i="251"/>
  <c r="B158" i="251"/>
  <c r="E157" i="251"/>
  <c r="D157" i="251"/>
  <c r="C157" i="251"/>
  <c r="B157" i="251"/>
  <c r="H178" i="250"/>
  <c r="G178" i="250"/>
  <c r="F178" i="250"/>
  <c r="E178" i="250"/>
  <c r="D178" i="250"/>
  <c r="C178" i="250"/>
  <c r="B178" i="250"/>
  <c r="K177" i="250"/>
  <c r="I176" i="250"/>
  <c r="K190" i="250" s="1"/>
  <c r="L190" i="250" s="1"/>
  <c r="I175" i="250"/>
  <c r="H175" i="250"/>
  <c r="G175" i="250"/>
  <c r="F175" i="250"/>
  <c r="E175" i="250"/>
  <c r="D175" i="250"/>
  <c r="C175" i="250"/>
  <c r="B175" i="250"/>
  <c r="I174" i="250"/>
  <c r="H174" i="250"/>
  <c r="G174" i="250"/>
  <c r="F174" i="250"/>
  <c r="E174" i="250"/>
  <c r="D174" i="250"/>
  <c r="C174" i="250"/>
  <c r="B174" i="250"/>
  <c r="I161" i="249"/>
  <c r="E161" i="249"/>
  <c r="D161" i="249"/>
  <c r="C161" i="249"/>
  <c r="B161" i="249"/>
  <c r="G159" i="249"/>
  <c r="I172" i="249" s="1"/>
  <c r="J172" i="249" s="1"/>
  <c r="G158" i="249"/>
  <c r="F158" i="249"/>
  <c r="E158" i="249"/>
  <c r="D158" i="249"/>
  <c r="C158" i="249"/>
  <c r="B158" i="249"/>
  <c r="G157" i="249"/>
  <c r="F157" i="249"/>
  <c r="E157" i="249"/>
  <c r="D157" i="249"/>
  <c r="C157" i="249"/>
  <c r="B157" i="249"/>
  <c r="AB178" i="248"/>
  <c r="Y178" i="248"/>
  <c r="X178" i="248"/>
  <c r="W178" i="248"/>
  <c r="V178" i="248"/>
  <c r="U178" i="248"/>
  <c r="T178" i="248"/>
  <c r="S178" i="248"/>
  <c r="R178" i="248"/>
  <c r="Q178" i="248"/>
  <c r="P178" i="248"/>
  <c r="O178" i="248"/>
  <c r="N178" i="248"/>
  <c r="M178" i="248"/>
  <c r="L178" i="248"/>
  <c r="K178" i="248"/>
  <c r="J178" i="248"/>
  <c r="I178" i="248"/>
  <c r="H178" i="248"/>
  <c r="G178" i="248"/>
  <c r="F178" i="248"/>
  <c r="E178" i="248"/>
  <c r="D178" i="248"/>
  <c r="C178" i="248"/>
  <c r="B178" i="248"/>
  <c r="Z176" i="248"/>
  <c r="AB190" i="248" s="1"/>
  <c r="AC190" i="248" s="1"/>
  <c r="Z175" i="248"/>
  <c r="Y175" i="248"/>
  <c r="X175" i="248"/>
  <c r="W175" i="248"/>
  <c r="V175" i="248"/>
  <c r="U175" i="248"/>
  <c r="T175" i="248"/>
  <c r="S175" i="248"/>
  <c r="R175" i="248"/>
  <c r="Q175" i="248"/>
  <c r="P175" i="248"/>
  <c r="O175" i="248"/>
  <c r="N175" i="248"/>
  <c r="M175" i="248"/>
  <c r="L175" i="248"/>
  <c r="K175" i="248"/>
  <c r="J175" i="248"/>
  <c r="I175" i="248"/>
  <c r="H175" i="248"/>
  <c r="G175" i="248"/>
  <c r="F175" i="248"/>
  <c r="E175" i="248"/>
  <c r="D175" i="248"/>
  <c r="C175" i="248"/>
  <c r="Z174" i="248"/>
  <c r="Y174" i="248"/>
  <c r="X174" i="248"/>
  <c r="W174" i="248"/>
  <c r="V174" i="248"/>
  <c r="U174" i="248"/>
  <c r="T174" i="248"/>
  <c r="S174" i="248"/>
  <c r="R174" i="248"/>
  <c r="Q174" i="248"/>
  <c r="P174" i="248"/>
  <c r="O174" i="248"/>
  <c r="N174" i="248"/>
  <c r="M174" i="248"/>
  <c r="L174" i="248"/>
  <c r="K174" i="248"/>
  <c r="J174" i="248"/>
  <c r="I174" i="248"/>
  <c r="H174" i="248"/>
  <c r="G174" i="248"/>
  <c r="F174" i="248"/>
  <c r="E174" i="248"/>
  <c r="D174" i="248"/>
  <c r="C174" i="248"/>
  <c r="B174" i="248"/>
  <c r="G148" i="251" l="1"/>
  <c r="D148" i="251"/>
  <c r="C148" i="251"/>
  <c r="B148" i="251"/>
  <c r="E146" i="251"/>
  <c r="G159" i="251" s="1"/>
  <c r="H159" i="251" s="1"/>
  <c r="E145" i="251"/>
  <c r="D145" i="251"/>
  <c r="C145" i="251"/>
  <c r="B145" i="251"/>
  <c r="E144" i="251"/>
  <c r="D144" i="251"/>
  <c r="C144" i="251"/>
  <c r="B144" i="251"/>
  <c r="H163" i="250"/>
  <c r="G163" i="250"/>
  <c r="F163" i="250"/>
  <c r="E163" i="250"/>
  <c r="D163" i="250"/>
  <c r="C163" i="250"/>
  <c r="B163" i="250"/>
  <c r="K162" i="250"/>
  <c r="I161" i="250"/>
  <c r="K175" i="250" s="1"/>
  <c r="L175" i="250" s="1"/>
  <c r="I160" i="250"/>
  <c r="H160" i="250"/>
  <c r="G160" i="250"/>
  <c r="F160" i="250"/>
  <c r="E160" i="250"/>
  <c r="D160" i="250"/>
  <c r="C160" i="250"/>
  <c r="B160" i="250"/>
  <c r="I159" i="250"/>
  <c r="H159" i="250"/>
  <c r="G159" i="250"/>
  <c r="F159" i="250"/>
  <c r="E159" i="250"/>
  <c r="D159" i="250"/>
  <c r="C159" i="250"/>
  <c r="B159" i="250"/>
  <c r="I148" i="249"/>
  <c r="F148" i="249"/>
  <c r="E148" i="249"/>
  <c r="D148" i="249"/>
  <c r="C148" i="249"/>
  <c r="B148" i="249"/>
  <c r="G146" i="249"/>
  <c r="I159" i="249" s="1"/>
  <c r="J159" i="249" s="1"/>
  <c r="G145" i="249"/>
  <c r="F145" i="249"/>
  <c r="E145" i="249"/>
  <c r="D145" i="249"/>
  <c r="C145" i="249"/>
  <c r="B145" i="249"/>
  <c r="G144" i="249"/>
  <c r="F144" i="249"/>
  <c r="E144" i="249"/>
  <c r="D144" i="249"/>
  <c r="C144" i="249"/>
  <c r="B144" i="249"/>
  <c r="AB164" i="248"/>
  <c r="Y164" i="248"/>
  <c r="X164" i="248"/>
  <c r="W164" i="248"/>
  <c r="V164" i="248"/>
  <c r="U164" i="248"/>
  <c r="T164" i="248"/>
  <c r="S164" i="248"/>
  <c r="R164" i="248"/>
  <c r="Q164" i="248"/>
  <c r="P164" i="248"/>
  <c r="O164" i="248"/>
  <c r="N164" i="248"/>
  <c r="M164" i="248"/>
  <c r="L164" i="248"/>
  <c r="K164" i="248"/>
  <c r="J164" i="248"/>
  <c r="I164" i="248"/>
  <c r="H164" i="248"/>
  <c r="G164" i="248"/>
  <c r="F164" i="248"/>
  <c r="E164" i="248"/>
  <c r="D164" i="248"/>
  <c r="C164" i="248"/>
  <c r="B164" i="248"/>
  <c r="Z162" i="248"/>
  <c r="AB176" i="248" s="1"/>
  <c r="AC176" i="248" s="1"/>
  <c r="Z161" i="248"/>
  <c r="Y161" i="248"/>
  <c r="X161" i="248"/>
  <c r="W161" i="248"/>
  <c r="V161" i="248"/>
  <c r="U161" i="248"/>
  <c r="T161" i="248"/>
  <c r="S161" i="248"/>
  <c r="R161" i="248"/>
  <c r="Q161" i="248"/>
  <c r="P161" i="248"/>
  <c r="O161" i="248"/>
  <c r="N161" i="248"/>
  <c r="M161" i="248"/>
  <c r="L161" i="248"/>
  <c r="K161" i="248"/>
  <c r="J161" i="248"/>
  <c r="I161" i="248"/>
  <c r="H161" i="248"/>
  <c r="G161" i="248"/>
  <c r="F161" i="248"/>
  <c r="E161" i="248"/>
  <c r="D161" i="248"/>
  <c r="C161" i="248"/>
  <c r="B161" i="248"/>
  <c r="Z160" i="248"/>
  <c r="Y160" i="248"/>
  <c r="X160" i="248"/>
  <c r="W160" i="248"/>
  <c r="V160" i="248"/>
  <c r="U160" i="248"/>
  <c r="T160" i="248"/>
  <c r="S160" i="248"/>
  <c r="R160" i="248"/>
  <c r="Q160" i="248"/>
  <c r="P160" i="248"/>
  <c r="O160" i="248"/>
  <c r="N160" i="248"/>
  <c r="M160" i="248"/>
  <c r="L160" i="248"/>
  <c r="K160" i="248"/>
  <c r="J160" i="248"/>
  <c r="I160" i="248"/>
  <c r="H160" i="248"/>
  <c r="G160" i="248"/>
  <c r="F160" i="248"/>
  <c r="E160" i="248"/>
  <c r="D160" i="248"/>
  <c r="C160" i="248"/>
  <c r="B160" i="248"/>
  <c r="C148" i="250" l="1"/>
  <c r="D148" i="250"/>
  <c r="E148" i="250"/>
  <c r="F148" i="250"/>
  <c r="G148" i="250"/>
  <c r="H148" i="250"/>
  <c r="B148" i="250"/>
  <c r="K147" i="250" l="1"/>
  <c r="G135" i="251" l="1"/>
  <c r="D135" i="251"/>
  <c r="C135" i="251"/>
  <c r="B135" i="251"/>
  <c r="E133" i="251"/>
  <c r="G146" i="251" s="1"/>
  <c r="H146" i="251" s="1"/>
  <c r="E132" i="251"/>
  <c r="D132" i="251"/>
  <c r="C132" i="251"/>
  <c r="B132" i="251"/>
  <c r="E131" i="251"/>
  <c r="D131" i="251"/>
  <c r="C131" i="251"/>
  <c r="B131" i="251"/>
  <c r="I146" i="250"/>
  <c r="K160" i="250" s="1"/>
  <c r="L160" i="250" s="1"/>
  <c r="I145" i="250"/>
  <c r="H145" i="250"/>
  <c r="G145" i="250"/>
  <c r="F145" i="250"/>
  <c r="E145" i="250"/>
  <c r="D145" i="250"/>
  <c r="C145" i="250"/>
  <c r="B145" i="250"/>
  <c r="I144" i="250"/>
  <c r="H144" i="250"/>
  <c r="G144" i="250"/>
  <c r="F144" i="250"/>
  <c r="E144" i="250"/>
  <c r="D144" i="250"/>
  <c r="C144" i="250"/>
  <c r="B144" i="250"/>
  <c r="I135" i="249"/>
  <c r="F135" i="249"/>
  <c r="E135" i="249"/>
  <c r="D135" i="249"/>
  <c r="C135" i="249"/>
  <c r="B135" i="249"/>
  <c r="G133" i="249"/>
  <c r="I146" i="249" s="1"/>
  <c r="J146" i="249" s="1"/>
  <c r="G132" i="249"/>
  <c r="F132" i="249"/>
  <c r="E132" i="249"/>
  <c r="D132" i="249"/>
  <c r="C132" i="249"/>
  <c r="B132" i="249"/>
  <c r="G131" i="249"/>
  <c r="F131" i="249"/>
  <c r="E131" i="249"/>
  <c r="D131" i="249"/>
  <c r="C131" i="249"/>
  <c r="B131" i="249"/>
  <c r="B146" i="248"/>
  <c r="B149" i="248"/>
  <c r="C149" i="248"/>
  <c r="D149" i="248"/>
  <c r="E149" i="248"/>
  <c r="F149" i="248"/>
  <c r="G149" i="248"/>
  <c r="H149" i="248"/>
  <c r="I149" i="248"/>
  <c r="J149" i="248"/>
  <c r="K149" i="248"/>
  <c r="L149" i="248"/>
  <c r="M149" i="248"/>
  <c r="N149" i="248"/>
  <c r="O149" i="248"/>
  <c r="P149" i="248"/>
  <c r="Q149" i="248"/>
  <c r="R149" i="248"/>
  <c r="S149" i="248"/>
  <c r="T149" i="248"/>
  <c r="U149" i="248"/>
  <c r="V149" i="248"/>
  <c r="W149" i="248"/>
  <c r="X149" i="248"/>
  <c r="Y149" i="248"/>
  <c r="Z146" i="248"/>
  <c r="C146" i="248"/>
  <c r="D146" i="248"/>
  <c r="E146" i="248"/>
  <c r="F146" i="248"/>
  <c r="G146" i="248"/>
  <c r="H146" i="248"/>
  <c r="I146" i="248"/>
  <c r="J146" i="248"/>
  <c r="K146" i="248"/>
  <c r="L146" i="248"/>
  <c r="M146" i="248"/>
  <c r="N146" i="248"/>
  <c r="O146" i="248"/>
  <c r="P146" i="248"/>
  <c r="Q146" i="248"/>
  <c r="R146" i="248"/>
  <c r="S146" i="248"/>
  <c r="T146" i="248"/>
  <c r="U146" i="248"/>
  <c r="V146" i="248"/>
  <c r="W146" i="248"/>
  <c r="X146" i="248"/>
  <c r="Y146" i="248"/>
  <c r="AB149" i="248"/>
  <c r="Z147" i="248"/>
  <c r="AB162" i="248" s="1"/>
  <c r="AC162" i="248" s="1"/>
  <c r="Z145" i="248"/>
  <c r="Y145" i="248"/>
  <c r="X145" i="248"/>
  <c r="W145" i="248"/>
  <c r="V145" i="248"/>
  <c r="U145" i="248"/>
  <c r="T145" i="248"/>
  <c r="S145" i="248"/>
  <c r="R145" i="248"/>
  <c r="Q145" i="248"/>
  <c r="P145" i="248"/>
  <c r="O145" i="248"/>
  <c r="N145" i="248"/>
  <c r="M145" i="248"/>
  <c r="L145" i="248"/>
  <c r="K145" i="248"/>
  <c r="J145" i="248"/>
  <c r="I145" i="248"/>
  <c r="H145" i="248"/>
  <c r="G145" i="248"/>
  <c r="F145" i="248"/>
  <c r="E145" i="248"/>
  <c r="D145" i="248"/>
  <c r="C145" i="248"/>
  <c r="B145" i="248"/>
  <c r="E118" i="251" l="1"/>
  <c r="C133" i="250"/>
  <c r="D133" i="250"/>
  <c r="E133" i="250"/>
  <c r="F133" i="250"/>
  <c r="G133" i="250"/>
  <c r="H133" i="250"/>
  <c r="B133" i="250"/>
  <c r="D134" i="248"/>
  <c r="E134" i="248"/>
  <c r="F134" i="248"/>
  <c r="G134" i="248"/>
  <c r="H134" i="248"/>
  <c r="I134" i="248"/>
  <c r="J134" i="248"/>
  <c r="K134" i="248"/>
  <c r="L134" i="248"/>
  <c r="M134" i="248"/>
  <c r="N134" i="248"/>
  <c r="O134" i="248"/>
  <c r="P134" i="248"/>
  <c r="Q134" i="248"/>
  <c r="R134" i="248"/>
  <c r="S134" i="248"/>
  <c r="T134" i="248"/>
  <c r="U134" i="248"/>
  <c r="V134" i="248"/>
  <c r="W134" i="248"/>
  <c r="X134" i="248"/>
  <c r="Y134" i="248"/>
  <c r="C134" i="248"/>
  <c r="B134" i="248"/>
  <c r="L117" i="251" l="1"/>
  <c r="P129" i="250"/>
  <c r="AH134" i="248"/>
  <c r="AO134" i="248"/>
  <c r="AT128" i="248"/>
  <c r="Q131" i="248" l="1"/>
  <c r="R131" i="248"/>
  <c r="S131" i="248"/>
  <c r="T131" i="248"/>
  <c r="U131" i="248"/>
  <c r="V131" i="248"/>
  <c r="W131" i="248"/>
  <c r="X131" i="248"/>
  <c r="Y131" i="248"/>
  <c r="P131" i="248"/>
  <c r="O131" i="248"/>
  <c r="N131" i="248"/>
  <c r="M131" i="248"/>
  <c r="L131" i="248"/>
  <c r="C131" i="248"/>
  <c r="D131" i="248"/>
  <c r="E131" i="248"/>
  <c r="F131" i="248"/>
  <c r="G131" i="248"/>
  <c r="H131" i="248"/>
  <c r="I131" i="248"/>
  <c r="J131" i="248"/>
  <c r="K131" i="248"/>
  <c r="B131" i="248"/>
  <c r="K130" i="248" l="1"/>
  <c r="G122" i="251" l="1"/>
  <c r="D122" i="251"/>
  <c r="C122" i="251"/>
  <c r="B122" i="251"/>
  <c r="E120" i="251"/>
  <c r="G133" i="251" s="1"/>
  <c r="H133" i="251" s="1"/>
  <c r="E119" i="251"/>
  <c r="D119" i="251"/>
  <c r="C119" i="251"/>
  <c r="B119" i="251"/>
  <c r="D118" i="251"/>
  <c r="C118" i="251"/>
  <c r="B118" i="251"/>
  <c r="K132" i="250"/>
  <c r="I131" i="250"/>
  <c r="K145" i="250" s="1"/>
  <c r="L145" i="250" s="1"/>
  <c r="I130" i="250"/>
  <c r="H130" i="250"/>
  <c r="G130" i="250"/>
  <c r="F130" i="250"/>
  <c r="E130" i="250"/>
  <c r="D130" i="250"/>
  <c r="C130" i="250"/>
  <c r="B130" i="250"/>
  <c r="I129" i="250"/>
  <c r="H129" i="250"/>
  <c r="G129" i="250"/>
  <c r="F129" i="250"/>
  <c r="E129" i="250"/>
  <c r="D129" i="250"/>
  <c r="C129" i="250"/>
  <c r="B129" i="250"/>
  <c r="I122" i="249"/>
  <c r="F122" i="249"/>
  <c r="E122" i="249"/>
  <c r="D122" i="249"/>
  <c r="C122" i="249"/>
  <c r="B122" i="249"/>
  <c r="G120" i="249"/>
  <c r="I133" i="249" s="1"/>
  <c r="J133" i="249" s="1"/>
  <c r="G119" i="249"/>
  <c r="F119" i="249"/>
  <c r="E119" i="249"/>
  <c r="D119" i="249"/>
  <c r="C119" i="249"/>
  <c r="B119" i="249"/>
  <c r="G118" i="249"/>
  <c r="F118" i="249"/>
  <c r="E118" i="249"/>
  <c r="D118" i="249"/>
  <c r="C118" i="249"/>
  <c r="B118" i="249"/>
  <c r="AB134" i="248"/>
  <c r="Z132" i="248"/>
  <c r="AB147" i="248" s="1"/>
  <c r="AC147" i="248" s="1"/>
  <c r="Z131" i="248"/>
  <c r="Z130" i="248"/>
  <c r="Y130" i="248"/>
  <c r="X130" i="248"/>
  <c r="W130" i="248"/>
  <c r="V130" i="248"/>
  <c r="U130" i="248"/>
  <c r="T130" i="248"/>
  <c r="S130" i="248"/>
  <c r="R130" i="248"/>
  <c r="Q130" i="248"/>
  <c r="P130" i="248"/>
  <c r="O130" i="248"/>
  <c r="N130" i="248"/>
  <c r="M130" i="248"/>
  <c r="L130" i="248"/>
  <c r="J130" i="248"/>
  <c r="I130" i="248"/>
  <c r="H130" i="248"/>
  <c r="G130" i="248"/>
  <c r="F130" i="248"/>
  <c r="E130" i="248"/>
  <c r="D130" i="248"/>
  <c r="C130" i="248"/>
  <c r="B130" i="248"/>
  <c r="J58" i="248" l="1"/>
  <c r="K58" i="248"/>
  <c r="L58" i="248"/>
  <c r="J73" i="248"/>
  <c r="K73" i="248"/>
  <c r="J87" i="248"/>
  <c r="K87" i="248"/>
  <c r="J101" i="248"/>
  <c r="K101" i="248"/>
  <c r="J115" i="248"/>
  <c r="K115" i="248"/>
  <c r="G109" i="251"/>
  <c r="D109" i="251"/>
  <c r="C109" i="251"/>
  <c r="B109" i="251"/>
  <c r="E107" i="251"/>
  <c r="G120" i="251" s="1"/>
  <c r="H120" i="251" s="1"/>
  <c r="E106" i="251"/>
  <c r="D106" i="251"/>
  <c r="C106" i="251"/>
  <c r="B106" i="251"/>
  <c r="E105" i="251"/>
  <c r="D105" i="251"/>
  <c r="C105" i="251"/>
  <c r="B105" i="251"/>
  <c r="K118" i="250"/>
  <c r="H118" i="250"/>
  <c r="G118" i="250"/>
  <c r="F118" i="250"/>
  <c r="E118" i="250"/>
  <c r="D118" i="250"/>
  <c r="C118" i="250"/>
  <c r="B118" i="250"/>
  <c r="I116" i="250"/>
  <c r="K130" i="250" s="1"/>
  <c r="L130" i="250" s="1"/>
  <c r="I115" i="250"/>
  <c r="H115" i="250"/>
  <c r="G115" i="250"/>
  <c r="F115" i="250"/>
  <c r="E115" i="250"/>
  <c r="D115" i="250"/>
  <c r="C115" i="250"/>
  <c r="B115" i="250"/>
  <c r="I114" i="250"/>
  <c r="H114" i="250"/>
  <c r="G114" i="250"/>
  <c r="F114" i="250"/>
  <c r="E114" i="250"/>
  <c r="D114" i="250"/>
  <c r="C114" i="250"/>
  <c r="B114" i="250"/>
  <c r="I109" i="249"/>
  <c r="F109" i="249"/>
  <c r="E109" i="249"/>
  <c r="D109" i="249"/>
  <c r="C109" i="249"/>
  <c r="B109" i="249"/>
  <c r="G107" i="249"/>
  <c r="I120" i="249" s="1"/>
  <c r="J120" i="249" s="1"/>
  <c r="G106" i="249"/>
  <c r="F106" i="249"/>
  <c r="E106" i="249"/>
  <c r="D106" i="249"/>
  <c r="C106" i="249"/>
  <c r="B106" i="249"/>
  <c r="G105" i="249"/>
  <c r="F105" i="249"/>
  <c r="E105" i="249"/>
  <c r="D105" i="249"/>
  <c r="C105" i="249"/>
  <c r="B105" i="249"/>
  <c r="AA119" i="248"/>
  <c r="X119" i="248"/>
  <c r="W119" i="248"/>
  <c r="V119" i="248"/>
  <c r="U119" i="248"/>
  <c r="T119" i="248"/>
  <c r="S119" i="248"/>
  <c r="R119" i="248"/>
  <c r="Q119" i="248"/>
  <c r="P119" i="248"/>
  <c r="O119" i="248"/>
  <c r="N119" i="248"/>
  <c r="M119" i="248"/>
  <c r="L119" i="248"/>
  <c r="K119" i="248"/>
  <c r="J119" i="248"/>
  <c r="I119" i="248"/>
  <c r="H119" i="248"/>
  <c r="G119" i="248"/>
  <c r="F119" i="248"/>
  <c r="E119" i="248"/>
  <c r="D119" i="248"/>
  <c r="C119" i="248"/>
  <c r="B119" i="248"/>
  <c r="Y117" i="248"/>
  <c r="AB132" i="248" s="1"/>
  <c r="AC132" i="248" s="1"/>
  <c r="Y116" i="248"/>
  <c r="X116" i="248"/>
  <c r="W116" i="248"/>
  <c r="V116" i="248"/>
  <c r="U116" i="248"/>
  <c r="T116" i="248"/>
  <c r="S116" i="248"/>
  <c r="R116" i="248"/>
  <c r="Q116" i="248"/>
  <c r="P116" i="248"/>
  <c r="O116" i="248"/>
  <c r="N116" i="248"/>
  <c r="M116" i="248"/>
  <c r="L116" i="248"/>
  <c r="K116" i="248"/>
  <c r="J116" i="248"/>
  <c r="I116" i="248"/>
  <c r="H116" i="248"/>
  <c r="G116" i="248"/>
  <c r="F116" i="248"/>
  <c r="E116" i="248"/>
  <c r="D116" i="248"/>
  <c r="C116" i="248"/>
  <c r="B116" i="248"/>
  <c r="Y115" i="248"/>
  <c r="X115" i="248"/>
  <c r="W115" i="248"/>
  <c r="V115" i="248"/>
  <c r="U115" i="248"/>
  <c r="T115" i="248"/>
  <c r="S115" i="248"/>
  <c r="R115" i="248"/>
  <c r="Q115" i="248"/>
  <c r="P115" i="248"/>
  <c r="O115" i="248"/>
  <c r="N115" i="248"/>
  <c r="M115" i="248"/>
  <c r="L115" i="248"/>
  <c r="I115" i="248"/>
  <c r="H115" i="248"/>
  <c r="G115" i="248"/>
  <c r="F115" i="248"/>
  <c r="E115" i="248"/>
  <c r="D115" i="248"/>
  <c r="C115" i="248"/>
  <c r="B115" i="248"/>
  <c r="G96" i="251" l="1"/>
  <c r="D96" i="251"/>
  <c r="C96" i="251"/>
  <c r="B96" i="251"/>
  <c r="E94" i="251"/>
  <c r="G107" i="251" s="1"/>
  <c r="H107" i="251" s="1"/>
  <c r="E93" i="251"/>
  <c r="D93" i="251"/>
  <c r="C93" i="251"/>
  <c r="B93" i="251"/>
  <c r="E92" i="251"/>
  <c r="D92" i="251"/>
  <c r="C92" i="251"/>
  <c r="B92" i="251"/>
  <c r="K104" i="250"/>
  <c r="H104" i="250"/>
  <c r="G104" i="250"/>
  <c r="F104" i="250"/>
  <c r="E104" i="250"/>
  <c r="D104" i="250"/>
  <c r="C104" i="250"/>
  <c r="B104" i="250"/>
  <c r="I102" i="250"/>
  <c r="K116" i="250" s="1"/>
  <c r="L116" i="250" s="1"/>
  <c r="I101" i="250"/>
  <c r="H101" i="250"/>
  <c r="G101" i="250"/>
  <c r="F101" i="250"/>
  <c r="E101" i="250"/>
  <c r="D101" i="250"/>
  <c r="C101" i="250"/>
  <c r="B101" i="250"/>
  <c r="I100" i="250"/>
  <c r="H100" i="250"/>
  <c r="G100" i="250"/>
  <c r="F100" i="250"/>
  <c r="E100" i="250"/>
  <c r="D100" i="250"/>
  <c r="C100" i="250"/>
  <c r="B100" i="250"/>
  <c r="I96" i="249"/>
  <c r="F96" i="249"/>
  <c r="E96" i="249"/>
  <c r="D96" i="249"/>
  <c r="C96" i="249"/>
  <c r="B96" i="249"/>
  <c r="G94" i="249"/>
  <c r="I107" i="249" s="1"/>
  <c r="J107" i="249" s="1"/>
  <c r="G93" i="249"/>
  <c r="F93" i="249"/>
  <c r="E93" i="249"/>
  <c r="D93" i="249"/>
  <c r="C93" i="249"/>
  <c r="B93" i="249"/>
  <c r="G92" i="249"/>
  <c r="F92" i="249"/>
  <c r="E92" i="249"/>
  <c r="D92" i="249"/>
  <c r="C92" i="249"/>
  <c r="B92" i="249"/>
  <c r="AA105" i="248"/>
  <c r="X105" i="248"/>
  <c r="W105" i="248"/>
  <c r="V105" i="248"/>
  <c r="U105" i="248"/>
  <c r="T105" i="248"/>
  <c r="S105" i="248"/>
  <c r="R105" i="248"/>
  <c r="Q105" i="248"/>
  <c r="P105" i="248"/>
  <c r="O105" i="248"/>
  <c r="N105" i="248"/>
  <c r="M105" i="248"/>
  <c r="L105" i="248"/>
  <c r="K105" i="248"/>
  <c r="J105" i="248"/>
  <c r="I105" i="248"/>
  <c r="H105" i="248"/>
  <c r="G105" i="248"/>
  <c r="F105" i="248"/>
  <c r="E105" i="248"/>
  <c r="D105" i="248"/>
  <c r="C105" i="248"/>
  <c r="B105" i="248"/>
  <c r="Y103" i="248"/>
  <c r="AA117" i="248" s="1"/>
  <c r="AB117" i="248" s="1"/>
  <c r="Y102" i="248"/>
  <c r="X102" i="248"/>
  <c r="W102" i="248"/>
  <c r="V102" i="248"/>
  <c r="U102" i="248"/>
  <c r="T102" i="248"/>
  <c r="S102" i="248"/>
  <c r="R102" i="248"/>
  <c r="Q102" i="248"/>
  <c r="P102" i="248"/>
  <c r="O102" i="248"/>
  <c r="N102" i="248"/>
  <c r="M102" i="248"/>
  <c r="L102" i="248"/>
  <c r="K102" i="248"/>
  <c r="J102" i="248"/>
  <c r="I102" i="248"/>
  <c r="H102" i="248"/>
  <c r="G102" i="248"/>
  <c r="F102" i="248"/>
  <c r="E102" i="248"/>
  <c r="D102" i="248"/>
  <c r="C102" i="248"/>
  <c r="B102" i="248"/>
  <c r="Y101" i="248"/>
  <c r="X101" i="248"/>
  <c r="W101" i="248"/>
  <c r="V101" i="248"/>
  <c r="U101" i="248"/>
  <c r="T101" i="248"/>
  <c r="S101" i="248"/>
  <c r="R101" i="248"/>
  <c r="Q101" i="248"/>
  <c r="P101" i="248"/>
  <c r="O101" i="248"/>
  <c r="N101" i="248"/>
  <c r="M101" i="248"/>
  <c r="L101" i="248"/>
  <c r="I101" i="248"/>
  <c r="H101" i="248"/>
  <c r="G101" i="248"/>
  <c r="F101" i="248"/>
  <c r="E101" i="248"/>
  <c r="D101" i="248"/>
  <c r="C101" i="248"/>
  <c r="B101" i="248"/>
  <c r="G83" i="251" l="1"/>
  <c r="K90" i="250"/>
  <c r="I83" i="249"/>
  <c r="E80" i="251"/>
  <c r="D83" i="251"/>
  <c r="C83" i="251"/>
  <c r="B83" i="251"/>
  <c r="E81" i="251"/>
  <c r="G94" i="251" s="1"/>
  <c r="H94" i="251" s="1"/>
  <c r="D80" i="251"/>
  <c r="C80" i="251"/>
  <c r="B80" i="251"/>
  <c r="E79" i="251"/>
  <c r="D79" i="251"/>
  <c r="C79" i="251"/>
  <c r="B79" i="251"/>
  <c r="C90" i="250"/>
  <c r="D90" i="250"/>
  <c r="E90" i="250"/>
  <c r="F90" i="250"/>
  <c r="G90" i="250"/>
  <c r="H90" i="250"/>
  <c r="B90" i="250"/>
  <c r="C87" i="250"/>
  <c r="D87" i="250"/>
  <c r="E87" i="250"/>
  <c r="F87" i="250"/>
  <c r="G87" i="250"/>
  <c r="H87" i="250"/>
  <c r="I87" i="250"/>
  <c r="B87" i="250"/>
  <c r="I88" i="250"/>
  <c r="K102" i="250" s="1"/>
  <c r="L102" i="250" s="1"/>
  <c r="I86" i="250"/>
  <c r="H86" i="250"/>
  <c r="G86" i="250"/>
  <c r="F86" i="250"/>
  <c r="E86" i="250"/>
  <c r="D86" i="250"/>
  <c r="C86" i="250"/>
  <c r="B86" i="250"/>
  <c r="AA91" i="248"/>
  <c r="C88" i="248"/>
  <c r="D88" i="248"/>
  <c r="E88" i="248"/>
  <c r="F88" i="248"/>
  <c r="G88" i="248"/>
  <c r="H88" i="248"/>
  <c r="I88" i="248"/>
  <c r="J88" i="248"/>
  <c r="K88" i="248"/>
  <c r="L88" i="248"/>
  <c r="M88" i="248"/>
  <c r="N88" i="248"/>
  <c r="O88" i="248"/>
  <c r="P88" i="248"/>
  <c r="Q88" i="248"/>
  <c r="R88" i="248"/>
  <c r="S88" i="248"/>
  <c r="T88" i="248"/>
  <c r="U88" i="248"/>
  <c r="V88" i="248"/>
  <c r="W88" i="248"/>
  <c r="X88" i="248"/>
  <c r="Y88" i="248"/>
  <c r="B88" i="248"/>
  <c r="C91" i="248"/>
  <c r="D91" i="248"/>
  <c r="E91" i="248"/>
  <c r="F91" i="248"/>
  <c r="G91" i="248"/>
  <c r="H91" i="248"/>
  <c r="I91" i="248"/>
  <c r="J91" i="248"/>
  <c r="K91" i="248"/>
  <c r="L91" i="248"/>
  <c r="M91" i="248"/>
  <c r="N91" i="248"/>
  <c r="O91" i="248"/>
  <c r="P91" i="248"/>
  <c r="Q91" i="248"/>
  <c r="R91" i="248"/>
  <c r="S91" i="248"/>
  <c r="T91" i="248"/>
  <c r="U91" i="248"/>
  <c r="V91" i="248"/>
  <c r="W91" i="248"/>
  <c r="X91" i="248"/>
  <c r="B91" i="248"/>
  <c r="Y89" i="248"/>
  <c r="AA103" i="248" s="1"/>
  <c r="AB103" i="248" s="1"/>
  <c r="Y87" i="248"/>
  <c r="X87" i="248"/>
  <c r="W87" i="248"/>
  <c r="V87" i="248"/>
  <c r="U87" i="248"/>
  <c r="T87" i="248"/>
  <c r="S87" i="248"/>
  <c r="R87" i="248"/>
  <c r="Q87" i="248"/>
  <c r="P87" i="248"/>
  <c r="O87" i="248"/>
  <c r="N87" i="248"/>
  <c r="M87" i="248"/>
  <c r="L87" i="248"/>
  <c r="I87" i="248"/>
  <c r="H87" i="248"/>
  <c r="G87" i="248"/>
  <c r="F87" i="248"/>
  <c r="E87" i="248"/>
  <c r="D87" i="248"/>
  <c r="C87" i="248"/>
  <c r="B87" i="248"/>
  <c r="C80" i="249"/>
  <c r="D80" i="249"/>
  <c r="E80" i="249"/>
  <c r="F80" i="249"/>
  <c r="G80" i="249"/>
  <c r="B80" i="249"/>
  <c r="F83" i="249"/>
  <c r="E83" i="249"/>
  <c r="D83" i="249"/>
  <c r="C83" i="249"/>
  <c r="B83" i="249"/>
  <c r="G81" i="249"/>
  <c r="I94" i="249" s="1"/>
  <c r="J94" i="249" s="1"/>
  <c r="G79" i="249"/>
  <c r="F79" i="249"/>
  <c r="E79" i="249"/>
  <c r="D79" i="249"/>
  <c r="C79" i="249"/>
  <c r="B79" i="249"/>
  <c r="P77" i="248" l="1"/>
  <c r="Q77" i="248"/>
  <c r="R77" i="248"/>
  <c r="S77" i="248"/>
  <c r="T77" i="248"/>
  <c r="U77" i="248"/>
  <c r="V77" i="248"/>
  <c r="W77" i="248"/>
  <c r="X77" i="248"/>
  <c r="O77" i="248"/>
  <c r="N77" i="248"/>
  <c r="B77" i="248" l="1"/>
  <c r="AA77" i="248"/>
  <c r="C77" i="248" l="1"/>
  <c r="D77" i="248"/>
  <c r="E77" i="248"/>
  <c r="F77" i="248"/>
  <c r="G77" i="248"/>
  <c r="H77" i="248"/>
  <c r="I77" i="248"/>
  <c r="J77" i="248"/>
  <c r="K77" i="248"/>
  <c r="L77" i="248"/>
  <c r="M77" i="248"/>
  <c r="Y74" i="248"/>
  <c r="C74" i="248"/>
  <c r="D74" i="248"/>
  <c r="E74" i="248"/>
  <c r="F74" i="248"/>
  <c r="G74" i="248"/>
  <c r="H74" i="248"/>
  <c r="I74" i="248"/>
  <c r="J74" i="248"/>
  <c r="K74" i="248"/>
  <c r="L74" i="248"/>
  <c r="M74" i="248"/>
  <c r="N74" i="248"/>
  <c r="O74" i="248"/>
  <c r="P74" i="248"/>
  <c r="Q74" i="248"/>
  <c r="R74" i="248"/>
  <c r="S74" i="248"/>
  <c r="T74" i="248"/>
  <c r="U74" i="248"/>
  <c r="V74" i="248"/>
  <c r="W74" i="248"/>
  <c r="X74" i="248"/>
  <c r="D67" i="249"/>
  <c r="E67" i="249"/>
  <c r="F67" i="249"/>
  <c r="C67" i="249"/>
  <c r="D67" i="251"/>
  <c r="C67" i="251"/>
  <c r="E67" i="251"/>
  <c r="H54" i="251"/>
  <c r="H28" i="251"/>
  <c r="H15" i="251"/>
  <c r="H41" i="251"/>
  <c r="B54" i="251"/>
  <c r="B41" i="251"/>
  <c r="C28" i="251"/>
  <c r="D28" i="251"/>
  <c r="E28" i="251"/>
  <c r="F28" i="251"/>
  <c r="G28" i="251"/>
  <c r="B28" i="251"/>
  <c r="B67" i="251"/>
  <c r="G70" i="251"/>
  <c r="D70" i="251"/>
  <c r="C70" i="251"/>
  <c r="B70" i="251"/>
  <c r="E68" i="251"/>
  <c r="G81" i="251" s="1"/>
  <c r="H81" i="251" s="1"/>
  <c r="E66" i="251"/>
  <c r="D66" i="251"/>
  <c r="C66" i="251"/>
  <c r="B66" i="251"/>
  <c r="C73" i="250"/>
  <c r="D73" i="250"/>
  <c r="E73" i="250"/>
  <c r="F73" i="250"/>
  <c r="G73" i="250"/>
  <c r="H73" i="250"/>
  <c r="B73" i="250"/>
  <c r="C59" i="250"/>
  <c r="D59" i="250"/>
  <c r="E59" i="250"/>
  <c r="F59" i="250"/>
  <c r="G59" i="250"/>
  <c r="H59" i="250"/>
  <c r="B59" i="250"/>
  <c r="H44" i="250"/>
  <c r="G44" i="250"/>
  <c r="C44" i="250"/>
  <c r="D44" i="250"/>
  <c r="E44" i="250"/>
  <c r="F44" i="250"/>
  <c r="B44" i="250"/>
  <c r="H30" i="250"/>
  <c r="G30" i="250"/>
  <c r="F30" i="250"/>
  <c r="E30" i="250"/>
  <c r="D30" i="250"/>
  <c r="C30" i="250"/>
  <c r="B30" i="250"/>
  <c r="B76" i="250"/>
  <c r="C76" i="250"/>
  <c r="D76" i="250"/>
  <c r="E76" i="250"/>
  <c r="F76" i="250"/>
  <c r="G76" i="250"/>
  <c r="H76" i="250"/>
  <c r="K76" i="250"/>
  <c r="I74" i="250"/>
  <c r="K88" i="250" s="1"/>
  <c r="L88" i="250" s="1"/>
  <c r="I73" i="250"/>
  <c r="I72" i="250"/>
  <c r="H72" i="250"/>
  <c r="G72" i="250"/>
  <c r="F72" i="250"/>
  <c r="E72" i="250"/>
  <c r="D72" i="250"/>
  <c r="C72" i="250"/>
  <c r="B72" i="250"/>
  <c r="I70" i="249"/>
  <c r="F70" i="249"/>
  <c r="E70" i="249"/>
  <c r="D70" i="249"/>
  <c r="C70" i="249"/>
  <c r="B70" i="249"/>
  <c r="G68" i="249"/>
  <c r="I81" i="249" s="1"/>
  <c r="J81" i="249" s="1"/>
  <c r="G67" i="249"/>
  <c r="B67" i="249"/>
  <c r="G66" i="249"/>
  <c r="F66" i="249"/>
  <c r="E66" i="249"/>
  <c r="D66" i="249"/>
  <c r="C66" i="249"/>
  <c r="B66" i="249"/>
  <c r="Y75" i="248"/>
  <c r="AA89" i="248" s="1"/>
  <c r="AB89" i="248" s="1"/>
  <c r="B74" i="248"/>
  <c r="Y73" i="248"/>
  <c r="X73" i="248"/>
  <c r="W73" i="248"/>
  <c r="V73" i="248"/>
  <c r="U73" i="248"/>
  <c r="T73" i="248"/>
  <c r="S73" i="248"/>
  <c r="R73" i="248"/>
  <c r="Q73" i="248"/>
  <c r="P73" i="248"/>
  <c r="O73" i="248"/>
  <c r="N73" i="248"/>
  <c r="M73" i="248"/>
  <c r="L73" i="248"/>
  <c r="I73" i="248"/>
  <c r="H73" i="248"/>
  <c r="G73" i="248"/>
  <c r="F73" i="248"/>
  <c r="E73" i="248"/>
  <c r="D73" i="248"/>
  <c r="C73" i="248"/>
  <c r="B73" i="248"/>
  <c r="C62" i="250" l="1"/>
  <c r="D62" i="250"/>
  <c r="E62" i="250"/>
  <c r="F62" i="250"/>
  <c r="G62" i="250"/>
  <c r="H62" i="250"/>
  <c r="B62" i="250"/>
  <c r="C62" i="248"/>
  <c r="D62" i="248"/>
  <c r="E62" i="248"/>
  <c r="F62" i="248"/>
  <c r="G62" i="248"/>
  <c r="H62" i="248"/>
  <c r="I62" i="248"/>
  <c r="J62" i="248"/>
  <c r="K62" i="248"/>
  <c r="L62" i="248"/>
  <c r="M62" i="248"/>
  <c r="B62" i="248"/>
  <c r="J47" i="250" l="1"/>
  <c r="G47" i="250"/>
  <c r="F47" i="250"/>
  <c r="E47" i="250"/>
  <c r="D47" i="250"/>
  <c r="C47" i="250"/>
  <c r="B47" i="250"/>
  <c r="H45" i="250"/>
  <c r="H43" i="250"/>
  <c r="G43" i="250"/>
  <c r="F43" i="250"/>
  <c r="E43" i="250"/>
  <c r="D43" i="250"/>
  <c r="C43" i="250"/>
  <c r="B43" i="250"/>
  <c r="Y47" i="248"/>
  <c r="V47" i="248"/>
  <c r="U47" i="248"/>
  <c r="T47" i="248"/>
  <c r="S47" i="248"/>
  <c r="R47" i="248"/>
  <c r="Q47" i="248"/>
  <c r="P47" i="248"/>
  <c r="O47" i="248"/>
  <c r="N47" i="248"/>
  <c r="M47" i="248"/>
  <c r="L47" i="248"/>
  <c r="K47" i="248"/>
  <c r="J47" i="248"/>
  <c r="I47" i="248"/>
  <c r="H47" i="248"/>
  <c r="G47" i="248"/>
  <c r="F47" i="248"/>
  <c r="E47" i="248"/>
  <c r="D47" i="248"/>
  <c r="C47" i="248"/>
  <c r="B47" i="248"/>
  <c r="W45" i="248"/>
  <c r="W44" i="248"/>
  <c r="V44" i="248"/>
  <c r="U44" i="248"/>
  <c r="T44" i="248"/>
  <c r="S44" i="248"/>
  <c r="R44" i="248"/>
  <c r="Q44" i="248"/>
  <c r="P44" i="248"/>
  <c r="O44" i="248"/>
  <c r="N44" i="248"/>
  <c r="M44" i="248"/>
  <c r="L44" i="248"/>
  <c r="K44" i="248"/>
  <c r="J44" i="248"/>
  <c r="I44" i="248"/>
  <c r="H44" i="248"/>
  <c r="G44" i="248"/>
  <c r="F44" i="248"/>
  <c r="E44" i="248"/>
  <c r="D44" i="248"/>
  <c r="C44" i="248"/>
  <c r="B44" i="248"/>
  <c r="W43" i="248"/>
  <c r="V43" i="248"/>
  <c r="U43" i="248"/>
  <c r="T43" i="248"/>
  <c r="S43" i="248"/>
  <c r="R43" i="248"/>
  <c r="Q43" i="248"/>
  <c r="P43" i="248"/>
  <c r="O43" i="248"/>
  <c r="N43" i="248"/>
  <c r="M43" i="248"/>
  <c r="L43" i="248"/>
  <c r="K43" i="248"/>
  <c r="J43" i="248"/>
  <c r="I43" i="248"/>
  <c r="H43" i="248"/>
  <c r="G43" i="248"/>
  <c r="F43" i="248"/>
  <c r="E43" i="248"/>
  <c r="D43" i="248"/>
  <c r="C43" i="248"/>
  <c r="B43" i="248"/>
  <c r="G58" i="250" l="1"/>
  <c r="I60" i="250"/>
  <c r="K74" i="250" s="1"/>
  <c r="L74" i="250" s="1"/>
  <c r="J57" i="251" l="1"/>
  <c r="G57" i="251"/>
  <c r="F57" i="251"/>
  <c r="E57" i="251"/>
  <c r="D57" i="251"/>
  <c r="C57" i="251"/>
  <c r="B57" i="251"/>
  <c r="H55" i="251"/>
  <c r="G68" i="251" s="1"/>
  <c r="G54" i="251"/>
  <c r="F54" i="251"/>
  <c r="E54" i="251"/>
  <c r="D54" i="251"/>
  <c r="C54" i="251"/>
  <c r="H53" i="251"/>
  <c r="G53" i="251"/>
  <c r="F53" i="251"/>
  <c r="E53" i="251"/>
  <c r="D53" i="251"/>
  <c r="C53" i="251"/>
  <c r="B53" i="251"/>
  <c r="K62" i="250"/>
  <c r="I59" i="250"/>
  <c r="I58" i="250"/>
  <c r="H58" i="250"/>
  <c r="F58" i="250"/>
  <c r="E58" i="250"/>
  <c r="D58" i="250"/>
  <c r="C58" i="250"/>
  <c r="B58" i="250"/>
  <c r="J57" i="249"/>
  <c r="G57" i="249"/>
  <c r="F57" i="249"/>
  <c r="E57" i="249"/>
  <c r="D57" i="249"/>
  <c r="C57" i="249"/>
  <c r="B57" i="249"/>
  <c r="H55" i="249"/>
  <c r="I68" i="249" s="1"/>
  <c r="J68" i="249" s="1"/>
  <c r="H54" i="249"/>
  <c r="G54" i="249"/>
  <c r="F54" i="249"/>
  <c r="E54" i="249"/>
  <c r="D54" i="249"/>
  <c r="C54" i="249"/>
  <c r="B54" i="249"/>
  <c r="H53" i="249"/>
  <c r="G53" i="249"/>
  <c r="F53" i="249"/>
  <c r="E53" i="249"/>
  <c r="D53" i="249"/>
  <c r="C53" i="249"/>
  <c r="B53" i="249"/>
  <c r="AA62" i="248"/>
  <c r="X62" i="248"/>
  <c r="W62" i="248"/>
  <c r="V62" i="248"/>
  <c r="U62" i="248"/>
  <c r="T62" i="248"/>
  <c r="S62" i="248"/>
  <c r="R62" i="248"/>
  <c r="Q62" i="248"/>
  <c r="P62" i="248"/>
  <c r="O62" i="248"/>
  <c r="N62" i="248"/>
  <c r="Y60" i="248"/>
  <c r="Y59" i="248"/>
  <c r="X59" i="248"/>
  <c r="W59" i="248"/>
  <c r="V59" i="248"/>
  <c r="U59" i="248"/>
  <c r="T59" i="248"/>
  <c r="S59" i="248"/>
  <c r="R59" i="248"/>
  <c r="Q59" i="248"/>
  <c r="P59" i="248"/>
  <c r="O59" i="248"/>
  <c r="N59" i="248"/>
  <c r="M59" i="248"/>
  <c r="L59" i="248"/>
  <c r="I59" i="248"/>
  <c r="H59" i="248"/>
  <c r="G59" i="248"/>
  <c r="F59" i="248"/>
  <c r="E59" i="248"/>
  <c r="D59" i="248"/>
  <c r="C59" i="248"/>
  <c r="B59" i="248"/>
  <c r="Y58" i="248"/>
  <c r="X58" i="248"/>
  <c r="W58" i="248"/>
  <c r="V58" i="248"/>
  <c r="U58" i="248"/>
  <c r="T58" i="248"/>
  <c r="S58" i="248"/>
  <c r="R58" i="248"/>
  <c r="Q58" i="248"/>
  <c r="P58" i="248"/>
  <c r="O58" i="248"/>
  <c r="N58" i="248"/>
  <c r="M58" i="248"/>
  <c r="I58" i="248"/>
  <c r="H58" i="248"/>
  <c r="G58" i="248"/>
  <c r="F58" i="248"/>
  <c r="E58" i="248"/>
  <c r="D58" i="248"/>
  <c r="C58" i="248"/>
  <c r="B58" i="248"/>
  <c r="H68" i="251" l="1"/>
  <c r="AA60" i="248"/>
  <c r="AB60" i="248" s="1"/>
  <c r="AA75" i="248"/>
  <c r="AB75" i="248" s="1"/>
  <c r="L30" i="248"/>
  <c r="C30" i="248"/>
  <c r="D30" i="248"/>
  <c r="E30" i="248"/>
  <c r="F30" i="248"/>
  <c r="G30" i="248"/>
  <c r="H30" i="248"/>
  <c r="I30" i="248"/>
  <c r="J30" i="248"/>
  <c r="K30" i="248"/>
  <c r="M30" i="248"/>
  <c r="N30" i="248"/>
  <c r="O30" i="248"/>
  <c r="P30" i="248"/>
  <c r="Q30" i="248"/>
  <c r="R30" i="248"/>
  <c r="S30" i="248"/>
  <c r="T30" i="248"/>
  <c r="U30" i="248"/>
  <c r="V30" i="248"/>
  <c r="W30" i="248"/>
  <c r="B30" i="248"/>
  <c r="J44" i="251"/>
  <c r="G44" i="251"/>
  <c r="F44" i="251"/>
  <c r="E44" i="251"/>
  <c r="D44" i="251"/>
  <c r="C44" i="251"/>
  <c r="B44" i="251"/>
  <c r="H42" i="251"/>
  <c r="J55" i="251" s="1"/>
  <c r="K55" i="251" s="1"/>
  <c r="G41" i="251"/>
  <c r="F41" i="251"/>
  <c r="E41" i="251"/>
  <c r="D41" i="251"/>
  <c r="C41" i="251"/>
  <c r="H40" i="251"/>
  <c r="G40" i="251"/>
  <c r="F40" i="251"/>
  <c r="E40" i="251"/>
  <c r="D40" i="251"/>
  <c r="C40" i="251"/>
  <c r="B40" i="251"/>
  <c r="K60" i="250"/>
  <c r="L60" i="250" s="1"/>
  <c r="J44" i="249"/>
  <c r="G44" i="249"/>
  <c r="F44" i="249"/>
  <c r="E44" i="249"/>
  <c r="D44" i="249"/>
  <c r="C44" i="249"/>
  <c r="B44" i="249"/>
  <c r="H42" i="249"/>
  <c r="J55" i="249" s="1"/>
  <c r="K55" i="249" s="1"/>
  <c r="H41" i="249"/>
  <c r="G41" i="249"/>
  <c r="F41" i="249"/>
  <c r="E41" i="249"/>
  <c r="D41" i="249"/>
  <c r="C41" i="249"/>
  <c r="B41" i="249"/>
  <c r="H40" i="249"/>
  <c r="G40" i="249"/>
  <c r="F40" i="249"/>
  <c r="E40" i="249"/>
  <c r="D40" i="249"/>
  <c r="C40" i="249"/>
  <c r="B40" i="249"/>
  <c r="G31" i="251" l="1"/>
  <c r="F31" i="251"/>
  <c r="E31" i="251"/>
  <c r="D31" i="251"/>
  <c r="C31" i="251"/>
  <c r="B31" i="251"/>
  <c r="G33" i="250"/>
  <c r="F33" i="250"/>
  <c r="E33" i="250"/>
  <c r="D33" i="250"/>
  <c r="C33" i="250"/>
  <c r="B33" i="250"/>
  <c r="G31" i="249"/>
  <c r="F31" i="249"/>
  <c r="E31" i="249"/>
  <c r="D31" i="249"/>
  <c r="C31" i="249"/>
  <c r="B31" i="249"/>
  <c r="D33" i="248"/>
  <c r="C33" i="248"/>
  <c r="E33" i="248"/>
  <c r="F33" i="248"/>
  <c r="G33" i="248"/>
  <c r="H33" i="248"/>
  <c r="I33" i="248"/>
  <c r="J33" i="248"/>
  <c r="K33" i="248"/>
  <c r="L33" i="248"/>
  <c r="M33" i="248"/>
  <c r="N33" i="248"/>
  <c r="O33" i="248"/>
  <c r="P33" i="248"/>
  <c r="Q33" i="248"/>
  <c r="R33" i="248"/>
  <c r="S33" i="248"/>
  <c r="T33" i="248"/>
  <c r="U33" i="248"/>
  <c r="V33" i="248"/>
  <c r="B33" i="248"/>
  <c r="Y33" i="248" l="1"/>
  <c r="J31" i="249"/>
  <c r="J33" i="250"/>
  <c r="J31" i="251"/>
  <c r="H29" i="251" l="1"/>
  <c r="J42" i="251" s="1"/>
  <c r="K42" i="251" s="1"/>
  <c r="H27" i="251"/>
  <c r="G27" i="251"/>
  <c r="F27" i="251"/>
  <c r="E27" i="251"/>
  <c r="D27" i="251"/>
  <c r="C27" i="251"/>
  <c r="B27" i="251"/>
  <c r="H31" i="250"/>
  <c r="J45" i="250" s="1"/>
  <c r="K45" i="250" s="1"/>
  <c r="H29" i="250"/>
  <c r="G29" i="250"/>
  <c r="F29" i="250"/>
  <c r="E29" i="250"/>
  <c r="D29" i="250"/>
  <c r="C29" i="250"/>
  <c r="B29" i="250"/>
  <c r="H29" i="249"/>
  <c r="J42" i="249" s="1"/>
  <c r="K42" i="249" s="1"/>
  <c r="H28" i="249"/>
  <c r="G28" i="249"/>
  <c r="F28" i="249"/>
  <c r="E28" i="249"/>
  <c r="D28" i="249"/>
  <c r="C28" i="249"/>
  <c r="B28" i="249"/>
  <c r="H27" i="249"/>
  <c r="G27" i="249"/>
  <c r="F27" i="249"/>
  <c r="E27" i="249"/>
  <c r="D27" i="249"/>
  <c r="C27" i="249"/>
  <c r="B27" i="249"/>
  <c r="W31" i="248"/>
  <c r="Y45" i="248" s="1"/>
  <c r="Z45" i="248" s="1"/>
  <c r="W29" i="248"/>
  <c r="V29" i="248"/>
  <c r="U29" i="248"/>
  <c r="T29" i="248"/>
  <c r="S29" i="248"/>
  <c r="R29" i="248"/>
  <c r="Q29" i="248"/>
  <c r="P29" i="248"/>
  <c r="O29" i="248"/>
  <c r="N29" i="248"/>
  <c r="M29" i="248"/>
  <c r="L29" i="248"/>
  <c r="K29" i="248"/>
  <c r="J29" i="248"/>
  <c r="I29" i="248"/>
  <c r="H29" i="248"/>
  <c r="G29" i="248"/>
  <c r="F29" i="248"/>
  <c r="E29" i="248"/>
  <c r="D29" i="248"/>
  <c r="C29" i="248"/>
  <c r="B29" i="248"/>
  <c r="W17" i="248" l="1"/>
  <c r="Y31" i="248" s="1"/>
  <c r="Z31" i="248" s="1"/>
  <c r="H16" i="249"/>
  <c r="J16" i="249" s="1"/>
  <c r="H16" i="251"/>
  <c r="J29" i="251" s="1"/>
  <c r="K29" i="251" s="1"/>
  <c r="J29" i="249" l="1"/>
  <c r="K29" i="249" s="1"/>
  <c r="G18" i="251"/>
  <c r="F18" i="251"/>
  <c r="G15" i="251"/>
  <c r="G14" i="251"/>
  <c r="F15" i="251"/>
  <c r="F14" i="251"/>
  <c r="G18" i="249"/>
  <c r="F18" i="249"/>
  <c r="G15" i="249"/>
  <c r="F15" i="249"/>
  <c r="G14" i="249"/>
  <c r="F14" i="249"/>
  <c r="V19" i="248"/>
  <c r="U19" i="248"/>
  <c r="V16" i="248"/>
  <c r="U16" i="248"/>
  <c r="V15" i="248"/>
  <c r="U15" i="248"/>
  <c r="B19" i="250" l="1"/>
  <c r="C19" i="248" l="1"/>
  <c r="D19" i="248"/>
  <c r="E19" i="248"/>
  <c r="F19" i="248"/>
  <c r="G19" i="248"/>
  <c r="H19" i="248"/>
  <c r="I19" i="248"/>
  <c r="J19" i="248"/>
  <c r="K19" i="248"/>
  <c r="L19" i="248"/>
  <c r="M19" i="248"/>
  <c r="N19" i="248"/>
  <c r="O19" i="248"/>
  <c r="P19" i="248"/>
  <c r="Q19" i="248"/>
  <c r="R19" i="248"/>
  <c r="S19" i="248"/>
  <c r="T19" i="248"/>
  <c r="B19" i="248"/>
  <c r="J16" i="248" l="1"/>
  <c r="J15" i="248"/>
  <c r="O16" i="248" l="1"/>
  <c r="O15" i="248"/>
  <c r="T16" i="248"/>
  <c r="T15" i="248"/>
  <c r="S16" i="248"/>
  <c r="S15" i="248"/>
  <c r="Y17" i="248" l="1"/>
  <c r="K16" i="248" l="1"/>
  <c r="I16" i="248"/>
  <c r="H16" i="248"/>
  <c r="G16" i="248"/>
  <c r="F16" i="248"/>
  <c r="E16" i="248"/>
  <c r="D16" i="248"/>
  <c r="C16" i="248"/>
  <c r="B16" i="248"/>
  <c r="K15" i="248"/>
  <c r="I15" i="248"/>
  <c r="H15" i="248"/>
  <c r="G15" i="248"/>
  <c r="F15" i="248"/>
  <c r="E15" i="248"/>
  <c r="D15" i="248"/>
  <c r="C15" i="248"/>
  <c r="B15" i="248"/>
  <c r="F15" i="250" l="1"/>
  <c r="F16" i="250"/>
  <c r="F19" i="250"/>
  <c r="E18" i="251" l="1"/>
  <c r="D18" i="251"/>
  <c r="C18" i="251"/>
  <c r="B18" i="251"/>
  <c r="J16" i="251"/>
  <c r="K16" i="251" s="1"/>
  <c r="E15" i="251"/>
  <c r="D15" i="251"/>
  <c r="C15" i="251"/>
  <c r="B15" i="251"/>
  <c r="H14" i="251"/>
  <c r="E14" i="251"/>
  <c r="D14" i="251"/>
  <c r="C14" i="251"/>
  <c r="B14" i="251"/>
  <c r="E15" i="250"/>
  <c r="E16" i="250"/>
  <c r="E19" i="250"/>
  <c r="Q15" i="248" l="1"/>
  <c r="R15" i="248"/>
  <c r="Q16" i="248"/>
  <c r="R16" i="248"/>
  <c r="H16" i="250" l="1"/>
  <c r="G16" i="250"/>
  <c r="D16" i="250"/>
  <c r="C16" i="250"/>
  <c r="W16" i="248"/>
  <c r="P16" i="248"/>
  <c r="N16" i="248"/>
  <c r="C19" i="250"/>
  <c r="C15" i="250"/>
  <c r="E18" i="249" l="1"/>
  <c r="N15" i="248"/>
  <c r="P15" i="248" l="1"/>
  <c r="M15" i="248"/>
  <c r="M16" i="248"/>
  <c r="H15" i="250" l="1"/>
  <c r="G15" i="250"/>
  <c r="D15" i="250"/>
  <c r="B15" i="250"/>
  <c r="H14" i="249"/>
  <c r="E14" i="249"/>
  <c r="D14" i="249"/>
  <c r="C14" i="249"/>
  <c r="B14" i="249"/>
  <c r="W15" i="248"/>
  <c r="L15" i="248"/>
  <c r="E15" i="249"/>
  <c r="Z17" i="248" l="1"/>
  <c r="L16" i="248"/>
  <c r="C18" i="249"/>
  <c r="D18" i="249"/>
  <c r="B18" i="249"/>
  <c r="C15" i="249"/>
  <c r="D15" i="249"/>
  <c r="H15" i="249"/>
  <c r="B15" i="249"/>
  <c r="D19" i="250"/>
  <c r="G19" i="250"/>
  <c r="B16" i="250"/>
  <c r="H17" i="250"/>
  <c r="B3" i="238"/>
  <c r="B4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B3" i="240"/>
  <c r="D3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D3" i="239" s="1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 s="1"/>
  <c r="G5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D3" i="237" s="1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G4" i="237" s="1"/>
  <c r="G5" i="237" s="1"/>
  <c r="H42" i="236"/>
  <c r="I30" i="236"/>
  <c r="G18" i="236"/>
  <c r="Y5" i="236"/>
  <c r="X5" i="236"/>
  <c r="H42" i="235"/>
  <c r="I30" i="235"/>
  <c r="G18" i="235"/>
  <c r="Y5" i="235"/>
  <c r="X5" i="235"/>
  <c r="H42" i="234"/>
  <c r="I30" i="234"/>
  <c r="G18" i="234"/>
  <c r="Y5" i="234"/>
  <c r="X5" i="234"/>
  <c r="G18" i="233"/>
  <c r="H42" i="233"/>
  <c r="H30" i="233"/>
  <c r="V5" i="233"/>
  <c r="U5" i="233"/>
  <c r="J17" i="250" l="1"/>
  <c r="K17" i="250" s="1"/>
  <c r="J31" i="250"/>
  <c r="K31" i="250" s="1"/>
  <c r="D3" i="238"/>
  <c r="B4" i="239"/>
  <c r="D4" i="239" s="1"/>
  <c r="Z5" i="236"/>
  <c r="B4" i="240"/>
  <c r="D4" i="240" s="1"/>
  <c r="K16" i="249"/>
  <c r="H3" i="238"/>
  <c r="G4" i="239"/>
  <c r="G5" i="239" s="1"/>
  <c r="H5" i="239" s="1"/>
  <c r="H3" i="237"/>
  <c r="Z5" i="235"/>
  <c r="B5" i="239"/>
  <c r="B6" i="239" s="1"/>
  <c r="B7" i="239" s="1"/>
  <c r="D7" i="239" s="1"/>
  <c r="B4" i="237"/>
  <c r="H4" i="237"/>
  <c r="W5" i="233"/>
  <c r="Z5" i="234"/>
  <c r="H5" i="238"/>
  <c r="G6" i="238"/>
  <c r="G4" i="240"/>
  <c r="H3" i="240"/>
  <c r="B5" i="238"/>
  <c r="D4" i="238"/>
  <c r="H4" i="238"/>
  <c r="G6" i="237"/>
  <c r="H5" i="237"/>
  <c r="G6" i="239" l="1"/>
  <c r="G7" i="239" s="1"/>
  <c r="B5" i="240"/>
  <c r="B6" i="240" s="1"/>
  <c r="B7" i="240" s="1"/>
  <c r="H4" i="239"/>
  <c r="D6" i="239"/>
  <c r="B8" i="239"/>
  <c r="D8" i="239" s="1"/>
  <c r="B5" i="237"/>
  <c r="D4" i="237"/>
  <c r="D5" i="239"/>
  <c r="D5" i="240"/>
  <c r="G7" i="237"/>
  <c r="H6" i="237"/>
  <c r="B6" i="238"/>
  <c r="D5" i="238"/>
  <c r="G5" i="240"/>
  <c r="H4" i="240"/>
  <c r="H6" i="238"/>
  <c r="G7" i="238"/>
  <c r="H6" i="239" l="1"/>
  <c r="D6" i="240"/>
  <c r="B9" i="239"/>
  <c r="B10" i="239" s="1"/>
  <c r="D5" i="237"/>
  <c r="B6" i="237"/>
  <c r="G8" i="239"/>
  <c r="H7" i="239"/>
  <c r="D7" i="240"/>
  <c r="B8" i="240"/>
  <c r="G8" i="238"/>
  <c r="H7" i="238"/>
  <c r="B7" i="238"/>
  <c r="D6" i="238"/>
  <c r="H5" i="240"/>
  <c r="G6" i="240"/>
  <c r="H7" i="237"/>
  <c r="G8" i="237"/>
  <c r="D9" i="239" l="1"/>
  <c r="D6" i="237"/>
  <c r="B7" i="237"/>
  <c r="H8" i="237"/>
  <c r="G9" i="237"/>
  <c r="D8" i="240"/>
  <c r="B9" i="240"/>
  <c r="B11" i="239"/>
  <c r="D10" i="239"/>
  <c r="G7" i="240"/>
  <c r="H6" i="240"/>
  <c r="B8" i="238"/>
  <c r="D7" i="238"/>
  <c r="H8" i="239"/>
  <c r="G9" i="239"/>
  <c r="G9" i="238"/>
  <c r="H8" i="238"/>
  <c r="B8" i="237" l="1"/>
  <c r="D7" i="237"/>
  <c r="H9" i="238"/>
  <c r="G10" i="238"/>
  <c r="D11" i="239"/>
  <c r="B12" i="239"/>
  <c r="H9" i="239"/>
  <c r="G10" i="239"/>
  <c r="G10" i="237"/>
  <c r="H9" i="237"/>
  <c r="G8" i="240"/>
  <c r="H7" i="240"/>
  <c r="B10" i="240"/>
  <c r="D9" i="240"/>
  <c r="B9" i="238"/>
  <c r="D8" i="238"/>
  <c r="D8" i="237" l="1"/>
  <c r="B9" i="237"/>
  <c r="B10" i="238"/>
  <c r="D9" i="238"/>
  <c r="B13" i="239"/>
  <c r="D12" i="239"/>
  <c r="G11" i="239"/>
  <c r="H10" i="239"/>
  <c r="G11" i="238"/>
  <c r="H10" i="238"/>
  <c r="D10" i="240"/>
  <c r="B11" i="240"/>
  <c r="H8" i="240"/>
  <c r="G9" i="240"/>
  <c r="H10" i="237"/>
  <c r="G11" i="237"/>
  <c r="B10" i="237" l="1"/>
  <c r="D9" i="237"/>
  <c r="H11" i="238"/>
  <c r="G12" i="238"/>
  <c r="H11" i="237"/>
  <c r="G12" i="237"/>
  <c r="G12" i="239"/>
  <c r="H11" i="239"/>
  <c r="G10" i="240"/>
  <c r="H9" i="240"/>
  <c r="B14" i="239"/>
  <c r="D13" i="239"/>
  <c r="D11" i="240"/>
  <c r="B12" i="240"/>
  <c r="D10" i="238"/>
  <c r="B11" i="238"/>
  <c r="D10" i="237" l="1"/>
  <c r="B11" i="237"/>
  <c r="G13" i="237"/>
  <c r="H12" i="237"/>
  <c r="G13" i="238"/>
  <c r="H12" i="238"/>
  <c r="B12" i="238"/>
  <c r="D11" i="238"/>
  <c r="B13" i="240"/>
  <c r="D12" i="240"/>
  <c r="H12" i="239"/>
  <c r="G13" i="239"/>
  <c r="D14" i="239"/>
  <c r="B15" i="239"/>
  <c r="G11" i="240"/>
  <c r="H10" i="240"/>
  <c r="D11" i="237" l="1"/>
  <c r="B12" i="237"/>
  <c r="D15" i="239"/>
  <c r="B16" i="239"/>
  <c r="B13" i="238"/>
  <c r="D12" i="238"/>
  <c r="G14" i="237"/>
  <c r="H13" i="237"/>
  <c r="H11" i="240"/>
  <c r="G12" i="240"/>
  <c r="H13" i="238"/>
  <c r="G14" i="238"/>
  <c r="H13" i="239"/>
  <c r="G14" i="239"/>
  <c r="D13" i="240"/>
  <c r="B14" i="240"/>
  <c r="D12" i="237" l="1"/>
  <c r="B13" i="237"/>
  <c r="D14" i="240"/>
  <c r="B15" i="240"/>
  <c r="D13" i="238"/>
  <c r="B14" i="238"/>
  <c r="G15" i="237"/>
  <c r="H14" i="237"/>
  <c r="D16" i="239"/>
  <c r="B17" i="239"/>
  <c r="G15" i="239"/>
  <c r="H14" i="239"/>
  <c r="G15" i="238"/>
  <c r="H14" i="238"/>
  <c r="H12" i="240"/>
  <c r="G13" i="240"/>
  <c r="D13" i="237" l="1"/>
  <c r="B14" i="237"/>
  <c r="H15" i="238"/>
  <c r="G16" i="238"/>
  <c r="G16" i="237"/>
  <c r="H15" i="237"/>
  <c r="B15" i="238"/>
  <c r="D14" i="238"/>
  <c r="D17" i="239"/>
  <c r="B18" i="239"/>
  <c r="B16" i="240"/>
  <c r="D15" i="240"/>
  <c r="H13" i="240"/>
  <c r="G14" i="240"/>
  <c r="G16" i="239"/>
  <c r="H15" i="239"/>
  <c r="B15" i="237" l="1"/>
  <c r="D14" i="237"/>
  <c r="G17" i="237"/>
  <c r="H16" i="237"/>
  <c r="H16" i="239"/>
  <c r="G17" i="239"/>
  <c r="D16" i="240"/>
  <c r="B17" i="240"/>
  <c r="D15" i="238"/>
  <c r="B16" i="238"/>
  <c r="B19" i="239"/>
  <c r="D18" i="239"/>
  <c r="G17" i="238"/>
  <c r="H16" i="238"/>
  <c r="G15" i="240"/>
  <c r="H14" i="240"/>
  <c r="B16" i="237" l="1"/>
  <c r="D15" i="237"/>
  <c r="G16" i="240"/>
  <c r="H15" i="240"/>
  <c r="B18" i="240"/>
  <c r="D17" i="240"/>
  <c r="H17" i="238"/>
  <c r="G18" i="238"/>
  <c r="D19" i="239"/>
  <c r="B20" i="239"/>
  <c r="D16" i="238"/>
  <c r="B17" i="238"/>
  <c r="H17" i="239"/>
  <c r="G18" i="239"/>
  <c r="H17" i="237"/>
  <c r="G18" i="237"/>
  <c r="D16" i="237" l="1"/>
  <c r="B17" i="237"/>
  <c r="H18" i="237"/>
  <c r="G19" i="237"/>
  <c r="D20" i="239"/>
  <c r="B21" i="239"/>
  <c r="G19" i="239"/>
  <c r="H18" i="239"/>
  <c r="H18" i="238"/>
  <c r="G19" i="238"/>
  <c r="B18" i="238"/>
  <c r="D17" i="238"/>
  <c r="B19" i="240"/>
  <c r="D18" i="240"/>
  <c r="H16" i="240"/>
  <c r="G17" i="240"/>
  <c r="D17" i="237" l="1"/>
  <c r="B18" i="237"/>
  <c r="G20" i="239"/>
  <c r="H19" i="239"/>
  <c r="G20" i="237"/>
  <c r="H19" i="237"/>
  <c r="H17" i="240"/>
  <c r="G18" i="240"/>
  <c r="B20" i="240"/>
  <c r="D19" i="240"/>
  <c r="B22" i="239"/>
  <c r="D21" i="239"/>
  <c r="B19" i="238"/>
  <c r="D18" i="238"/>
  <c r="G20" i="238"/>
  <c r="H19" i="238"/>
  <c r="D18" i="237" l="1"/>
  <c r="B19" i="237"/>
  <c r="G19" i="240"/>
  <c r="H18" i="240"/>
  <c r="H20" i="239"/>
  <c r="G21" i="239"/>
  <c r="G21" i="237"/>
  <c r="H20" i="237"/>
  <c r="G21" i="238"/>
  <c r="H20" i="238"/>
  <c r="D19" i="238"/>
  <c r="B20" i="238"/>
  <c r="D22" i="239"/>
  <c r="B23" i="239"/>
  <c r="B21" i="240"/>
  <c r="D20" i="240"/>
  <c r="D19" i="237" l="1"/>
  <c r="B20" i="237"/>
  <c r="H21" i="239"/>
  <c r="G22" i="239"/>
  <c r="H21" i="238"/>
  <c r="G22" i="238"/>
  <c r="D21" i="240"/>
  <c r="B22" i="240"/>
  <c r="D23" i="239"/>
  <c r="B24" i="239"/>
  <c r="B21" i="238"/>
  <c r="D20" i="238"/>
  <c r="G22" i="237"/>
  <c r="H21" i="237"/>
  <c r="G20" i="240"/>
  <c r="H19" i="240"/>
  <c r="B21" i="237" l="1"/>
  <c r="D20" i="237"/>
  <c r="B23" i="240"/>
  <c r="D22" i="240"/>
  <c r="G23" i="238"/>
  <c r="H22" i="238"/>
  <c r="B22" i="238"/>
  <c r="D21" i="238"/>
  <c r="G21" i="240"/>
  <c r="H20" i="240"/>
  <c r="B25" i="239"/>
  <c r="D24" i="239"/>
  <c r="H22" i="239"/>
  <c r="G23" i="239"/>
  <c r="G23" i="237"/>
  <c r="H22" i="237"/>
  <c r="D21" i="237" l="1"/>
  <c r="B22" i="237"/>
  <c r="G24" i="237"/>
  <c r="H23" i="237"/>
  <c r="H23" i="239"/>
  <c r="G24" i="239"/>
  <c r="B23" i="238"/>
  <c r="D22" i="238"/>
  <c r="G24" i="238"/>
  <c r="H23" i="238"/>
  <c r="B26" i="239"/>
  <c r="D26" i="239" s="1"/>
  <c r="D25" i="239"/>
  <c r="G22" i="240"/>
  <c r="H21" i="240"/>
  <c r="B24" i="240"/>
  <c r="D23" i="240"/>
  <c r="D22" i="237" l="1"/>
  <c r="B23" i="237"/>
  <c r="H24" i="238"/>
  <c r="G25" i="238"/>
  <c r="H24" i="239"/>
  <c r="G25" i="239"/>
  <c r="B25" i="240"/>
  <c r="D24" i="240"/>
  <c r="H22" i="240"/>
  <c r="G23" i="240"/>
  <c r="D23" i="238"/>
  <c r="B24" i="238"/>
  <c r="G25" i="237"/>
  <c r="H24" i="237"/>
  <c r="B24" i="237" l="1"/>
  <c r="D23" i="237"/>
  <c r="H25" i="239"/>
  <c r="G26" i="239"/>
  <c r="H26" i="239" s="1"/>
  <c r="G26" i="237"/>
  <c r="H26" i="237" s="1"/>
  <c r="H25" i="237"/>
  <c r="G24" i="240"/>
  <c r="H23" i="240"/>
  <c r="D25" i="240"/>
  <c r="B26" i="240"/>
  <c r="D26" i="240" s="1"/>
  <c r="G26" i="238"/>
  <c r="H26" i="238" s="1"/>
  <c r="H25" i="238"/>
  <c r="B25" i="238"/>
  <c r="D24" i="238"/>
  <c r="B25" i="237" l="1"/>
  <c r="D24" i="237"/>
  <c r="G25" i="240"/>
  <c r="H24" i="240"/>
  <c r="D25" i="238"/>
  <c r="B26" i="238"/>
  <c r="D26" i="238" s="1"/>
  <c r="D25" i="237" l="1"/>
  <c r="B26" i="237"/>
  <c r="D26" i="237" s="1"/>
  <c r="G26" i="240"/>
  <c r="H26" i="240" s="1"/>
  <c r="H25" i="240"/>
</calcChain>
</file>

<file path=xl/sharedStrings.xml><?xml version="1.0" encoding="utf-8"?>
<sst xmlns="http://schemas.openxmlformats.org/spreadsheetml/2006/main" count="2917" uniqueCount="248">
  <si>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</si>
  <si>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</si>
  <si>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</si>
  <si>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</si>
  <si>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</si>
  <si>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</si>
  <si>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</si>
  <si>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</si>
  <si>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</si>
  <si>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</si>
  <si>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</si>
  <si>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</si>
  <si>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</si>
  <si>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</si>
  <si>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</si>
  <si>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</si>
  <si>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</si>
  <si>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</si>
  <si>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</si>
  <si>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</si>
  <si>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</si>
  <si>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</si>
  <si>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SEMANA 1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</si>
  <si>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</si>
  <si>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</si>
  <si>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</si>
  <si>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</si>
  <si>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</si>
  <si>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</si>
  <si>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</si>
  <si>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</si>
  <si>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</si>
  <si>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</si>
  <si>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</si>
  <si>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</si>
  <si>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</si>
  <si>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</si>
  <si>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</si>
  <si>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</si>
  <si>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</si>
  <si>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</si>
  <si>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</si>
  <si>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</si>
  <si>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</si>
  <si>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</si>
  <si>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</si>
  <si>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</si>
  <si>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</si>
  <si>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</si>
  <si>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</si>
  <si>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</si>
  <si>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</si>
  <si>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</si>
  <si>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</si>
  <si>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</si>
  <si>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</si>
  <si>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</si>
  <si>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</si>
  <si>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</si>
  <si>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</si>
  <si>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</si>
  <si>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</si>
  <si>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</si>
  <si>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CASETA D</t>
  </si>
  <si>
    <t>Semana 2</t>
  </si>
  <si>
    <t>Contar</t>
  </si>
  <si>
    <t>Semana 3</t>
  </si>
  <si>
    <t>Se conte el corral 4 de la caseta B , se encontraron diferencias de aves, ya se soluciono</t>
  </si>
  <si>
    <t>rango</t>
  </si>
  <si>
    <t>grading realizado el dia 10-06</t>
  </si>
  <si>
    <t>caseta A</t>
  </si>
  <si>
    <t>360-400</t>
  </si>
  <si>
    <t>410-440</t>
  </si>
  <si>
    <t>450-480</t>
  </si>
  <si>
    <t>490-520</t>
  </si>
  <si>
    <t>530-570</t>
  </si>
  <si>
    <t>Semana 4</t>
  </si>
  <si>
    <t>grading realizado el dia 12-06</t>
  </si>
  <si>
    <t>caseta 3-B</t>
  </si>
  <si>
    <t>430-460</t>
  </si>
  <si>
    <t>470-490</t>
  </si>
  <si>
    <t>500-520</t>
  </si>
  <si>
    <t>530-550</t>
  </si>
  <si>
    <t>560-580</t>
  </si>
  <si>
    <t>590-610</t>
  </si>
  <si>
    <t>grading realizado el dia de hoy 13/06</t>
  </si>
  <si>
    <t>caseta 3-D</t>
  </si>
  <si>
    <t>440-480</t>
  </si>
  <si>
    <t>490-510</t>
  </si>
  <si>
    <t>520-530</t>
  </si>
  <si>
    <t>540-560</t>
  </si>
  <si>
    <t>570-590</t>
  </si>
  <si>
    <t>600-630</t>
  </si>
  <si>
    <t>Me causa curiosidad este peso en los 3 primeros corrales, pregunto si se puede repesar mañana</t>
  </si>
  <si>
    <t>Muy abierto este rango. Mejor abrir hacia las pesadas y no hacia las livianas que son las que hay que recuperar urgentemente.</t>
  </si>
  <si>
    <t>Mejor los rangos asi:</t>
  </si>
  <si>
    <t>430-450</t>
  </si>
  <si>
    <t>460-480</t>
  </si>
  <si>
    <t>520-540</t>
  </si>
  <si>
    <t>550-570</t>
  </si>
  <si>
    <t>580-600</t>
  </si>
  <si>
    <t>Por qué nuevamente no coincide si el incremento programado es de mas de 4 el resultado es de 3,87? Ademas con el consumo de grading es mayor el consumo no entiendo que esta pasando?</t>
  </si>
  <si>
    <t>Si lo desea mande repesar pero a mi no me genera mucha duda.</t>
  </si>
  <si>
    <t>Semana 5</t>
  </si>
  <si>
    <t>Genetica</t>
  </si>
  <si>
    <t>Semana 6</t>
  </si>
  <si>
    <t>La uniformidad de los corrales esta bajando muy rapido. Revisar surtida, alimentada, pesoda del alimento, densidad de comedero, densidad de aves por metro, etc.</t>
  </si>
  <si>
    <t>Muy alta la mortalidad para acabar de pasar la selección genetica. La mortalidad deberia ser 0 machos a la semana.</t>
  </si>
  <si>
    <t>Muy mala la uniformidad. Seleccionar los animales mas pequeños y llevarlos a recuperación.</t>
  </si>
  <si>
    <t>Semana 7</t>
  </si>
  <si>
    <t>La actividad de recoger los animales mas pequeños se hizo?</t>
  </si>
  <si>
    <t>De qué murieron esos 3 machos de un solo corral?</t>
  </si>
  <si>
    <t>Semana 8</t>
  </si>
  <si>
    <t>Semana 9</t>
  </si>
  <si>
    <t>CASETA C</t>
  </si>
  <si>
    <t>102 DESCARTES</t>
  </si>
  <si>
    <t>42 DESCARTES</t>
  </si>
  <si>
    <t>CORRAL</t>
  </si>
  <si>
    <t>RANGO</t>
  </si>
  <si>
    <t xml:space="preserve">AVES </t>
  </si>
  <si>
    <t>MTRS</t>
  </si>
  <si>
    <t>COMEDEROS</t>
  </si>
  <si>
    <t>1010-1060</t>
  </si>
  <si>
    <t>950-1000</t>
  </si>
  <si>
    <t>900-940</t>
  </si>
  <si>
    <t>920-970</t>
  </si>
  <si>
    <t>980-1030</t>
  </si>
  <si>
    <t xml:space="preserve">CORRAL </t>
  </si>
  <si>
    <t>AVES</t>
  </si>
  <si>
    <t>PESO</t>
  </si>
  <si>
    <t>900-980</t>
  </si>
  <si>
    <t>990-1090</t>
  </si>
  <si>
    <t>950-990</t>
  </si>
  <si>
    <t>910-940</t>
  </si>
  <si>
    <t>870-900</t>
  </si>
  <si>
    <t>880-920</t>
  </si>
  <si>
    <t>930-970</t>
  </si>
  <si>
    <t>DT</t>
  </si>
  <si>
    <t>1550-1710</t>
  </si>
  <si>
    <t>1720-1770</t>
  </si>
  <si>
    <t>1780-1830</t>
  </si>
  <si>
    <t>1840-1920</t>
  </si>
  <si>
    <t>890-970</t>
  </si>
  <si>
    <t>820-880</t>
  </si>
  <si>
    <t>860-940</t>
  </si>
  <si>
    <t>1810-1860</t>
  </si>
  <si>
    <t>1870-1990</t>
  </si>
  <si>
    <t>Por qué el rango 2 pesa menos que el rango 1?</t>
  </si>
  <si>
    <t>Semana 10</t>
  </si>
  <si>
    <t>Se realizo alguna revision respecto a esta pregunta?</t>
  </si>
  <si>
    <t>Semana 11</t>
  </si>
  <si>
    <t>Semana 12</t>
  </si>
  <si>
    <t>Semana 13</t>
  </si>
  <si>
    <t>Semana 14</t>
  </si>
  <si>
    <t>Descartes</t>
  </si>
  <si>
    <t>Cual dato sera este?</t>
  </si>
  <si>
    <t>Este dato sera real?</t>
  </si>
  <si>
    <t xml:space="preserve">Pesima uniformidad mas despues de grading. </t>
  </si>
  <si>
    <t>Semana 15</t>
  </si>
  <si>
    <t>Semana 16</t>
  </si>
  <si>
    <t>Qué estará pasando en este corral? Muy mala uniformidad.</t>
  </si>
  <si>
    <t>Semana 17</t>
  </si>
  <si>
    <t>Semana 18</t>
  </si>
  <si>
    <t>Semana 19</t>
  </si>
  <si>
    <t>Volver a pesar esta cepa.</t>
  </si>
  <si>
    <t>Semana 20</t>
  </si>
  <si>
    <t>Semana 19-1</t>
  </si>
  <si>
    <t>Semana 21</t>
  </si>
  <si>
    <t>Semana 22</t>
  </si>
  <si>
    <t>Consumo grading</t>
  </si>
  <si>
    <t xml:space="preserve">Por qué el rango 2 pesa mas que el rango 3????? Quedaron invertidos en consumo y corral? </t>
  </si>
  <si>
    <t>Semana 23</t>
  </si>
  <si>
    <t>CASETA B Extractor (844,8 mt)</t>
  </si>
  <si>
    <t>CASETA C Extractor (844,8mt)</t>
  </si>
  <si>
    <t>CASETA D Extractor (844,8 mt)</t>
  </si>
  <si>
    <t xml:space="preserve">Corral produccion </t>
  </si>
  <si>
    <t>Corral levante</t>
  </si>
  <si>
    <t>Grs</t>
  </si>
  <si>
    <t>Tipo ave</t>
  </si>
  <si>
    <t>Aves H</t>
  </si>
  <si>
    <t>Grs H</t>
  </si>
  <si>
    <t>Aves M</t>
  </si>
  <si>
    <t>Rango</t>
  </si>
  <si>
    <t>Grs M</t>
  </si>
  <si>
    <t>Orden</t>
  </si>
  <si>
    <t>Machos</t>
  </si>
  <si>
    <t>1 B</t>
  </si>
  <si>
    <t>Resto</t>
  </si>
  <si>
    <t>R4</t>
  </si>
  <si>
    <t>1 C</t>
  </si>
  <si>
    <t>Todas</t>
  </si>
  <si>
    <t>R3</t>
  </si>
  <si>
    <t>1 D</t>
  </si>
  <si>
    <t>R2</t>
  </si>
  <si>
    <t>Machos mas pesados</t>
  </si>
  <si>
    <t>2 C</t>
  </si>
  <si>
    <t>Gordas</t>
  </si>
  <si>
    <t>2 D</t>
  </si>
  <si>
    <t>Flacas</t>
  </si>
  <si>
    <t>R1</t>
  </si>
  <si>
    <t>21 R4       40 R3</t>
  </si>
  <si>
    <t>2 B</t>
  </si>
  <si>
    <t>8 B</t>
  </si>
  <si>
    <t>3 D</t>
  </si>
  <si>
    <t>9 D</t>
  </si>
  <si>
    <t>10 R3              51 R2</t>
  </si>
  <si>
    <t xml:space="preserve">Gordas 2 </t>
  </si>
  <si>
    <t>4 D</t>
  </si>
  <si>
    <t>3 B</t>
  </si>
  <si>
    <t>3 C</t>
  </si>
  <si>
    <t>5 D</t>
  </si>
  <si>
    <t>4R</t>
  </si>
  <si>
    <t>11R</t>
  </si>
  <si>
    <t>7 B</t>
  </si>
  <si>
    <t>Flacas 2</t>
  </si>
  <si>
    <t>18R</t>
  </si>
  <si>
    <t xml:space="preserve"> 4 B</t>
  </si>
  <si>
    <t>Flacas 1</t>
  </si>
  <si>
    <t>4 B</t>
  </si>
  <si>
    <t>5 B</t>
  </si>
  <si>
    <t>9 B</t>
  </si>
  <si>
    <t>7 D</t>
  </si>
  <si>
    <t>4 C</t>
  </si>
  <si>
    <t>10 D</t>
  </si>
  <si>
    <t>6 D</t>
  </si>
  <si>
    <t>Machos mas livianos</t>
  </si>
  <si>
    <t>8 D</t>
  </si>
  <si>
    <t>6 B</t>
  </si>
  <si>
    <t>10 B</t>
  </si>
  <si>
    <t>Gordas 1</t>
  </si>
  <si>
    <t>4 R2            57 R1</t>
  </si>
  <si>
    <t>Aparecieron 3 hembras?????</t>
  </si>
  <si>
    <t>3 R</t>
  </si>
  <si>
    <t>4</t>
  </si>
  <si>
    <t>5</t>
  </si>
  <si>
    <t>R3 43        R2 17</t>
  </si>
  <si>
    <t>R2 28         R1 32</t>
  </si>
  <si>
    <t>Semana 24</t>
  </si>
  <si>
    <t>Semana 25</t>
  </si>
  <si>
    <t>% prod día</t>
  </si>
  <si>
    <t>Semana 26</t>
  </si>
  <si>
    <t>Estos 2 pesos estaran trocados?</t>
  </si>
  <si>
    <t>Semana 27</t>
  </si>
  <si>
    <t>Semana 28</t>
  </si>
  <si>
    <t>Semana 29</t>
  </si>
  <si>
    <t>Semana 30</t>
  </si>
  <si>
    <t>Semana 31</t>
  </si>
  <si>
    <t>Semana 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</si>
</sst>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0.0%"/>
    <numFmt numFmtId="166" formatCode="_-* #,##0.00\ [$€]_-;\-* #,##0.00\ [$€]_-;_-* &quot;-&quot;??\ [$€]_-;_-@_-"/>
  </numFmts>
  <fonts count="46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  <font>
      <sz val="14"/>
      <color theme="1"/>
      <name val="Arial"/>
      <family val="2"/>
    </font>
    <font>
      <b/>
      <sz val="8"/>
      <name val="Arial"/>
      <family val="2"/>
    </font>
    <font>
      <b/>
      <sz val="10"/>
      <color theme="4" tint="-0.499984740745262"/>
      <name val="Arial"/>
      <family val="2"/>
    </font>
    <font>
      <b/>
      <sz val="10"/>
      <color theme="3" tint="-0.499984740745262"/>
      <name val="Arial"/>
      <family val="2"/>
    </font>
    <font>
      <b/>
      <sz val="10"/>
      <color theme="4" tint="0.79998168889431442"/>
      <name val="Arial"/>
      <family val="2"/>
    </font>
    <font>
      <b/>
      <sz val="10"/>
      <color theme="3" tint="0.79998168889431442"/>
      <name val="Arial"/>
      <family val="2"/>
    </font>
    <font>
      <sz val="10"/>
      <name val="Times New Roman"/>
      <family val="1"/>
    </font>
    <font>
      <b/>
      <sz val="11"/>
      <color rgb="FFC6E0B4"/>
      <name val="Calibri"/>
      <family val="2"/>
    </font>
    <font>
      <sz val="11"/>
      <color rgb="FF375623"/>
      <name val="Calibri"/>
      <family val="2"/>
    </font>
    <font>
      <sz val="11"/>
      <color rgb="FF203764"/>
      <name val="Calibri"/>
      <family val="2"/>
    </font>
    <font>
      <b/>
      <sz val="11"/>
      <color rgb="FFE2EFDA"/>
      <name val="Calibri"/>
      <family val="2"/>
    </font>
    <font>
      <sz val="11"/>
      <color rgb="FF000000"/>
      <name val="Calibri"/>
      <family val="2"/>
    </font>
    <font>
      <sz val="11"/>
      <name val="Arial"/>
      <family val="2"/>
    </font>
    <font>
      <b/>
      <sz val="10"/>
      <color theme="6" tint="0.79998168889431442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Arial"/>
      <family val="2"/>
    </font>
    <font>
      <sz val="12"/>
      <color rgb="FF000000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375623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7030A0"/>
        <bgColor indexed="64"/>
      </patternFill>
    </fill>
  </fills>
  <borders count="7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indexed="64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indexed="64"/>
      </right>
      <top/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491">
    <xf numFmtId="0" fontId="0" fillId="0" borderId="0"/>
    <xf numFmtId="166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6" fillId="0" borderId="0" applyFont="0" applyFill="0" applyBorder="0" applyAlignment="0" applyProtection="0"/>
  </cellStyleXfs>
  <cellXfs count="937">
    <xf numFmtId="0" fontId="0" fillId="0" borderId="0" xfId="0"/>
    <xf numFmtId="0" fontId="2" fillId="0" borderId="0" xfId="0" applyFont="1"/>
    <xf numFmtId="0" fontId="3" fillId="0" borderId="0" xfId="0" applyFont="1"/>
    <xf numFmtId="0" fontId="4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0" fontId="4" fillId="0" borderId="6" xfId="3" applyNumberFormat="1" applyFont="1" applyBorder="1" applyAlignment="1">
      <alignment horizontal="center"/>
    </xf>
    <xf numFmtId="10" fontId="4" fillId="0" borderId="5" xfId="3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0" xfId="0" applyFont="1" applyAlignment="1">
      <alignment horizontal="center"/>
    </xf>
    <xf numFmtId="10" fontId="4" fillId="0" borderId="0" xfId="3" applyNumberFormat="1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10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10" fontId="2" fillId="0" borderId="6" xfId="3" applyNumberFormat="1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0" fontId="2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4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1" fillId="0" borderId="5" xfId="3" applyNumberFormat="1" applyFont="1" applyBorder="1" applyAlignment="1">
      <alignment horizontal="center"/>
    </xf>
    <xf numFmtId="4" fontId="7" fillId="0" borderId="5" xfId="3" applyNumberFormat="1" applyFont="1" applyBorder="1" applyAlignment="1">
      <alignment horizontal="center"/>
    </xf>
    <xf numFmtId="4" fontId="4" fillId="0" borderId="5" xfId="0" applyNumberFormat="1" applyFont="1" applyBorder="1" applyAlignment="1">
      <alignment horizontal="center"/>
    </xf>
    <xf numFmtId="1" fontId="4" fillId="0" borderId="5" xfId="3" applyNumberFormat="1" applyFont="1" applyBorder="1" applyAlignment="1">
      <alignment horizontal="center"/>
    </xf>
    <xf numFmtId="2" fontId="4" fillId="2" borderId="13" xfId="0" applyNumberFormat="1" applyFont="1" applyFill="1" applyBorder="1" applyAlignment="1">
      <alignment horizontal="center"/>
    </xf>
    <xf numFmtId="2" fontId="4" fillId="2" borderId="14" xfId="0" applyNumberFormat="1" applyFont="1" applyFill="1" applyBorder="1" applyAlignment="1">
      <alignment horizontal="center"/>
    </xf>
    <xf numFmtId="164" fontId="4" fillId="2" borderId="5" xfId="0" applyNumberFormat="1" applyFont="1" applyFill="1" applyBorder="1" applyAlignment="1">
      <alignment horizontal="center"/>
    </xf>
    <xf numFmtId="164" fontId="4" fillId="2" borderId="8" xfId="0" applyNumberFormat="1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2" fontId="4" fillId="2" borderId="5" xfId="0" applyNumberFormat="1" applyFont="1" applyFill="1" applyBorder="1" applyAlignment="1">
      <alignment horizontal="center"/>
    </xf>
    <xf numFmtId="10" fontId="4" fillId="2" borderId="5" xfId="0" applyNumberFormat="1" applyFont="1" applyFill="1" applyBorder="1" applyAlignment="1">
      <alignment horizontal="center"/>
    </xf>
    <xf numFmtId="10" fontId="4" fillId="2" borderId="8" xfId="0" applyNumberFormat="1" applyFont="1" applyFill="1" applyBorder="1" applyAlignment="1">
      <alignment horizontal="center"/>
    </xf>
    <xf numFmtId="10" fontId="4" fillId="2" borderId="9" xfId="3" applyNumberFormat="1" applyFont="1" applyFill="1" applyBorder="1" applyAlignment="1">
      <alignment horizontal="center"/>
    </xf>
    <xf numFmtId="2" fontId="4" fillId="2" borderId="8" xfId="0" applyNumberFormat="1" applyFont="1" applyFill="1" applyBorder="1" applyAlignment="1">
      <alignment horizontal="center"/>
    </xf>
    <xf numFmtId="10" fontId="2" fillId="2" borderId="6" xfId="3" applyNumberFormat="1" applyFont="1" applyFill="1" applyBorder="1" applyAlignment="1">
      <alignment horizontal="center"/>
    </xf>
    <xf numFmtId="10" fontId="2" fillId="2" borderId="7" xfId="3" applyNumberFormat="1" applyFont="1" applyFill="1" applyBorder="1" applyAlignment="1">
      <alignment horizontal="center"/>
    </xf>
    <xf numFmtId="10" fontId="4" fillId="2" borderId="6" xfId="3" applyNumberFormat="1" applyFont="1" applyFill="1" applyBorder="1" applyAlignment="1">
      <alignment horizontal="center"/>
    </xf>
    <xf numFmtId="10" fontId="4" fillId="2" borderId="7" xfId="3" applyNumberFormat="1" applyFont="1" applyFill="1" applyBorder="1" applyAlignment="1">
      <alignment horizontal="center"/>
    </xf>
    <xf numFmtId="2" fontId="4" fillId="0" borderId="0" xfId="0" applyNumberFormat="1" applyFont="1"/>
    <xf numFmtId="10" fontId="4" fillId="2" borderId="5" xfId="3" applyNumberFormat="1" applyFont="1" applyFill="1" applyBorder="1" applyAlignment="1">
      <alignment horizontal="center"/>
    </xf>
    <xf numFmtId="0" fontId="5" fillId="0" borderId="15" xfId="0" applyFont="1" applyBorder="1" applyAlignment="1">
      <alignment horizontal="center"/>
    </xf>
    <xf numFmtId="164" fontId="2" fillId="2" borderId="5" xfId="0" applyNumberFormat="1" applyFont="1" applyFill="1" applyBorder="1" applyAlignment="1">
      <alignment horizontal="center"/>
    </xf>
    <xf numFmtId="10" fontId="2" fillId="2" borderId="16" xfId="3" applyNumberFormat="1" applyFont="1" applyFill="1" applyBorder="1" applyAlignment="1">
      <alignment horizontal="center"/>
    </xf>
    <xf numFmtId="1" fontId="12" fillId="0" borderId="0" xfId="0" applyNumberFormat="1" applyFont="1"/>
    <xf numFmtId="3" fontId="4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2" fontId="4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17" xfId="0" applyFont="1" applyBorder="1" applyAlignment="1">
      <alignment horizontal="center"/>
    </xf>
    <xf numFmtId="1" fontId="3" fillId="0" borderId="0" xfId="0" applyNumberFormat="1" applyFont="1"/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10" fontId="4" fillId="0" borderId="2" xfId="0" applyNumberFormat="1" applyFont="1" applyBorder="1" applyAlignment="1">
      <alignment horizontal="center"/>
    </xf>
    <xf numFmtId="10" fontId="2" fillId="0" borderId="4" xfId="3" applyNumberFormat="1" applyFont="1" applyBorder="1" applyAlignment="1">
      <alignment horizontal="center"/>
    </xf>
    <xf numFmtId="10" fontId="2" fillId="0" borderId="19" xfId="3" applyNumberFormat="1" applyFont="1" applyBorder="1" applyAlignment="1">
      <alignment horizontal="center"/>
    </xf>
    <xf numFmtId="0" fontId="10" fillId="0" borderId="0" xfId="0" applyFont="1"/>
    <xf numFmtId="4" fontId="0" fillId="0" borderId="8" xfId="0" applyNumberFormat="1" applyBorder="1" applyAlignment="1">
      <alignment horizontal="center"/>
    </xf>
    <xf numFmtId="10" fontId="1" fillId="0" borderId="8" xfId="3" applyNumberFormat="1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2" fontId="4" fillId="2" borderId="17" xfId="0" applyNumberFormat="1" applyFont="1" applyFill="1" applyBorder="1" applyAlignment="1">
      <alignment horizontal="center"/>
    </xf>
    <xf numFmtId="10" fontId="2" fillId="2" borderId="19" xfId="3" applyNumberFormat="1" applyFont="1" applyFill="1" applyBorder="1" applyAlignment="1">
      <alignment horizontal="center"/>
    </xf>
    <xf numFmtId="10" fontId="4" fillId="2" borderId="17" xfId="3" applyNumberFormat="1" applyFont="1" applyFill="1" applyBorder="1" applyAlignment="1">
      <alignment horizontal="center"/>
    </xf>
    <xf numFmtId="9" fontId="2" fillId="2" borderId="6" xfId="3" applyFont="1" applyFill="1" applyBorder="1" applyAlignment="1">
      <alignment horizontal="center"/>
    </xf>
    <xf numFmtId="9" fontId="4" fillId="2" borderId="6" xfId="3" applyFont="1" applyFill="1" applyBorder="1" applyAlignment="1">
      <alignment horizontal="center"/>
    </xf>
    <xf numFmtId="9" fontId="2" fillId="2" borderId="19" xfId="3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10" fontId="4" fillId="0" borderId="8" xfId="0" applyNumberFormat="1" applyFont="1" applyBorder="1" applyAlignment="1">
      <alignment horizontal="center" vertical="center"/>
    </xf>
    <xf numFmtId="10" fontId="4" fillId="0" borderId="8" xfId="3" applyNumberFormat="1" applyFont="1" applyBorder="1" applyAlignment="1">
      <alignment horizontal="center" vertical="center"/>
    </xf>
    <xf numFmtId="2" fontId="4" fillId="0" borderId="3" xfId="3" applyNumberFormat="1" applyFont="1" applyBorder="1" applyAlignment="1">
      <alignment horizontal="center" vertical="center"/>
    </xf>
    <xf numFmtId="2" fontId="4" fillId="0" borderId="14" xfId="3" applyNumberFormat="1" applyFont="1" applyBorder="1" applyAlignment="1">
      <alignment horizontal="center" vertical="center"/>
    </xf>
    <xf numFmtId="2" fontId="4" fillId="0" borderId="13" xfId="3" applyNumberFormat="1" applyFont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 vertical="center"/>
    </xf>
    <xf numFmtId="10" fontId="2" fillId="0" borderId="4" xfId="3" applyNumberFormat="1" applyFont="1" applyBorder="1" applyAlignment="1">
      <alignment horizontal="center" vertical="center"/>
    </xf>
    <xf numFmtId="10" fontId="2" fillId="0" borderId="7" xfId="3" applyNumberFormat="1" applyFont="1" applyBorder="1" applyAlignment="1">
      <alignment horizontal="center" vertical="center"/>
    </xf>
    <xf numFmtId="10" fontId="2" fillId="0" borderId="6" xfId="3" applyNumberFormat="1" applyFont="1" applyBorder="1" applyAlignment="1">
      <alignment horizontal="center" vertical="center"/>
    </xf>
    <xf numFmtId="10" fontId="4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5" fontId="0" fillId="0" borderId="17" xfId="3" applyNumberFormat="1" applyFont="1" applyBorder="1" applyAlignment="1">
      <alignment horizontal="center" vertical="center"/>
    </xf>
    <xf numFmtId="165" fontId="0" fillId="0" borderId="19" xfId="3" applyNumberFormat="1" applyFont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/>
    </xf>
    <xf numFmtId="0" fontId="5" fillId="2" borderId="29" xfId="0" applyFont="1" applyFill="1" applyBorder="1" applyAlignment="1">
      <alignment horizontal="center"/>
    </xf>
    <xf numFmtId="0" fontId="5" fillId="2" borderId="32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1" fontId="3" fillId="2" borderId="10" xfId="0" applyNumberFormat="1" applyFont="1" applyFill="1" applyBorder="1" applyAlignment="1">
      <alignment horizontal="center"/>
    </xf>
    <xf numFmtId="1" fontId="3" fillId="2" borderId="34" xfId="0" applyNumberFormat="1" applyFont="1" applyFill="1" applyBorder="1" applyAlignment="1">
      <alignment horizontal="center"/>
    </xf>
    <xf numFmtId="0" fontId="10" fillId="0" borderId="35" xfId="0" applyFont="1" applyBorder="1"/>
    <xf numFmtId="1" fontId="13" fillId="0" borderId="1" xfId="0" applyNumberFormat="1" applyFont="1" applyBorder="1" applyAlignment="1">
      <alignment horizontal="center"/>
    </xf>
    <xf numFmtId="1" fontId="13" fillId="0" borderId="10" xfId="0" applyNumberFormat="1" applyFont="1" applyBorder="1" applyAlignment="1">
      <alignment horizontal="center"/>
    </xf>
    <xf numFmtId="1" fontId="13" fillId="0" borderId="28" xfId="0" applyNumberFormat="1" applyFont="1" applyBorder="1" applyAlignment="1">
      <alignment horizontal="center"/>
    </xf>
    <xf numFmtId="0" fontId="5" fillId="0" borderId="29" xfId="0" applyFont="1" applyBorder="1" applyAlignment="1">
      <alignment horizontal="center"/>
    </xf>
    <xf numFmtId="1" fontId="13" fillId="0" borderId="36" xfId="0" applyNumberFormat="1" applyFont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1" fontId="3" fillId="2" borderId="38" xfId="0" applyNumberFormat="1" applyFont="1" applyFill="1" applyBorder="1" applyAlignment="1">
      <alignment horizontal="center"/>
    </xf>
    <xf numFmtId="1" fontId="3" fillId="2" borderId="39" xfId="0" applyNumberFormat="1" applyFont="1" applyFill="1" applyBorder="1" applyAlignment="1">
      <alignment horizontal="center"/>
    </xf>
    <xf numFmtId="1" fontId="3" fillId="2" borderId="36" xfId="0" applyNumberFormat="1" applyFont="1" applyFill="1" applyBorder="1" applyAlignment="1">
      <alignment horizontal="center"/>
    </xf>
    <xf numFmtId="1" fontId="3" fillId="2" borderId="24" xfId="0" applyNumberFormat="1" applyFont="1" applyFill="1" applyBorder="1" applyAlignment="1">
      <alignment horizontal="center"/>
    </xf>
    <xf numFmtId="1" fontId="3" fillId="2" borderId="35" xfId="0" applyNumberFormat="1" applyFont="1" applyFill="1" applyBorder="1" applyAlignment="1">
      <alignment horizontal="center"/>
    </xf>
    <xf numFmtId="2" fontId="4" fillId="0" borderId="5" xfId="3" applyNumberFormat="1" applyFont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2" fontId="4" fillId="0" borderId="2" xfId="3" applyNumberFormat="1" applyFont="1" applyBorder="1" applyAlignment="1">
      <alignment horizontal="center"/>
    </xf>
    <xf numFmtId="0" fontId="5" fillId="2" borderId="41" xfId="0" applyFont="1" applyFill="1" applyBorder="1" applyAlignment="1">
      <alignment horizontal="center"/>
    </xf>
    <xf numFmtId="1" fontId="3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1" fillId="0" borderId="17" xfId="3" applyNumberFormat="1" applyFont="1" applyBorder="1" applyAlignment="1">
      <alignment horizontal="center"/>
    </xf>
    <xf numFmtId="10" fontId="4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5" fontId="0" fillId="0" borderId="20" xfId="3" applyNumberFormat="1" applyFont="1" applyBorder="1" applyAlignment="1">
      <alignment horizontal="center" vertical="center"/>
    </xf>
    <xf numFmtId="0" fontId="3" fillId="0" borderId="40" xfId="0" applyFont="1" applyBorder="1" applyAlignment="1">
      <alignment horizontal="center"/>
    </xf>
    <xf numFmtId="2" fontId="2" fillId="0" borderId="17" xfId="0" applyNumberFormat="1" applyFont="1" applyBorder="1" applyAlignment="1">
      <alignment horizontal="center"/>
    </xf>
    <xf numFmtId="2" fontId="2" fillId="2" borderId="17" xfId="0" applyNumberFormat="1" applyFont="1" applyFill="1" applyBorder="1" applyAlignment="1">
      <alignment horizontal="center"/>
    </xf>
    <xf numFmtId="10" fontId="4" fillId="2" borderId="17" xfId="0" applyNumberFormat="1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2" fontId="4" fillId="0" borderId="20" xfId="0" applyNumberFormat="1" applyFont="1" applyBorder="1" applyAlignment="1">
      <alignment horizontal="center"/>
    </xf>
    <xf numFmtId="10" fontId="4" fillId="0" borderId="20" xfId="0" applyNumberFormat="1" applyFont="1" applyBorder="1" applyAlignment="1">
      <alignment horizontal="center"/>
    </xf>
    <xf numFmtId="10" fontId="2" fillId="0" borderId="43" xfId="3" applyNumberFormat="1" applyFont="1" applyBorder="1" applyAlignment="1">
      <alignment horizontal="center"/>
    </xf>
    <xf numFmtId="1" fontId="3" fillId="2" borderId="26" xfId="0" applyNumberFormat="1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10" fontId="4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2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5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5" fillId="2" borderId="45" xfId="0" applyFont="1" applyFill="1" applyBorder="1" applyAlignment="1">
      <alignment horizontal="center"/>
    </xf>
    <xf numFmtId="0" fontId="4" fillId="0" borderId="46" xfId="0" applyFont="1" applyBorder="1" applyAlignment="1">
      <alignment horizontal="center"/>
    </xf>
    <xf numFmtId="2" fontId="4" fillId="0" borderId="46" xfId="0" applyNumberFormat="1" applyFont="1" applyBorder="1" applyAlignment="1">
      <alignment horizontal="center"/>
    </xf>
    <xf numFmtId="164" fontId="4" fillId="2" borderId="46" xfId="0" applyNumberFormat="1" applyFont="1" applyFill="1" applyBorder="1" applyAlignment="1">
      <alignment horizontal="center"/>
    </xf>
    <xf numFmtId="10" fontId="4" fillId="2" borderId="46" xfId="0" applyNumberFormat="1" applyFont="1" applyFill="1" applyBorder="1" applyAlignment="1">
      <alignment horizontal="center"/>
    </xf>
    <xf numFmtId="2" fontId="4" fillId="2" borderId="46" xfId="0" applyNumberFormat="1" applyFont="1" applyFill="1" applyBorder="1" applyAlignment="1">
      <alignment horizontal="center"/>
    </xf>
    <xf numFmtId="2" fontId="4" fillId="2" borderId="47" xfId="0" applyNumberFormat="1" applyFont="1" applyFill="1" applyBorder="1" applyAlignment="1">
      <alignment horizontal="center"/>
    </xf>
    <xf numFmtId="10" fontId="4" fillId="2" borderId="48" xfId="3" applyNumberFormat="1" applyFont="1" applyFill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1" fontId="13" fillId="0" borderId="49" xfId="0" applyNumberFormat="1" applyFont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1" fillId="0" borderId="0" xfId="0" applyFont="1"/>
    <xf numFmtId="1" fontId="0" fillId="0" borderId="0" xfId="0" applyNumberFormat="1"/>
    <xf numFmtId="2" fontId="0" fillId="3" borderId="0" xfId="0" applyNumberFormat="1" applyFill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1" fillId="0" borderId="0" xfId="0" applyNumberFormat="1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1" fillId="0" borderId="0" xfId="0" applyFont="1" applyAlignment="1">
      <alignment vertical="center"/>
    </xf>
    <xf numFmtId="1" fontId="0" fillId="0" borderId="0" xfId="3" applyNumberFormat="1" applyFont="1" applyAlignment="1"/>
    <xf numFmtId="2" fontId="0" fillId="0" borderId="0" xfId="3" applyNumberFormat="1" applyFont="1" applyAlignment="1"/>
    <xf numFmtId="0" fontId="16" fillId="0" borderId="0" xfId="0" applyFont="1" applyAlignment="1">
      <alignment horizontal="center" vertical="center"/>
    </xf>
    <xf numFmtId="0" fontId="14" fillId="0" borderId="50" xfId="0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4" fillId="0" borderId="53" xfId="0" applyFont="1" applyBorder="1" applyAlignment="1">
      <alignment horizontal="center" vertical="center"/>
    </xf>
    <xf numFmtId="0" fontId="14" fillId="0" borderId="22" xfId="0" applyFont="1" applyBorder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9" borderId="5" xfId="0" applyFont="1" applyFill="1" applyBorder="1" applyAlignment="1">
      <alignment horizontal="center" vertical="center"/>
    </xf>
    <xf numFmtId="0" fontId="14" fillId="5" borderId="5" xfId="0" applyFont="1" applyFill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2" fontId="12" fillId="0" borderId="2" xfId="10" applyNumberFormat="1" applyFont="1" applyBorder="1" applyAlignment="1">
      <alignment horizontal="center" vertical="center"/>
    </xf>
    <xf numFmtId="2" fontId="12" fillId="0" borderId="5" xfId="10" applyNumberFormat="1" applyFont="1" applyBorder="1" applyAlignment="1">
      <alignment horizontal="center" vertical="center"/>
    </xf>
    <xf numFmtId="2" fontId="12" fillId="0" borderId="17" xfId="10" applyNumberFormat="1" applyFont="1" applyBorder="1" applyAlignment="1">
      <alignment horizontal="center" vertical="center"/>
    </xf>
    <xf numFmtId="2" fontId="12" fillId="0" borderId="50" xfId="0" applyNumberFormat="1" applyFont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2" fontId="1" fillId="3" borderId="2" xfId="10" applyNumberFormat="1" applyFill="1" applyBorder="1" applyAlignment="1">
      <alignment horizontal="center" vertical="center"/>
    </xf>
    <xf numFmtId="2" fontId="1" fillId="3" borderId="5" xfId="10" applyNumberFormat="1" applyFill="1" applyBorder="1" applyAlignment="1">
      <alignment horizontal="center" vertical="center"/>
    </xf>
    <xf numFmtId="2" fontId="1" fillId="3" borderId="17" xfId="10" applyNumberFormat="1" applyFill="1" applyBorder="1" applyAlignment="1">
      <alignment horizontal="center" vertical="center"/>
    </xf>
    <xf numFmtId="2" fontId="1" fillId="0" borderId="2" xfId="10" applyNumberFormat="1" applyBorder="1" applyAlignment="1">
      <alignment horizontal="center" vertical="center"/>
    </xf>
    <xf numFmtId="2" fontId="1" fillId="0" borderId="5" xfId="10" applyNumberFormat="1" applyBorder="1" applyAlignment="1">
      <alignment horizontal="center" vertical="center"/>
    </xf>
    <xf numFmtId="2" fontId="1" fillId="0" borderId="17" xfId="10" applyNumberFormat="1" applyBorder="1" applyAlignment="1">
      <alignment horizontal="center" vertical="center"/>
    </xf>
    <xf numFmtId="2" fontId="1" fillId="0" borderId="50" xfId="0" applyNumberFormat="1" applyFont="1" applyBorder="1" applyAlignment="1">
      <alignment horizontal="center" vertical="center"/>
    </xf>
    <xf numFmtId="10" fontId="1" fillId="0" borderId="2" xfId="3" applyNumberFormat="1" applyFont="1" applyFill="1" applyBorder="1" applyAlignment="1">
      <alignment horizontal="center" vertical="center"/>
    </xf>
    <xf numFmtId="10" fontId="1" fillId="0" borderId="5" xfId="3" applyNumberFormat="1" applyFont="1" applyFill="1" applyBorder="1" applyAlignment="1">
      <alignment horizontal="center" vertical="center"/>
    </xf>
    <xf numFmtId="10" fontId="1" fillId="0" borderId="17" xfId="3" applyNumberFormat="1" applyFont="1" applyFill="1" applyBorder="1" applyAlignment="1">
      <alignment horizontal="center" vertical="center"/>
    </xf>
    <xf numFmtId="10" fontId="1" fillId="0" borderId="50" xfId="0" applyNumberFormat="1" applyFont="1" applyBorder="1" applyAlignment="1">
      <alignment horizontal="center" vertical="center"/>
    </xf>
    <xf numFmtId="2" fontId="1" fillId="3" borderId="2" xfId="3" applyNumberFormat="1" applyFont="1" applyFill="1" applyBorder="1" applyAlignment="1">
      <alignment horizontal="center" vertical="center"/>
    </xf>
    <xf numFmtId="2" fontId="1" fillId="3" borderId="5" xfId="3" applyNumberFormat="1" applyFont="1" applyFill="1" applyBorder="1" applyAlignment="1">
      <alignment horizontal="center" vertical="center"/>
    </xf>
    <xf numFmtId="2" fontId="1" fillId="3" borderId="17" xfId="3" applyNumberFormat="1" applyFont="1" applyFill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2" fontId="1" fillId="0" borderId="3" xfId="0" applyNumberFormat="1" applyFont="1" applyBorder="1" applyAlignment="1">
      <alignment horizontal="center" vertical="center"/>
    </xf>
    <xf numFmtId="2" fontId="1" fillId="0" borderId="13" xfId="0" applyNumberFormat="1" applyFont="1" applyBorder="1" applyAlignment="1">
      <alignment horizontal="center" vertical="center"/>
    </xf>
    <xf numFmtId="2" fontId="1" fillId="0" borderId="54" xfId="0" applyNumberFormat="1" applyFont="1" applyBorder="1" applyAlignment="1">
      <alignment horizontal="center" vertical="center"/>
    </xf>
    <xf numFmtId="0" fontId="14" fillId="0" borderId="23" xfId="0" applyFont="1" applyBorder="1" applyAlignment="1">
      <alignment horizontal="center" vertical="center"/>
    </xf>
    <xf numFmtId="1" fontId="1" fillId="0" borderId="21" xfId="0" applyNumberFormat="1" applyFont="1" applyBorder="1" applyAlignment="1">
      <alignment horizontal="center" vertical="center"/>
    </xf>
    <xf numFmtId="1" fontId="1" fillId="0" borderId="22" xfId="0" applyNumberFormat="1" applyFont="1" applyBorder="1" applyAlignment="1">
      <alignment horizontal="center" vertical="center"/>
    </xf>
    <xf numFmtId="1" fontId="1" fillId="0" borderId="40" xfId="0" applyNumberFormat="1" applyFont="1" applyBorder="1" applyAlignment="1">
      <alignment horizontal="center" vertical="center"/>
    </xf>
    <xf numFmtId="1" fontId="1" fillId="0" borderId="53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0" fontId="1" fillId="0" borderId="0" xfId="3" applyNumberFormat="1" applyFont="1" applyBorder="1" applyAlignment="1">
      <alignment horizontal="center" vertical="center"/>
    </xf>
    <xf numFmtId="0" fontId="14" fillId="0" borderId="56" xfId="0" applyFont="1" applyBorder="1" applyAlignment="1">
      <alignment horizontal="center" vertical="center"/>
    </xf>
    <xf numFmtId="0" fontId="14" fillId="0" borderId="4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27" fillId="0" borderId="50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6" fillId="0" borderId="53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0" fillId="0" borderId="50" xfId="0" applyFont="1" applyBorder="1" applyAlignment="1">
      <alignment horizontal="center" vertical="center"/>
    </xf>
    <xf numFmtId="2" fontId="12" fillId="0" borderId="50" xfId="10" applyNumberFormat="1" applyFont="1" applyBorder="1" applyAlignment="1">
      <alignment horizontal="center" vertical="center"/>
    </xf>
    <xf numFmtId="0" fontId="14" fillId="3" borderId="50" xfId="0" applyFont="1" applyFill="1" applyBorder="1" applyAlignment="1">
      <alignment horizontal="center" vertical="center"/>
    </xf>
    <xf numFmtId="2" fontId="1" fillId="3" borderId="8" xfId="10" applyNumberFormat="1" applyFill="1" applyBorder="1" applyAlignment="1">
      <alignment horizontal="center" vertical="center"/>
    </xf>
    <xf numFmtId="2" fontId="1" fillId="0" borderId="8" xfId="10" applyNumberFormat="1" applyBorder="1" applyAlignment="1">
      <alignment horizontal="center" vertical="center"/>
    </xf>
    <xf numFmtId="2" fontId="19" fillId="0" borderId="50" xfId="10" applyNumberFormat="1" applyFont="1" applyBorder="1" applyAlignment="1">
      <alignment horizontal="center" vertical="center"/>
    </xf>
    <xf numFmtId="10" fontId="1" fillId="0" borderId="8" xfId="3" applyNumberFormat="1" applyFont="1" applyFill="1" applyBorder="1" applyAlignment="1">
      <alignment horizontal="center" vertical="center"/>
    </xf>
    <xf numFmtId="10" fontId="1" fillId="0" borderId="50" xfId="3" applyNumberFormat="1" applyFont="1" applyFill="1" applyBorder="1" applyAlignment="1">
      <alignment horizontal="center" vertical="center"/>
    </xf>
    <xf numFmtId="10" fontId="1" fillId="0" borderId="0" xfId="3" applyNumberFormat="1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2" fontId="1" fillId="0" borderId="52" xfId="0" applyNumberFormat="1" applyFont="1" applyBorder="1" applyAlignment="1">
      <alignment horizontal="center" vertical="center"/>
    </xf>
    <xf numFmtId="0" fontId="14" fillId="0" borderId="55" xfId="0" applyFont="1" applyBorder="1" applyAlignment="1">
      <alignment horizontal="center" vertical="center"/>
    </xf>
    <xf numFmtId="1" fontId="1" fillId="6" borderId="0" xfId="0" applyNumberFormat="1" applyFont="1" applyFill="1" applyAlignment="1">
      <alignment horizontal="center" vertical="center"/>
    </xf>
    <xf numFmtId="0" fontId="14" fillId="0" borderId="32" xfId="0" applyFont="1" applyBorder="1" applyAlignment="1">
      <alignment horizontal="center" vertical="center"/>
    </xf>
    <xf numFmtId="0" fontId="1" fillId="7" borderId="35" xfId="0" applyFont="1" applyFill="1" applyBorder="1" applyAlignment="1">
      <alignment horizontal="center" vertical="center"/>
    </xf>
    <xf numFmtId="0" fontId="1" fillId="7" borderId="34" xfId="0" applyFont="1" applyFill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4" fillId="0" borderId="21" xfId="0" applyFont="1" applyBorder="1" applyAlignment="1">
      <alignment horizontal="center" vertical="center"/>
    </xf>
    <xf numFmtId="2" fontId="12" fillId="0" borderId="2" xfId="0" applyNumberFormat="1" applyFont="1" applyBorder="1" applyAlignment="1">
      <alignment horizontal="center" vertical="center"/>
    </xf>
    <xf numFmtId="2" fontId="12" fillId="0" borderId="5" xfId="0" applyNumberFormat="1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50" xfId="0" applyFont="1" applyBorder="1" applyAlignment="1">
      <alignment horizontal="center" vertical="center"/>
    </xf>
    <xf numFmtId="2" fontId="1" fillId="3" borderId="2" xfId="0" applyNumberFormat="1" applyFont="1" applyFill="1" applyBorder="1" applyAlignment="1">
      <alignment horizontal="center" vertical="center"/>
    </xf>
    <xf numFmtId="2" fontId="1" fillId="3" borderId="5" xfId="0" applyNumberFormat="1" applyFont="1" applyFill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0" fontId="1" fillId="0" borderId="0" xfId="3" applyNumberFormat="1" applyFont="1" applyAlignment="1">
      <alignment horizontal="center" vertical="center"/>
    </xf>
    <xf numFmtId="0" fontId="14" fillId="10" borderId="5" xfId="0" applyFont="1" applyFill="1" applyBorder="1" applyAlignment="1">
      <alignment horizontal="center" vertical="center"/>
    </xf>
    <xf numFmtId="2" fontId="12" fillId="0" borderId="8" xfId="10" applyNumberFormat="1" applyFont="1" applyBorder="1" applyAlignment="1">
      <alignment horizontal="center" vertical="center"/>
    </xf>
    <xf numFmtId="2" fontId="1" fillId="3" borderId="8" xfId="3" applyNumberFormat="1" applyFont="1" applyFill="1" applyBorder="1" applyAlignment="1">
      <alignment horizontal="center" vertical="center"/>
    </xf>
    <xf numFmtId="1" fontId="1" fillId="0" borderId="57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" fontId="1" fillId="0" borderId="58" xfId="0" applyNumberFormat="1" applyFont="1" applyBorder="1" applyAlignment="1">
      <alignment horizontal="center" vertical="center"/>
    </xf>
    <xf numFmtId="0" fontId="1" fillId="6" borderId="0" xfId="0" applyFont="1" applyFill="1" applyAlignment="1">
      <alignment vertical="center"/>
    </xf>
    <xf numFmtId="0" fontId="14" fillId="12" borderId="5" xfId="0" applyFont="1" applyFill="1" applyBorder="1" applyAlignment="1">
      <alignment horizontal="center" vertical="center"/>
    </xf>
    <xf numFmtId="0" fontId="14" fillId="13" borderId="5" xfId="0" applyFont="1" applyFill="1" applyBorder="1" applyAlignment="1">
      <alignment horizontal="center" vertical="center"/>
    </xf>
    <xf numFmtId="2" fontId="1" fillId="13" borderId="50" xfId="3" applyNumberFormat="1" applyFont="1" applyFill="1" applyBorder="1" applyAlignment="1">
      <alignment horizontal="center" vertical="center"/>
    </xf>
    <xf numFmtId="2" fontId="1" fillId="13" borderId="50" xfId="0" applyNumberFormat="1" applyFont="1" applyFill="1" applyBorder="1" applyAlignment="1">
      <alignment horizontal="center" vertical="center"/>
    </xf>
    <xf numFmtId="2" fontId="1" fillId="13" borderId="50" xfId="10" applyNumberFormat="1" applyFill="1" applyBorder="1" applyAlignment="1">
      <alignment horizontal="center" vertical="center"/>
    </xf>
    <xf numFmtId="2" fontId="12" fillId="0" borderId="0" xfId="10" applyNumberFormat="1" applyFont="1" applyAlignment="1">
      <alignment horizontal="center" vertical="center"/>
    </xf>
    <xf numFmtId="2" fontId="19" fillId="0" borderId="0" xfId="10" applyNumberFormat="1" applyFont="1" applyAlignment="1">
      <alignment horizontal="center" vertical="center"/>
    </xf>
    <xf numFmtId="0" fontId="14" fillId="11" borderId="5" xfId="0" applyFont="1" applyFill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2" fontId="1" fillId="0" borderId="7" xfId="0" applyNumberFormat="1" applyFont="1" applyBorder="1" applyAlignment="1">
      <alignment horizontal="center" vertical="center"/>
    </xf>
    <xf numFmtId="10" fontId="1" fillId="0" borderId="3" xfId="3" applyNumberFormat="1" applyFont="1" applyFill="1" applyBorder="1" applyAlignment="1">
      <alignment horizontal="center" vertical="center"/>
    </xf>
    <xf numFmtId="10" fontId="1" fillId="0" borderId="13" xfId="3" applyNumberFormat="1" applyFont="1" applyFill="1" applyBorder="1" applyAlignment="1">
      <alignment horizontal="center" vertical="center"/>
    </xf>
    <xf numFmtId="1" fontId="1" fillId="0" borderId="27" xfId="0" applyNumberFormat="1" applyFont="1" applyBorder="1" applyAlignment="1">
      <alignment horizontal="center" vertical="center"/>
    </xf>
    <xf numFmtId="2" fontId="1" fillId="3" borderId="21" xfId="3" applyNumberFormat="1" applyFont="1" applyFill="1" applyBorder="1" applyAlignment="1">
      <alignment horizontal="center" vertical="center"/>
    </xf>
    <xf numFmtId="2" fontId="1" fillId="3" borderId="22" xfId="3" applyNumberFormat="1" applyFont="1" applyFill="1" applyBorder="1" applyAlignment="1">
      <alignment horizontal="center" vertical="center"/>
    </xf>
    <xf numFmtId="10" fontId="1" fillId="0" borderId="14" xfId="3" applyNumberFormat="1" applyFont="1" applyFill="1" applyBorder="1" applyAlignment="1">
      <alignment horizontal="center" vertical="center"/>
    </xf>
    <xf numFmtId="2" fontId="1" fillId="3" borderId="58" xfId="3" applyNumberFormat="1" applyFont="1" applyFill="1" applyBorder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62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59" xfId="0" applyFont="1" applyBorder="1" applyAlignment="1">
      <alignment horizontal="center" vertical="center"/>
    </xf>
    <xf numFmtId="0" fontId="1" fillId="0" borderId="53" xfId="0" applyFont="1" applyBorder="1" applyAlignment="1">
      <alignment horizontal="center" vertical="center"/>
    </xf>
    <xf numFmtId="10" fontId="1" fillId="0" borderId="51" xfId="0" applyNumberFormat="1" applyFont="1" applyBorder="1" applyAlignment="1">
      <alignment horizontal="center" vertical="center"/>
    </xf>
    <xf numFmtId="1" fontId="1" fillId="0" borderId="60" xfId="0" applyNumberFormat="1" applyFont="1" applyBorder="1" applyAlignment="1">
      <alignment horizontal="center" vertical="center"/>
    </xf>
    <xf numFmtId="2" fontId="1" fillId="13" borderId="53" xfId="3" applyNumberFormat="1" applyFont="1" applyFill="1" applyBorder="1" applyAlignment="1">
      <alignment horizontal="center" vertical="center"/>
    </xf>
    <xf numFmtId="1" fontId="1" fillId="0" borderId="59" xfId="0" applyNumberFormat="1" applyFont="1" applyBorder="1" applyAlignment="1">
      <alignment horizontal="center" vertical="center"/>
    </xf>
    <xf numFmtId="1" fontId="1" fillId="0" borderId="63" xfId="0" applyNumberFormat="1" applyFont="1" applyBorder="1" applyAlignment="1">
      <alignment horizontal="center" vertical="center"/>
    </xf>
    <xf numFmtId="0" fontId="14" fillId="0" borderId="40" xfId="0" applyFont="1" applyBorder="1" applyAlignment="1">
      <alignment horizontal="center" vertical="center"/>
    </xf>
    <xf numFmtId="0" fontId="14" fillId="0" borderId="58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2" fontId="1" fillId="3" borderId="8" xfId="0" applyNumberFormat="1" applyFont="1" applyFill="1" applyBorder="1" applyAlignment="1">
      <alignment horizontal="center" vertical="center"/>
    </xf>
    <xf numFmtId="2" fontId="1" fillId="0" borderId="8" xfId="0" applyNumberFormat="1" applyFont="1" applyBorder="1" applyAlignment="1">
      <alignment horizontal="center" vertical="center"/>
    </xf>
    <xf numFmtId="10" fontId="1" fillId="0" borderId="8" xfId="0" applyNumberFormat="1" applyFont="1" applyBorder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4" fillId="0" borderId="35" xfId="0" applyFont="1" applyBorder="1" applyAlignment="1">
      <alignment horizontal="center" vertical="center"/>
    </xf>
    <xf numFmtId="0" fontId="12" fillId="0" borderId="53" xfId="0" applyFont="1" applyBorder="1" applyAlignment="1">
      <alignment horizontal="center" vertical="center"/>
    </xf>
    <xf numFmtId="0" fontId="14" fillId="14" borderId="8" xfId="0" applyFont="1" applyFill="1" applyBorder="1" applyAlignment="1">
      <alignment horizontal="center" vertical="center"/>
    </xf>
    <xf numFmtId="0" fontId="14" fillId="15" borderId="8" xfId="0" applyFont="1" applyFill="1" applyBorder="1" applyAlignment="1">
      <alignment horizontal="center" vertical="center"/>
    </xf>
    <xf numFmtId="0" fontId="1" fillId="0" borderId="0" xfId="0" applyFont="1" applyAlignment="1">
      <alignment vertical="center" wrapText="1"/>
    </xf>
    <xf numFmtId="2" fontId="1" fillId="0" borderId="14" xfId="0" applyNumberFormat="1" applyFont="1" applyBorder="1" applyAlignment="1">
      <alignment horizontal="center" vertical="center"/>
    </xf>
    <xf numFmtId="1" fontId="1" fillId="0" borderId="6" xfId="0" applyNumberFormat="1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54" xfId="0" applyFont="1" applyBorder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6" fillId="0" borderId="64" xfId="0" applyFont="1" applyBorder="1" applyAlignment="1">
      <alignment vertical="center"/>
    </xf>
    <xf numFmtId="0" fontId="27" fillId="0" borderId="61" xfId="0" applyFont="1" applyBorder="1" applyAlignment="1">
      <alignment horizontal="center" vertical="center"/>
    </xf>
    <xf numFmtId="2" fontId="12" fillId="0" borderId="61" xfId="10" applyNumberFormat="1" applyFont="1" applyBorder="1" applyAlignment="1">
      <alignment horizontal="center" vertical="center"/>
    </xf>
    <xf numFmtId="2" fontId="1" fillId="13" borderId="61" xfId="10" applyNumberFormat="1" applyFill="1" applyBorder="1" applyAlignment="1">
      <alignment horizontal="center" vertical="center"/>
    </xf>
    <xf numFmtId="2" fontId="19" fillId="0" borderId="61" xfId="10" applyNumberFormat="1" applyFont="1" applyBorder="1" applyAlignment="1">
      <alignment horizontal="center" vertical="center"/>
    </xf>
    <xf numFmtId="10" fontId="1" fillId="0" borderId="61" xfId="3" applyNumberFormat="1" applyFont="1" applyFill="1" applyBorder="1" applyAlignment="1">
      <alignment horizontal="center" vertical="center"/>
    </xf>
    <xf numFmtId="2" fontId="1" fillId="13" borderId="61" xfId="3" applyNumberFormat="1" applyFont="1" applyFill="1" applyBorder="1" applyAlignment="1">
      <alignment horizontal="center" vertical="center"/>
    </xf>
    <xf numFmtId="2" fontId="1" fillId="0" borderId="62" xfId="0" applyNumberFormat="1" applyFont="1" applyBorder="1" applyAlignment="1">
      <alignment horizontal="center" vertical="center"/>
    </xf>
    <xf numFmtId="1" fontId="1" fillId="0" borderId="64" xfId="0" applyNumberFormat="1" applyFont="1" applyBorder="1" applyAlignment="1">
      <alignment horizontal="center" vertical="center"/>
    </xf>
    <xf numFmtId="1" fontId="1" fillId="0" borderId="41" xfId="0" applyNumberFormat="1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43" xfId="0" applyFont="1" applyBorder="1" applyAlignment="1">
      <alignment horizontal="center" vertical="center"/>
    </xf>
    <xf numFmtId="0" fontId="1" fillId="0" borderId="56" xfId="0" applyFont="1" applyBorder="1" applyAlignment="1">
      <alignment vertical="center"/>
    </xf>
    <xf numFmtId="0" fontId="1" fillId="12" borderId="5" xfId="0" applyFont="1" applyFill="1" applyBorder="1" applyAlignment="1">
      <alignment horizontal="center" vertical="center"/>
    </xf>
    <xf numFmtId="0" fontId="1" fillId="12" borderId="0" xfId="0" applyFont="1" applyFill="1" applyAlignment="1">
      <alignment horizontal="left" vertical="center"/>
    </xf>
    <xf numFmtId="2" fontId="1" fillId="12" borderId="4" xfId="0" applyNumberFormat="1" applyFont="1" applyFill="1" applyBorder="1" applyAlignment="1">
      <alignment horizontal="center" vertical="center"/>
    </xf>
    <xf numFmtId="2" fontId="1" fillId="12" borderId="6" xfId="0" applyNumberFormat="1" applyFont="1" applyFill="1" applyBorder="1" applyAlignment="1">
      <alignment horizontal="center" vertical="center"/>
    </xf>
    <xf numFmtId="2" fontId="1" fillId="12" borderId="19" xfId="0" applyNumberFormat="1" applyFont="1" applyFill="1" applyBorder="1" applyAlignment="1">
      <alignment horizontal="center" vertical="center"/>
    </xf>
    <xf numFmtId="0" fontId="1" fillId="12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left" vertical="center"/>
    </xf>
    <xf numFmtId="165" fontId="1" fillId="0" borderId="51" xfId="3" applyNumberFormat="1" applyFont="1" applyBorder="1" applyAlignment="1">
      <alignment horizontal="center" vertical="center"/>
    </xf>
    <xf numFmtId="165" fontId="1" fillId="0" borderId="50" xfId="3" applyNumberFormat="1" applyFont="1" applyFill="1" applyBorder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2" fontId="1" fillId="3" borderId="53" xfId="3" applyNumberFormat="1" applyFont="1" applyFill="1" applyBorder="1" applyAlignment="1">
      <alignment horizontal="center" vertical="center"/>
    </xf>
    <xf numFmtId="1" fontId="1" fillId="5" borderId="0" xfId="0" applyNumberFormat="1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2" fillId="0" borderId="64" xfId="0" applyFont="1" applyBorder="1" applyAlignment="1">
      <alignment horizontal="center" vertical="center"/>
    </xf>
    <xf numFmtId="2" fontId="1" fillId="13" borderId="61" xfId="0" applyNumberFormat="1" applyFont="1" applyFill="1" applyBorder="1" applyAlignment="1">
      <alignment horizontal="center" vertical="center"/>
    </xf>
    <xf numFmtId="2" fontId="1" fillId="0" borderId="61" xfId="0" applyNumberFormat="1" applyFont="1" applyBorder="1" applyAlignment="1">
      <alignment horizontal="center" vertical="center"/>
    </xf>
    <xf numFmtId="10" fontId="1" fillId="0" borderId="61" xfId="0" applyNumberFormat="1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2" fontId="1" fillId="3" borderId="17" xfId="0" applyNumberFormat="1" applyFont="1" applyFill="1" applyBorder="1" applyAlignment="1">
      <alignment horizontal="center" vertical="center"/>
    </xf>
    <xf numFmtId="2" fontId="1" fillId="0" borderId="17" xfId="0" applyNumberFormat="1" applyFont="1" applyBorder="1" applyAlignment="1">
      <alignment horizontal="center" vertical="center"/>
    </xf>
    <xf numFmtId="10" fontId="1" fillId="0" borderId="17" xfId="0" applyNumberFormat="1" applyFont="1" applyBorder="1" applyAlignment="1">
      <alignment horizontal="center" vertical="center"/>
    </xf>
    <xf numFmtId="1" fontId="19" fillId="0" borderId="0" xfId="0" applyNumberFormat="1" applyFont="1" applyAlignment="1">
      <alignment horizontal="center" vertical="center"/>
    </xf>
    <xf numFmtId="1" fontId="1" fillId="0" borderId="19" xfId="0" applyNumberFormat="1" applyFont="1" applyBorder="1" applyAlignment="1">
      <alignment horizontal="center" vertical="center"/>
    </xf>
    <xf numFmtId="0" fontId="29" fillId="0" borderId="0" xfId="0" applyFont="1" applyAlignment="1">
      <alignment vertical="top" wrapText="1"/>
    </xf>
    <xf numFmtId="2" fontId="1" fillId="16" borderId="2" xfId="10" applyNumberFormat="1" applyFill="1" applyBorder="1" applyAlignment="1">
      <alignment horizontal="center" vertical="center"/>
    </xf>
    <xf numFmtId="2" fontId="1" fillId="16" borderId="5" xfId="10" applyNumberFormat="1" applyFill="1" applyBorder="1" applyAlignment="1">
      <alignment horizontal="center" vertical="center"/>
    </xf>
    <xf numFmtId="1" fontId="1" fillId="16" borderId="0" xfId="0" applyNumberFormat="1" applyFont="1" applyFill="1" applyAlignment="1">
      <alignment horizontal="center" vertical="center"/>
    </xf>
    <xf numFmtId="0" fontId="1" fillId="16" borderId="0" xfId="0" applyFont="1" applyFill="1" applyAlignment="1">
      <alignment horizontal="left" vertical="center"/>
    </xf>
    <xf numFmtId="0" fontId="1" fillId="16" borderId="0" xfId="0" applyFont="1" applyFill="1" applyAlignment="1">
      <alignment vertical="center"/>
    </xf>
    <xf numFmtId="2" fontId="19" fillId="16" borderId="0" xfId="10" applyNumberFormat="1" applyFont="1" applyFill="1" applyAlignment="1">
      <alignment horizontal="left" vertical="center"/>
    </xf>
    <xf numFmtId="2" fontId="19" fillId="0" borderId="0" xfId="10" applyNumberFormat="1" applyFont="1" applyAlignment="1">
      <alignment horizontal="left" vertical="center"/>
    </xf>
    <xf numFmtId="10" fontId="1" fillId="0" borderId="13" xfId="0" applyNumberFormat="1" applyFont="1" applyBorder="1" applyAlignment="1">
      <alignment horizontal="center" vertical="center"/>
    </xf>
    <xf numFmtId="10" fontId="1" fillId="0" borderId="54" xfId="3" applyNumberFormat="1" applyFont="1" applyFill="1" applyBorder="1" applyAlignment="1">
      <alignment horizontal="center" vertical="center"/>
    </xf>
    <xf numFmtId="10" fontId="1" fillId="0" borderId="67" xfId="3" applyNumberFormat="1" applyFont="1" applyFill="1" applyBorder="1" applyAlignment="1">
      <alignment horizontal="center" vertical="center"/>
    </xf>
    <xf numFmtId="2" fontId="1" fillId="3" borderId="40" xfId="3" applyNumberFormat="1" applyFont="1" applyFill="1" applyBorder="1" applyAlignment="1">
      <alignment horizontal="center" vertical="center"/>
    </xf>
    <xf numFmtId="2" fontId="1" fillId="13" borderId="64" xfId="3" applyNumberFormat="1" applyFont="1" applyFill="1" applyBorder="1" applyAlignment="1">
      <alignment horizontal="center" vertical="center"/>
    </xf>
    <xf numFmtId="10" fontId="1" fillId="0" borderId="54" xfId="0" applyNumberFormat="1" applyFont="1" applyBorder="1" applyAlignment="1">
      <alignment horizontal="center" vertical="center"/>
    </xf>
    <xf numFmtId="10" fontId="1" fillId="0" borderId="67" xfId="0" applyNumberFormat="1" applyFont="1" applyBorder="1" applyAlignment="1">
      <alignment horizontal="center" vertical="center"/>
    </xf>
    <xf numFmtId="0" fontId="1" fillId="0" borderId="58" xfId="0" applyFont="1" applyBorder="1" applyAlignment="1">
      <alignment horizontal="center" vertical="center"/>
    </xf>
    <xf numFmtId="0" fontId="14" fillId="5" borderId="8" xfId="0" applyFont="1" applyFill="1" applyBorder="1" applyAlignment="1">
      <alignment horizontal="center" vertical="center"/>
    </xf>
    <xf numFmtId="2" fontId="12" fillId="0" borderId="63" xfId="10" applyNumberFormat="1" applyFont="1" applyBorder="1" applyAlignment="1">
      <alignment horizontal="center" vertical="center"/>
    </xf>
    <xf numFmtId="1" fontId="1" fillId="16" borderId="21" xfId="0" applyNumberFormat="1" applyFont="1" applyFill="1" applyBorder="1" applyAlignment="1">
      <alignment horizontal="center" vertical="center"/>
    </xf>
    <xf numFmtId="1" fontId="1" fillId="18" borderId="21" xfId="0" applyNumberFormat="1" applyFont="1" applyFill="1" applyBorder="1" applyAlignment="1">
      <alignment horizontal="center" vertical="center"/>
    </xf>
    <xf numFmtId="1" fontId="1" fillId="18" borderId="22" xfId="0" applyNumberFormat="1" applyFont="1" applyFill="1" applyBorder="1" applyAlignment="1">
      <alignment horizontal="center" vertical="center"/>
    </xf>
    <xf numFmtId="1" fontId="1" fillId="5" borderId="22" xfId="0" applyNumberFormat="1" applyFont="1" applyFill="1" applyBorder="1" applyAlignment="1">
      <alignment horizontal="center" vertical="center"/>
    </xf>
    <xf numFmtId="1" fontId="1" fillId="5" borderId="40" xfId="0" applyNumberFormat="1" applyFont="1" applyFill="1" applyBorder="1" applyAlignment="1">
      <alignment horizontal="center" vertical="center"/>
    </xf>
    <xf numFmtId="1" fontId="1" fillId="9" borderId="22" xfId="0" applyNumberFormat="1" applyFont="1" applyFill="1" applyBorder="1" applyAlignment="1">
      <alignment horizontal="center" vertical="center"/>
    </xf>
    <xf numFmtId="1" fontId="1" fillId="9" borderId="58" xfId="0" applyNumberFormat="1" applyFont="1" applyFill="1" applyBorder="1" applyAlignment="1">
      <alignment horizontal="center" vertical="center"/>
    </xf>
    <xf numFmtId="1" fontId="1" fillId="9" borderId="40" xfId="0" applyNumberFormat="1" applyFont="1" applyFill="1" applyBorder="1" applyAlignment="1">
      <alignment horizontal="center" vertical="center"/>
    </xf>
    <xf numFmtId="1" fontId="1" fillId="13" borderId="41" xfId="0" applyNumberFormat="1" applyFont="1" applyFill="1" applyBorder="1" applyAlignment="1">
      <alignment horizontal="center" vertical="center"/>
    </xf>
    <xf numFmtId="1" fontId="1" fillId="13" borderId="22" xfId="0" applyNumberFormat="1" applyFont="1" applyFill="1" applyBorder="1" applyAlignment="1">
      <alignment horizontal="center" vertical="center"/>
    </xf>
    <xf numFmtId="1" fontId="1" fillId="12" borderId="21" xfId="0" applyNumberFormat="1" applyFont="1" applyFill="1" applyBorder="1" applyAlignment="1">
      <alignment horizontal="center" vertical="center"/>
    </xf>
    <xf numFmtId="1" fontId="1" fillId="12" borderId="22" xfId="0" applyNumberFormat="1" applyFont="1" applyFill="1" applyBorder="1" applyAlignment="1">
      <alignment horizontal="center" vertical="center"/>
    </xf>
    <xf numFmtId="1" fontId="1" fillId="16" borderId="22" xfId="0" applyNumberFormat="1" applyFont="1" applyFill="1" applyBorder="1" applyAlignment="1">
      <alignment horizontal="center" vertical="center"/>
    </xf>
    <xf numFmtId="2" fontId="12" fillId="0" borderId="20" xfId="10" applyNumberFormat="1" applyFont="1" applyBorder="1" applyAlignment="1">
      <alignment horizontal="center" vertical="center"/>
    </xf>
    <xf numFmtId="2" fontId="1" fillId="3" borderId="20" xfId="10" applyNumberFormat="1" applyFill="1" applyBorder="1" applyAlignment="1">
      <alignment horizontal="center" vertical="center"/>
    </xf>
    <xf numFmtId="2" fontId="1" fillId="0" borderId="20" xfId="10" applyNumberFormat="1" applyBorder="1" applyAlignment="1">
      <alignment horizontal="center" vertical="center"/>
    </xf>
    <xf numFmtId="10" fontId="1" fillId="0" borderId="69" xfId="3" applyNumberFormat="1" applyFont="1" applyFill="1" applyBorder="1" applyAlignment="1">
      <alignment horizontal="center" vertical="center"/>
    </xf>
    <xf numFmtId="2" fontId="1" fillId="3" borderId="41" xfId="3" applyNumberFormat="1" applyFont="1" applyFill="1" applyBorder="1" applyAlignment="1">
      <alignment horizontal="center" vertical="center"/>
    </xf>
    <xf numFmtId="0" fontId="14" fillId="3" borderId="17" xfId="0" applyFont="1" applyFill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1" fontId="1" fillId="3" borderId="0" xfId="0" applyNumberFormat="1" applyFont="1" applyFill="1" applyAlignment="1">
      <alignment horizontal="center" vertical="center"/>
    </xf>
    <xf numFmtId="0" fontId="1" fillId="3" borderId="0" xfId="0" applyFont="1" applyFill="1" applyAlignment="1">
      <alignment horizontal="left" vertical="center"/>
    </xf>
    <xf numFmtId="1" fontId="19" fillId="3" borderId="0" xfId="0" applyNumberFormat="1" applyFont="1" applyFill="1" applyAlignment="1">
      <alignment horizontal="center" vertical="center"/>
    </xf>
    <xf numFmtId="2" fontId="12" fillId="0" borderId="61" xfId="0" applyNumberFormat="1" applyFont="1" applyBorder="1" applyAlignment="1">
      <alignment horizontal="center" vertical="center"/>
    </xf>
    <xf numFmtId="165" fontId="1" fillId="0" borderId="61" xfId="3" applyNumberFormat="1" applyFont="1" applyFill="1" applyBorder="1" applyAlignment="1">
      <alignment horizontal="center" vertical="center"/>
    </xf>
    <xf numFmtId="165" fontId="1" fillId="0" borderId="67" xfId="3" applyNumberFormat="1" applyFont="1" applyBorder="1" applyAlignment="1">
      <alignment horizontal="center" vertical="center"/>
    </xf>
    <xf numFmtId="0" fontId="14" fillId="12" borderId="2" xfId="0" applyFont="1" applyFill="1" applyBorder="1" applyAlignment="1">
      <alignment horizontal="center" vertical="center"/>
    </xf>
    <xf numFmtId="0" fontId="14" fillId="8" borderId="17" xfId="0" applyFont="1" applyFill="1" applyBorder="1" applyAlignment="1">
      <alignment horizontal="center" vertical="center"/>
    </xf>
    <xf numFmtId="0" fontId="39" fillId="20" borderId="45" xfId="0" applyFont="1" applyFill="1" applyBorder="1" applyAlignment="1">
      <alignment horizontal="center" vertical="center"/>
    </xf>
    <xf numFmtId="0" fontId="39" fillId="22" borderId="32" xfId="0" applyFont="1" applyFill="1" applyBorder="1" applyAlignment="1">
      <alignment horizontal="right" vertical="center"/>
    </xf>
    <xf numFmtId="0" fontId="39" fillId="20" borderId="33" xfId="0" applyFont="1" applyFill="1" applyBorder="1" applyAlignment="1">
      <alignment horizontal="right" vertical="center"/>
    </xf>
    <xf numFmtId="0" fontId="35" fillId="19" borderId="56" xfId="0" applyFont="1" applyFill="1" applyBorder="1" applyAlignment="1">
      <alignment vertical="center"/>
    </xf>
    <xf numFmtId="0" fontId="35" fillId="19" borderId="0" xfId="0" applyFont="1" applyFill="1" applyAlignment="1">
      <alignment vertical="center"/>
    </xf>
    <xf numFmtId="0" fontId="35" fillId="19" borderId="72" xfId="0" applyFont="1" applyFill="1" applyBorder="1" applyAlignment="1">
      <alignment vertical="center"/>
    </xf>
    <xf numFmtId="0" fontId="36" fillId="20" borderId="56" xfId="0" applyFont="1" applyFill="1" applyBorder="1" applyAlignment="1">
      <alignment horizontal="right" vertical="center"/>
    </xf>
    <xf numFmtId="0" fontId="36" fillId="20" borderId="0" xfId="0" applyFont="1" applyFill="1" applyAlignment="1">
      <alignment horizontal="right" vertical="center"/>
    </xf>
    <xf numFmtId="0" fontId="36" fillId="20" borderId="0" xfId="0" applyFont="1" applyFill="1" applyAlignment="1">
      <alignment horizontal="center" vertical="center"/>
    </xf>
    <xf numFmtId="0" fontId="36" fillId="20" borderId="72" xfId="0" applyFont="1" applyFill="1" applyBorder="1" applyAlignment="1">
      <alignment horizontal="right" vertical="center"/>
    </xf>
    <xf numFmtId="0" fontId="37" fillId="21" borderId="56" xfId="0" applyFont="1" applyFill="1" applyBorder="1" applyAlignment="1">
      <alignment horizontal="right" vertical="center"/>
    </xf>
    <xf numFmtId="0" fontId="37" fillId="21" borderId="0" xfId="0" applyFont="1" applyFill="1" applyAlignment="1">
      <alignment horizontal="right" vertical="center"/>
    </xf>
    <xf numFmtId="0" fontId="37" fillId="21" borderId="0" xfId="0" applyFont="1" applyFill="1" applyAlignment="1">
      <alignment horizontal="center" vertical="center"/>
    </xf>
    <xf numFmtId="0" fontId="37" fillId="21" borderId="72" xfId="0" applyFont="1" applyFill="1" applyBorder="1" applyAlignment="1">
      <alignment horizontal="right" vertical="center"/>
    </xf>
    <xf numFmtId="0" fontId="37" fillId="21" borderId="45" xfId="0" applyFont="1" applyFill="1" applyBorder="1" applyAlignment="1">
      <alignment horizontal="right" vertical="center"/>
    </xf>
    <xf numFmtId="0" fontId="37" fillId="21" borderId="71" xfId="0" applyFont="1" applyFill="1" applyBorder="1" applyAlignment="1">
      <alignment horizontal="right" vertical="center"/>
    </xf>
    <xf numFmtId="0" fontId="37" fillId="21" borderId="71" xfId="0" applyFont="1" applyFill="1" applyBorder="1" applyAlignment="1">
      <alignment horizontal="center" vertical="center"/>
    </xf>
    <xf numFmtId="0" fontId="37" fillId="21" borderId="33" xfId="0" applyFont="1" applyFill="1" applyBorder="1" applyAlignment="1">
      <alignment horizontal="right" vertical="center"/>
    </xf>
    <xf numFmtId="0" fontId="35" fillId="19" borderId="24" xfId="0" applyFont="1" applyFill="1" applyBorder="1" applyAlignment="1">
      <alignment vertical="center"/>
    </xf>
    <xf numFmtId="0" fontId="38" fillId="19" borderId="0" xfId="0" applyFont="1" applyFill="1" applyAlignment="1">
      <alignment vertical="center"/>
    </xf>
    <xf numFmtId="0" fontId="39" fillId="20" borderId="0" xfId="0" applyFont="1" applyFill="1" applyAlignment="1">
      <alignment horizontal="center" vertical="center"/>
    </xf>
    <xf numFmtId="0" fontId="39" fillId="20" borderId="0" xfId="0" applyFont="1" applyFill="1" applyAlignment="1">
      <alignment horizontal="right" vertical="center"/>
    </xf>
    <xf numFmtId="0" fontId="34" fillId="0" borderId="0" xfId="0" applyFont="1"/>
    <xf numFmtId="0" fontId="38" fillId="19" borderId="56" xfId="0" applyFont="1" applyFill="1" applyBorder="1" applyAlignment="1">
      <alignment vertical="center"/>
    </xf>
    <xf numFmtId="0" fontId="38" fillId="19" borderId="72" xfId="0" applyFont="1" applyFill="1" applyBorder="1" applyAlignment="1">
      <alignment vertical="center"/>
    </xf>
    <xf numFmtId="0" fontId="39" fillId="20" borderId="56" xfId="0" applyFont="1" applyFill="1" applyBorder="1" applyAlignment="1">
      <alignment horizontal="center" vertical="center"/>
    </xf>
    <xf numFmtId="0" fontId="39" fillId="20" borderId="72" xfId="0" applyFont="1" applyFill="1" applyBorder="1" applyAlignment="1">
      <alignment horizontal="right" vertical="center"/>
    </xf>
    <xf numFmtId="0" fontId="39" fillId="20" borderId="71" xfId="0" applyFont="1" applyFill="1" applyBorder="1" applyAlignment="1">
      <alignment horizontal="center" vertical="center"/>
    </xf>
    <xf numFmtId="0" fontId="39" fillId="20" borderId="71" xfId="0" applyFont="1" applyFill="1" applyBorder="1" applyAlignment="1">
      <alignment horizontal="right" vertical="center"/>
    </xf>
    <xf numFmtId="0" fontId="38" fillId="19" borderId="24" xfId="0" applyFont="1" applyFill="1" applyBorder="1" applyAlignment="1">
      <alignment vertical="center"/>
    </xf>
    <xf numFmtId="0" fontId="39" fillId="22" borderId="55" xfId="0" applyFont="1" applyFill="1" applyBorder="1" applyAlignment="1">
      <alignment horizontal="right" vertical="center"/>
    </xf>
    <xf numFmtId="0" fontId="36" fillId="23" borderId="55" xfId="0" applyFont="1" applyFill="1" applyBorder="1" applyAlignment="1">
      <alignment horizontal="right" vertical="center"/>
    </xf>
    <xf numFmtId="0" fontId="37" fillId="24" borderId="55" xfId="0" applyFont="1" applyFill="1" applyBorder="1" applyAlignment="1">
      <alignment horizontal="right" vertical="center"/>
    </xf>
    <xf numFmtId="0" fontId="37" fillId="24" borderId="32" xfId="0" applyFont="1" applyFill="1" applyBorder="1" applyAlignment="1">
      <alignment horizontal="right" vertical="center"/>
    </xf>
    <xf numFmtId="0" fontId="40" fillId="24" borderId="32" xfId="0" applyFont="1" applyFill="1" applyBorder="1" applyAlignment="1">
      <alignment horizontal="center" vertical="center"/>
    </xf>
    <xf numFmtId="2" fontId="1" fillId="3" borderId="64" xfId="3" applyNumberFormat="1" applyFont="1" applyFill="1" applyBorder="1" applyAlignment="1">
      <alignment horizontal="center" vertical="center"/>
    </xf>
    <xf numFmtId="0" fontId="14" fillId="3" borderId="20" xfId="0" applyFont="1" applyFill="1" applyBorder="1" applyAlignment="1">
      <alignment horizontal="center" vertical="center"/>
    </xf>
    <xf numFmtId="1" fontId="1" fillId="0" borderId="30" xfId="0" applyNumberFormat="1" applyFont="1" applyBorder="1" applyAlignment="1">
      <alignment horizontal="center" vertical="center"/>
    </xf>
    <xf numFmtId="0" fontId="14" fillId="3" borderId="65" xfId="0" applyFont="1" applyFill="1" applyBorder="1" applyAlignment="1">
      <alignment horizontal="center" vertical="center"/>
    </xf>
    <xf numFmtId="0" fontId="14" fillId="0" borderId="16" xfId="0" applyFont="1" applyBorder="1" applyAlignment="1">
      <alignment horizontal="center" vertical="center"/>
    </xf>
    <xf numFmtId="0" fontId="39" fillId="23" borderId="55" xfId="0" applyFont="1" applyFill="1" applyBorder="1" applyAlignment="1">
      <alignment horizontal="right" vertical="center"/>
    </xf>
    <xf numFmtId="0" fontId="39" fillId="23" borderId="32" xfId="0" applyFont="1" applyFill="1" applyBorder="1" applyAlignment="1">
      <alignment horizontal="right" vertical="center"/>
    </xf>
    <xf numFmtId="0" fontId="39" fillId="20" borderId="0" xfId="0" applyFont="1" applyFill="1" applyAlignment="1">
      <alignment vertical="center"/>
    </xf>
    <xf numFmtId="0" fontId="38" fillId="19" borderId="23" xfId="0" applyFont="1" applyFill="1" applyBorder="1" applyAlignment="1">
      <alignment vertical="center"/>
    </xf>
    <xf numFmtId="0" fontId="38" fillId="19" borderId="70" xfId="0" applyFont="1" applyFill="1" applyBorder="1" applyAlignment="1">
      <alignment vertical="center"/>
    </xf>
    <xf numFmtId="0" fontId="38" fillId="19" borderId="35" xfId="0" applyFont="1" applyFill="1" applyBorder="1" applyAlignment="1">
      <alignment vertical="center"/>
    </xf>
    <xf numFmtId="0" fontId="39" fillId="20" borderId="72" xfId="0" applyFont="1" applyFill="1" applyBorder="1" applyAlignment="1">
      <alignment vertical="center"/>
    </xf>
    <xf numFmtId="2" fontId="1" fillId="0" borderId="31" xfId="0" applyNumberFormat="1" applyFont="1" applyBorder="1" applyAlignment="1">
      <alignment horizontal="center" vertical="center"/>
    </xf>
    <xf numFmtId="2" fontId="1" fillId="0" borderId="12" xfId="0" applyNumberFormat="1" applyFont="1" applyBorder="1" applyAlignment="1">
      <alignment horizontal="center" vertical="center"/>
    </xf>
    <xf numFmtId="2" fontId="1" fillId="0" borderId="73" xfId="0" applyNumberFormat="1" applyFont="1" applyBorder="1" applyAlignment="1">
      <alignment horizontal="center" vertical="center"/>
    </xf>
    <xf numFmtId="2" fontId="1" fillId="3" borderId="4" xfId="3" applyNumberFormat="1" applyFont="1" applyFill="1" applyBorder="1" applyAlignment="1">
      <alignment horizontal="center" vertical="center"/>
    </xf>
    <xf numFmtId="2" fontId="1" fillId="3" borderId="6" xfId="3" applyNumberFormat="1" applyFont="1" applyFill="1" applyBorder="1" applyAlignment="1">
      <alignment horizontal="center" vertical="center"/>
    </xf>
    <xf numFmtId="2" fontId="1" fillId="3" borderId="19" xfId="3" applyNumberFormat="1" applyFont="1" applyFill="1" applyBorder="1" applyAlignment="1">
      <alignment horizontal="center" vertical="center"/>
    </xf>
    <xf numFmtId="0" fontId="41" fillId="27" borderId="23" xfId="0" applyFont="1" applyFill="1" applyBorder="1" applyAlignment="1">
      <alignment horizontal="center" vertical="center"/>
    </xf>
    <xf numFmtId="0" fontId="41" fillId="27" borderId="70" xfId="0" applyFont="1" applyFill="1" applyBorder="1" applyAlignment="1">
      <alignment horizontal="center" vertical="center"/>
    </xf>
    <xf numFmtId="0" fontId="41" fillId="27" borderId="35" xfId="0" applyFont="1" applyFill="1" applyBorder="1" applyAlignment="1">
      <alignment horizontal="center" vertical="center"/>
    </xf>
    <xf numFmtId="0" fontId="1" fillId="26" borderId="56" xfId="0" applyFont="1" applyFill="1" applyBorder="1" applyAlignment="1">
      <alignment horizontal="center" vertical="center"/>
    </xf>
    <xf numFmtId="0" fontId="1" fillId="26" borderId="0" xfId="0" applyFont="1" applyFill="1" applyAlignment="1">
      <alignment horizontal="center" vertical="center"/>
    </xf>
    <xf numFmtId="0" fontId="1" fillId="26" borderId="72" xfId="0" applyFont="1" applyFill="1" applyBorder="1" applyAlignment="1">
      <alignment horizontal="center" vertical="center"/>
    </xf>
    <xf numFmtId="0" fontId="1" fillId="25" borderId="56" xfId="0" applyFont="1" applyFill="1" applyBorder="1" applyAlignment="1">
      <alignment horizontal="center" vertical="center"/>
    </xf>
    <xf numFmtId="0" fontId="1" fillId="25" borderId="0" xfId="0" applyFont="1" applyFill="1" applyAlignment="1">
      <alignment horizontal="center" vertical="center"/>
    </xf>
    <xf numFmtId="0" fontId="1" fillId="25" borderId="72" xfId="0" applyFont="1" applyFill="1" applyBorder="1" applyAlignment="1">
      <alignment horizontal="center" vertical="center"/>
    </xf>
    <xf numFmtId="0" fontId="41" fillId="27" borderId="24" xfId="0" applyFont="1" applyFill="1" applyBorder="1" applyAlignment="1">
      <alignment horizontal="center" vertical="center"/>
    </xf>
    <xf numFmtId="0" fontId="1" fillId="23" borderId="55" xfId="0" applyFont="1" applyFill="1" applyBorder="1" applyAlignment="1">
      <alignment horizontal="center" vertical="center"/>
    </xf>
    <xf numFmtId="0" fontId="1" fillId="23" borderId="32" xfId="0" applyFont="1" applyFill="1" applyBorder="1" applyAlignment="1">
      <alignment horizontal="center" vertical="center"/>
    </xf>
    <xf numFmtId="0" fontId="1" fillId="24" borderId="55" xfId="0" applyFont="1" applyFill="1" applyBorder="1" applyAlignment="1">
      <alignment horizontal="center" vertical="center"/>
    </xf>
    <xf numFmtId="0" fontId="1" fillId="26" borderId="45" xfId="0" applyFont="1" applyFill="1" applyBorder="1" applyAlignment="1">
      <alignment horizontal="center" vertical="center"/>
    </xf>
    <xf numFmtId="0" fontId="1" fillId="26" borderId="71" xfId="0" applyFont="1" applyFill="1" applyBorder="1" applyAlignment="1">
      <alignment horizontal="center" vertical="center"/>
    </xf>
    <xf numFmtId="0" fontId="1" fillId="26" borderId="33" xfId="0" applyFont="1" applyFill="1" applyBorder="1" applyAlignment="1">
      <alignment horizontal="center" vertical="center"/>
    </xf>
    <xf numFmtId="0" fontId="1" fillId="23" borderId="24" xfId="0" applyFont="1" applyFill="1" applyBorder="1" applyAlignment="1">
      <alignment horizontal="center" vertical="center"/>
    </xf>
    <xf numFmtId="0" fontId="1" fillId="26" borderId="23" xfId="0" applyFont="1" applyFill="1" applyBorder="1" applyAlignment="1">
      <alignment horizontal="center" vertical="center"/>
    </xf>
    <xf numFmtId="0" fontId="1" fillId="26" borderId="70" xfId="0" applyFont="1" applyFill="1" applyBorder="1" applyAlignment="1">
      <alignment horizontal="center" vertical="center"/>
    </xf>
    <xf numFmtId="0" fontId="1" fillId="26" borderId="35" xfId="0" applyFont="1" applyFill="1" applyBorder="1" applyAlignment="1">
      <alignment horizontal="center" vertical="center"/>
    </xf>
    <xf numFmtId="0" fontId="14" fillId="9" borderId="17" xfId="0" applyFont="1" applyFill="1" applyBorder="1" applyAlignment="1">
      <alignment horizontal="center" vertical="center"/>
    </xf>
    <xf numFmtId="1" fontId="1" fillId="5" borderId="21" xfId="0" applyNumberFormat="1" applyFont="1" applyFill="1" applyBorder="1" applyAlignment="1">
      <alignment horizontal="center" vertical="center"/>
    </xf>
    <xf numFmtId="2" fontId="1" fillId="0" borderId="43" xfId="0" applyNumberFormat="1" applyFont="1" applyBorder="1" applyAlignment="1">
      <alignment horizontal="center" vertical="center"/>
    </xf>
    <xf numFmtId="1" fontId="1" fillId="0" borderId="68" xfId="0" applyNumberFormat="1" applyFont="1" applyBorder="1" applyAlignment="1">
      <alignment horizontal="center" vertical="center"/>
    </xf>
    <xf numFmtId="0" fontId="14" fillId="12" borderId="8" xfId="0" applyFont="1" applyFill="1" applyBorder="1" applyAlignment="1">
      <alignment horizontal="center" vertical="center"/>
    </xf>
    <xf numFmtId="0" fontId="14" fillId="12" borderId="20" xfId="0" applyFont="1" applyFill="1" applyBorder="1" applyAlignment="1">
      <alignment horizontal="center" vertical="center"/>
    </xf>
    <xf numFmtId="0" fontId="14" fillId="3" borderId="8" xfId="0" applyFont="1" applyFill="1" applyBorder="1" applyAlignment="1">
      <alignment horizontal="center" vertical="center"/>
    </xf>
    <xf numFmtId="1" fontId="1" fillId="18" borderId="40" xfId="0" applyNumberFormat="1" applyFont="1" applyFill="1" applyBorder="1" applyAlignment="1">
      <alignment horizontal="center" vertical="center"/>
    </xf>
    <xf numFmtId="2" fontId="1" fillId="16" borderId="6" xfId="3" applyNumberFormat="1" applyFont="1" applyFill="1" applyBorder="1" applyAlignment="1">
      <alignment horizontal="center" vertical="center"/>
    </xf>
    <xf numFmtId="2" fontId="1" fillId="16" borderId="0" xfId="0" applyNumberFormat="1" applyFont="1" applyFill="1" applyAlignment="1">
      <alignment horizontal="left" vertical="center"/>
    </xf>
    <xf numFmtId="2" fontId="1" fillId="0" borderId="0" xfId="0" applyNumberFormat="1" applyFont="1" applyAlignment="1">
      <alignment horizontal="left" vertical="center"/>
    </xf>
    <xf numFmtId="2" fontId="1" fillId="0" borderId="74" xfId="0" applyNumberFormat="1" applyFont="1" applyBorder="1" applyAlignment="1">
      <alignment horizontal="center" vertical="center"/>
    </xf>
    <xf numFmtId="2" fontId="1" fillId="0" borderId="15" xfId="0" applyNumberFormat="1" applyFont="1" applyBorder="1" applyAlignment="1">
      <alignment horizontal="center" vertical="center"/>
    </xf>
    <xf numFmtId="2" fontId="1" fillId="0" borderId="75" xfId="0" applyNumberFormat="1" applyFont="1" applyBorder="1" applyAlignment="1">
      <alignment horizontal="center" vertical="center"/>
    </xf>
    <xf numFmtId="1" fontId="1" fillId="18" borderId="58" xfId="0" applyNumberFormat="1" applyFont="1" applyFill="1" applyBorder="1" applyAlignment="1">
      <alignment horizontal="center" vertical="center"/>
    </xf>
    <xf numFmtId="164" fontId="1" fillId="0" borderId="19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46" xfId="0" applyFont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0" fontId="1" fillId="13" borderId="54" xfId="3" applyNumberFormat="1" applyFont="1" applyFill="1" applyBorder="1" applyAlignment="1">
      <alignment horizontal="center" vertical="center"/>
    </xf>
    <xf numFmtId="2" fontId="1" fillId="16" borderId="21" xfId="3" applyNumberFormat="1" applyFont="1" applyFill="1" applyBorder="1" applyAlignment="1">
      <alignment horizontal="center" vertical="center"/>
    </xf>
    <xf numFmtId="49" fontId="1" fillId="16" borderId="0" xfId="0" applyNumberFormat="1" applyFont="1" applyFill="1" applyAlignment="1">
      <alignment horizontal="left" vertical="center"/>
    </xf>
    <xf numFmtId="0" fontId="1" fillId="13" borderId="0" xfId="0" applyFont="1" applyFill="1" applyAlignment="1">
      <alignment horizontal="left" vertical="center"/>
    </xf>
    <xf numFmtId="164" fontId="1" fillId="18" borderId="5" xfId="0" applyNumberFormat="1" applyFont="1" applyFill="1" applyBorder="1" applyAlignment="1">
      <alignment horizontal="center" vertical="center"/>
    </xf>
    <xf numFmtId="2" fontId="1" fillId="18" borderId="17" xfId="0" applyNumberFormat="1" applyFont="1" applyFill="1" applyBorder="1" applyAlignment="1">
      <alignment horizontal="center" vertical="center"/>
    </xf>
    <xf numFmtId="2" fontId="1" fillId="18" borderId="61" xfId="0" applyNumberFormat="1" applyFont="1" applyFill="1" applyBorder="1" applyAlignment="1">
      <alignment horizontal="center" vertical="center"/>
    </xf>
    <xf numFmtId="0" fontId="1" fillId="18" borderId="0" xfId="0" applyFont="1" applyFill="1" applyAlignment="1">
      <alignment horizontal="left" vertical="center"/>
    </xf>
    <xf numFmtId="10" fontId="1" fillId="0" borderId="14" xfId="0" applyNumberFormat="1" applyFont="1" applyBorder="1" applyAlignment="1">
      <alignment horizontal="center" vertical="center"/>
    </xf>
    <xf numFmtId="164" fontId="1" fillId="0" borderId="7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horizontal="left" vertical="center"/>
    </xf>
    <xf numFmtId="2" fontId="1" fillId="0" borderId="2" xfId="0" applyNumberFormat="1" applyFont="1" applyBorder="1" applyAlignment="1">
      <alignment horizontal="center" vertical="center"/>
    </xf>
    <xf numFmtId="2" fontId="1" fillId="3" borderId="61" xfId="0" applyNumberFormat="1" applyFont="1" applyFill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2" fontId="1" fillId="5" borderId="17" xfId="10" applyNumberFormat="1" applyFill="1" applyBorder="1" applyAlignment="1">
      <alignment horizontal="center" vertical="center"/>
    </xf>
    <xf numFmtId="10" fontId="1" fillId="5" borderId="0" xfId="3" applyNumberFormat="1" applyFont="1" applyFill="1" applyBorder="1" applyAlignment="1">
      <alignment horizontal="left" vertical="center"/>
    </xf>
    <xf numFmtId="10" fontId="1" fillId="0" borderId="0" xfId="3" applyNumberFormat="1" applyFont="1" applyFill="1" applyBorder="1" applyAlignment="1">
      <alignment horizontal="left" vertical="center"/>
    </xf>
    <xf numFmtId="2" fontId="1" fillId="3" borderId="7" xfId="3" applyNumberFormat="1" applyFont="1" applyFill="1" applyBorder="1" applyAlignment="1">
      <alignment horizontal="center" vertical="center"/>
    </xf>
    <xf numFmtId="2" fontId="1" fillId="0" borderId="37" xfId="0" applyNumberFormat="1" applyFont="1" applyBorder="1" applyAlignment="1">
      <alignment horizontal="center" vertical="center"/>
    </xf>
    <xf numFmtId="2" fontId="12" fillId="0" borderId="53" xfId="10" applyNumberFormat="1" applyFont="1" applyBorder="1" applyAlignment="1">
      <alignment horizontal="center" vertical="center"/>
    </xf>
    <xf numFmtId="10" fontId="1" fillId="0" borderId="51" xfId="3" applyNumberFormat="1" applyFont="1" applyFill="1" applyBorder="1" applyAlignment="1">
      <alignment horizontal="center" vertical="center"/>
    </xf>
    <xf numFmtId="2" fontId="1" fillId="15" borderId="0" xfId="0" applyNumberFormat="1" applyFont="1" applyFill="1" applyAlignment="1">
      <alignment horizontal="left" vertical="center"/>
    </xf>
    <xf numFmtId="0" fontId="1" fillId="15" borderId="0" xfId="0" applyFont="1" applyFill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10" fontId="1" fillId="0" borderId="3" xfId="0" applyNumberFormat="1" applyFont="1" applyBorder="1" applyAlignment="1">
      <alignment horizontal="center" vertical="center"/>
    </xf>
    <xf numFmtId="0" fontId="43" fillId="0" borderId="0" xfId="0" applyFont="1"/>
    <xf numFmtId="0" fontId="0" fillId="0" borderId="0" xfId="0" applyAlignment="1">
      <alignment horizontal="center"/>
    </xf>
    <xf numFmtId="0" fontId="44" fillId="0" borderId="1" xfId="0" applyFont="1" applyBorder="1" applyAlignment="1">
      <alignment horizontal="center" vertical="center" wrapText="1"/>
    </xf>
    <xf numFmtId="0" fontId="44" fillId="0" borderId="10" xfId="0" applyFont="1" applyBorder="1" applyAlignment="1">
      <alignment horizontal="center" vertical="center" wrapText="1"/>
    </xf>
    <xf numFmtId="0" fontId="44" fillId="0" borderId="10" xfId="0" applyFont="1" applyBorder="1" applyAlignment="1">
      <alignment horizontal="center" vertical="center"/>
    </xf>
    <xf numFmtId="0" fontId="44" fillId="0" borderId="28" xfId="0" applyFont="1" applyBorder="1" applyAlignment="1">
      <alignment horizontal="center" vertical="center"/>
    </xf>
    <xf numFmtId="0" fontId="44" fillId="0" borderId="26" xfId="0" applyFont="1" applyBorder="1" applyAlignment="1">
      <alignment horizontal="center" vertical="center" wrapText="1"/>
    </xf>
    <xf numFmtId="0" fontId="44" fillId="0" borderId="38" xfId="0" applyFont="1" applyBorder="1" applyAlignment="1">
      <alignment horizontal="center" vertical="center" wrapText="1"/>
    </xf>
    <xf numFmtId="0" fontId="44" fillId="0" borderId="38" xfId="0" applyFont="1" applyBorder="1" applyAlignment="1">
      <alignment horizontal="center" vertical="center"/>
    </xf>
    <xf numFmtId="0" fontId="44" fillId="0" borderId="36" xfId="0" applyFont="1" applyBorder="1" applyAlignment="1">
      <alignment horizontal="center" vertical="center"/>
    </xf>
    <xf numFmtId="2" fontId="1" fillId="0" borderId="0" xfId="0" applyNumberFormat="1" applyFont="1" applyAlignment="1">
      <alignment horizontal="right" vertical="center"/>
    </xf>
    <xf numFmtId="49" fontId="44" fillId="0" borderId="22" xfId="0" applyNumberFormat="1" applyFont="1" applyBorder="1" applyAlignment="1">
      <alignment horizontal="center" vertical="center"/>
    </xf>
    <xf numFmtId="0" fontId="44" fillId="16" borderId="22" xfId="0" applyFont="1" applyFill="1" applyBorder="1" applyAlignment="1">
      <alignment horizontal="center" vertical="center"/>
    </xf>
    <xf numFmtId="0" fontId="44" fillId="0" borderId="22" xfId="0" applyFont="1" applyBorder="1" applyAlignment="1">
      <alignment horizontal="center" vertical="center"/>
    </xf>
    <xf numFmtId="0" fontId="0" fillId="0" borderId="0" xfId="0" applyAlignment="1">
      <alignment horizontal="right"/>
    </xf>
    <xf numFmtId="0" fontId="44" fillId="7" borderId="22" xfId="0" applyFont="1" applyFill="1" applyBorder="1" applyAlignment="1">
      <alignment horizontal="center" vertical="center"/>
    </xf>
    <xf numFmtId="2" fontId="0" fillId="0" borderId="0" xfId="0" applyNumberFormat="1" applyAlignment="1">
      <alignment horizontal="right"/>
    </xf>
    <xf numFmtId="49" fontId="44" fillId="0" borderId="58" xfId="0" applyNumberFormat="1" applyFont="1" applyBorder="1" applyAlignment="1">
      <alignment horizontal="center" vertical="center"/>
    </xf>
    <xf numFmtId="0" fontId="44" fillId="15" borderId="22" xfId="0" applyFont="1" applyFill="1" applyBorder="1" applyAlignment="1">
      <alignment horizontal="center" vertical="center"/>
    </xf>
    <xf numFmtId="0" fontId="44" fillId="0" borderId="41" xfId="0" applyFont="1" applyBorder="1" applyAlignment="1">
      <alignment horizontal="center" vertical="center"/>
    </xf>
    <xf numFmtId="49" fontId="44" fillId="0" borderId="5" xfId="0" applyNumberFormat="1" applyFont="1" applyBorder="1" applyAlignment="1">
      <alignment horizontal="center" vertical="center"/>
    </xf>
    <xf numFmtId="0" fontId="44" fillId="0" borderId="5" xfId="0" applyFont="1" applyBorder="1" applyAlignment="1">
      <alignment horizontal="center" vertical="center"/>
    </xf>
    <xf numFmtId="0" fontId="44" fillId="7" borderId="5" xfId="0" applyFont="1" applyFill="1" applyBorder="1" applyAlignment="1">
      <alignment horizontal="center" vertical="center"/>
    </xf>
    <xf numFmtId="49" fontId="44" fillId="0" borderId="8" xfId="0" applyNumberFormat="1" applyFont="1" applyBorder="1" applyAlignment="1">
      <alignment horizontal="center" vertical="center"/>
    </xf>
    <xf numFmtId="0" fontId="44" fillId="15" borderId="5" xfId="0" applyFont="1" applyFill="1" applyBorder="1" applyAlignment="1">
      <alignment horizontal="center" vertical="center"/>
    </xf>
    <xf numFmtId="0" fontId="44" fillId="0" borderId="20" xfId="0" applyFont="1" applyBorder="1" applyAlignment="1">
      <alignment horizontal="center" vertical="center"/>
    </xf>
    <xf numFmtId="0" fontId="44" fillId="0" borderId="8" xfId="0" applyFont="1" applyBorder="1" applyAlignment="1">
      <alignment horizontal="center" vertical="center"/>
    </xf>
    <xf numFmtId="0" fontId="44" fillId="0" borderId="6" xfId="0" applyFont="1" applyBorder="1" applyAlignment="1">
      <alignment horizontal="center" vertical="center"/>
    </xf>
    <xf numFmtId="0" fontId="44" fillId="6" borderId="6" xfId="0" applyFont="1" applyFill="1" applyBorder="1" applyAlignment="1">
      <alignment horizontal="center" vertical="center"/>
    </xf>
    <xf numFmtId="49" fontId="44" fillId="0" borderId="6" xfId="0" applyNumberFormat="1" applyFont="1" applyBorder="1" applyAlignment="1">
      <alignment horizontal="center" vertical="center"/>
    </xf>
    <xf numFmtId="0" fontId="44" fillId="6" borderId="12" xfId="0" applyFont="1" applyFill="1" applyBorder="1" applyAlignment="1">
      <alignment horizontal="center" vertical="center"/>
    </xf>
    <xf numFmtId="0" fontId="44" fillId="0" borderId="57" xfId="0" applyFont="1" applyBorder="1" applyAlignment="1">
      <alignment horizontal="center" vertical="center"/>
    </xf>
    <xf numFmtId="0" fontId="44" fillId="18" borderId="57" xfId="0" applyFont="1" applyFill="1" applyBorder="1" applyAlignment="1">
      <alignment horizontal="center" vertical="center"/>
    </xf>
    <xf numFmtId="49" fontId="44" fillId="0" borderId="57" xfId="0" applyNumberFormat="1" applyFont="1" applyBorder="1" applyAlignment="1">
      <alignment horizontal="center" vertical="center"/>
    </xf>
    <xf numFmtId="0" fontId="44" fillId="28" borderId="57" xfId="0" applyFont="1" applyFill="1" applyBorder="1" applyAlignment="1">
      <alignment horizontal="center" vertical="center"/>
    </xf>
    <xf numFmtId="0" fontId="44" fillId="6" borderId="57" xfId="0" applyFont="1" applyFill="1" applyBorder="1" applyAlignment="1">
      <alignment horizontal="center" vertical="center"/>
    </xf>
    <xf numFmtId="0" fontId="44" fillId="29" borderId="57" xfId="0" applyFont="1" applyFill="1" applyBorder="1" applyAlignment="1">
      <alignment horizontal="center" vertical="center"/>
    </xf>
    <xf numFmtId="0" fontId="44" fillId="18" borderId="5" xfId="0" applyFont="1" applyFill="1" applyBorder="1" applyAlignment="1">
      <alignment horizontal="center" vertical="center"/>
    </xf>
    <xf numFmtId="0" fontId="44" fillId="28" borderId="5" xfId="0" applyFont="1" applyFill="1" applyBorder="1" applyAlignment="1">
      <alignment horizontal="center" vertical="center"/>
    </xf>
    <xf numFmtId="0" fontId="44" fillId="6" borderId="5" xfId="0" applyFont="1" applyFill="1" applyBorder="1" applyAlignment="1">
      <alignment horizontal="center" vertical="center"/>
    </xf>
    <xf numFmtId="0" fontId="44" fillId="29" borderId="5" xfId="0" applyFont="1" applyFill="1" applyBorder="1" applyAlignment="1">
      <alignment horizontal="center" vertical="center"/>
    </xf>
    <xf numFmtId="0" fontId="44" fillId="0" borderId="13" xfId="0" applyFont="1" applyBorder="1" applyAlignment="1">
      <alignment horizontal="center" vertical="center"/>
    </xf>
    <xf numFmtId="0" fontId="44" fillId="6" borderId="13" xfId="0" applyFont="1" applyFill="1" applyBorder="1" applyAlignment="1">
      <alignment horizontal="center" vertical="center"/>
    </xf>
    <xf numFmtId="49" fontId="44" fillId="0" borderId="13" xfId="0" applyNumberFormat="1" applyFont="1" applyBorder="1" applyAlignment="1">
      <alignment horizontal="center" vertical="center"/>
    </xf>
    <xf numFmtId="0" fontId="44" fillId="28" borderId="13" xfId="0" applyFont="1" applyFill="1" applyBorder="1" applyAlignment="1">
      <alignment horizontal="center" vertical="center"/>
    </xf>
    <xf numFmtId="0" fontId="44" fillId="29" borderId="13" xfId="0" applyFont="1" applyFill="1" applyBorder="1" applyAlignment="1">
      <alignment horizontal="center" vertical="center"/>
    </xf>
    <xf numFmtId="0" fontId="44" fillId="11" borderId="22" xfId="0" applyFont="1" applyFill="1" applyBorder="1" applyAlignment="1">
      <alignment horizontal="center" vertical="center"/>
    </xf>
    <xf numFmtId="0" fontId="44" fillId="30" borderId="22" xfId="0" applyFont="1" applyFill="1" applyBorder="1" applyAlignment="1">
      <alignment horizontal="center" vertical="center"/>
    </xf>
    <xf numFmtId="0" fontId="45" fillId="25" borderId="70" xfId="0" applyFont="1" applyFill="1" applyBorder="1" applyAlignment="1">
      <alignment horizontal="center"/>
    </xf>
    <xf numFmtId="0" fontId="44" fillId="11" borderId="5" xfId="0" applyFont="1" applyFill="1" applyBorder="1" applyAlignment="1">
      <alignment horizontal="center" vertical="center"/>
    </xf>
    <xf numFmtId="0" fontId="44" fillId="30" borderId="5" xfId="0" applyFont="1" applyFill="1" applyBorder="1" applyAlignment="1">
      <alignment horizontal="center" vertical="center"/>
    </xf>
    <xf numFmtId="0" fontId="44" fillId="25" borderId="5" xfId="0" applyFont="1" applyFill="1" applyBorder="1" applyAlignment="1">
      <alignment horizontal="center" vertical="center"/>
    </xf>
    <xf numFmtId="0" fontId="44" fillId="11" borderId="13" xfId="0" applyFont="1" applyFill="1" applyBorder="1" applyAlignment="1">
      <alignment horizontal="center" vertical="center"/>
    </xf>
    <xf numFmtId="0" fontId="44" fillId="31" borderId="22" xfId="0" applyFont="1" applyFill="1" applyBorder="1" applyAlignment="1">
      <alignment horizontal="center" vertical="center"/>
    </xf>
    <xf numFmtId="0" fontId="44" fillId="10" borderId="22" xfId="0" applyFont="1" applyFill="1" applyBorder="1" applyAlignment="1">
      <alignment horizontal="center" vertical="center"/>
    </xf>
    <xf numFmtId="0" fontId="44" fillId="32" borderId="22" xfId="0" applyFont="1" applyFill="1" applyBorder="1" applyAlignment="1">
      <alignment horizontal="center" vertical="center"/>
    </xf>
    <xf numFmtId="0" fontId="44" fillId="31" borderId="5" xfId="0" applyFont="1" applyFill="1" applyBorder="1" applyAlignment="1">
      <alignment horizontal="center" vertical="center"/>
    </xf>
    <xf numFmtId="0" fontId="44" fillId="32" borderId="5" xfId="0" applyFont="1" applyFill="1" applyBorder="1" applyAlignment="1">
      <alignment horizontal="center" vertical="center"/>
    </xf>
    <xf numFmtId="0" fontId="44" fillId="8" borderId="22" xfId="0" applyFont="1" applyFill="1" applyBorder="1" applyAlignment="1">
      <alignment horizontal="center" vertical="center"/>
    </xf>
    <xf numFmtId="0" fontId="44" fillId="14" borderId="22" xfId="0" applyFont="1" applyFill="1" applyBorder="1" applyAlignment="1">
      <alignment horizontal="center" vertical="center"/>
    </xf>
    <xf numFmtId="0" fontId="44" fillId="33" borderId="22" xfId="0" applyFont="1" applyFill="1" applyBorder="1" applyAlignment="1">
      <alignment horizontal="center" vertical="center"/>
    </xf>
    <xf numFmtId="0" fontId="44" fillId="8" borderId="5" xfId="0" applyFont="1" applyFill="1" applyBorder="1" applyAlignment="1">
      <alignment horizontal="center" vertical="center"/>
    </xf>
    <xf numFmtId="0" fontId="44" fillId="14" borderId="5" xfId="0" applyFont="1" applyFill="1" applyBorder="1" applyAlignment="1">
      <alignment horizontal="center" vertical="center"/>
    </xf>
    <xf numFmtId="0" fontId="44" fillId="33" borderId="5" xfId="0" applyFont="1" applyFill="1" applyBorder="1" applyAlignment="1">
      <alignment horizontal="center" vertical="center"/>
    </xf>
    <xf numFmtId="0" fontId="44" fillId="14" borderId="13" xfId="0" applyFont="1" applyFill="1" applyBorder="1" applyAlignment="1">
      <alignment horizontal="center" vertical="center"/>
    </xf>
    <xf numFmtId="0" fontId="44" fillId="33" borderId="13" xfId="0" applyFont="1" applyFill="1" applyBorder="1" applyAlignment="1">
      <alignment horizontal="center" vertical="center"/>
    </xf>
    <xf numFmtId="0" fontId="44" fillId="14" borderId="6" xfId="0" applyFont="1" applyFill="1" applyBorder="1" applyAlignment="1">
      <alignment horizontal="center" vertical="center"/>
    </xf>
    <xf numFmtId="0" fontId="44" fillId="12" borderId="22" xfId="0" applyFont="1" applyFill="1" applyBorder="1" applyAlignment="1">
      <alignment horizontal="center" vertical="center"/>
    </xf>
    <xf numFmtId="0" fontId="44" fillId="3" borderId="22" xfId="0" applyFont="1" applyFill="1" applyBorder="1" applyAlignment="1">
      <alignment horizontal="center" vertical="center"/>
    </xf>
    <xf numFmtId="0" fontId="44" fillId="34" borderId="22" xfId="0" applyFont="1" applyFill="1" applyBorder="1" applyAlignment="1">
      <alignment horizontal="center" vertical="center"/>
    </xf>
    <xf numFmtId="0" fontId="44" fillId="12" borderId="5" xfId="0" applyFont="1" applyFill="1" applyBorder="1" applyAlignment="1">
      <alignment horizontal="center" vertical="center"/>
    </xf>
    <xf numFmtId="0" fontId="44" fillId="3" borderId="5" xfId="0" applyFont="1" applyFill="1" applyBorder="1" applyAlignment="1">
      <alignment horizontal="center" vertical="center"/>
    </xf>
    <xf numFmtId="0" fontId="44" fillId="34" borderId="5" xfId="0" applyFont="1" applyFill="1" applyBorder="1" applyAlignment="1">
      <alignment horizontal="center" vertical="center"/>
    </xf>
    <xf numFmtId="0" fontId="44" fillId="34" borderId="13" xfId="0" applyFont="1" applyFill="1" applyBorder="1" applyAlignment="1">
      <alignment horizontal="center" vertical="center"/>
    </xf>
    <xf numFmtId="0" fontId="44" fillId="35" borderId="22" xfId="0" applyFont="1" applyFill="1" applyBorder="1" applyAlignment="1">
      <alignment horizontal="center" vertical="center"/>
    </xf>
    <xf numFmtId="0" fontId="44" fillId="36" borderId="22" xfId="0" applyFont="1" applyFill="1" applyBorder="1" applyAlignment="1">
      <alignment horizontal="center" vertical="center"/>
    </xf>
    <xf numFmtId="0" fontId="44" fillId="37" borderId="22" xfId="0" applyFont="1" applyFill="1" applyBorder="1" applyAlignment="1">
      <alignment horizontal="center" vertical="center"/>
    </xf>
    <xf numFmtId="0" fontId="44" fillId="35" borderId="5" xfId="0" applyFont="1" applyFill="1" applyBorder="1" applyAlignment="1">
      <alignment horizontal="center" vertical="center"/>
    </xf>
    <xf numFmtId="0" fontId="44" fillId="36" borderId="5" xfId="0" applyFont="1" applyFill="1" applyBorder="1" applyAlignment="1">
      <alignment horizontal="center" vertical="center"/>
    </xf>
    <xf numFmtId="0" fontId="44" fillId="37" borderId="5" xfId="0" applyFont="1" applyFill="1" applyBorder="1" applyAlignment="1">
      <alignment horizontal="center" vertical="center"/>
    </xf>
    <xf numFmtId="0" fontId="45" fillId="0" borderId="1" xfId="0" applyFont="1" applyBorder="1"/>
    <xf numFmtId="0" fontId="45" fillId="0" borderId="10" xfId="0" applyFont="1" applyBorder="1"/>
    <xf numFmtId="0" fontId="45" fillId="0" borderId="10" xfId="0" applyFont="1" applyBorder="1" applyAlignment="1">
      <alignment horizontal="center"/>
    </xf>
    <xf numFmtId="0" fontId="45" fillId="0" borderId="28" xfId="0" applyFont="1" applyBorder="1"/>
    <xf numFmtId="0" fontId="0" fillId="0" borderId="1" xfId="0" applyBorder="1" applyAlignment="1">
      <alignment horizontal="center"/>
    </xf>
    <xf numFmtId="0" fontId="0" fillId="0" borderId="10" xfId="0" applyBorder="1" applyAlignment="1">
      <alignment horizontal="center"/>
    </xf>
    <xf numFmtId="0" fontId="44" fillId="0" borderId="10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45" fillId="0" borderId="0" xfId="0" applyFont="1"/>
    <xf numFmtId="0" fontId="45" fillId="0" borderId="0" xfId="0" applyFont="1" applyAlignment="1">
      <alignment horizontal="center"/>
    </xf>
    <xf numFmtId="0" fontId="44" fillId="0" borderId="0" xfId="0" applyFont="1" applyAlignment="1">
      <alignment horizontal="center"/>
    </xf>
    <xf numFmtId="0" fontId="1" fillId="16" borderId="0" xfId="0" applyFont="1" applyFill="1" applyAlignment="1">
      <alignment horizontal="center" vertical="center"/>
    </xf>
    <xf numFmtId="0" fontId="1" fillId="18" borderId="0" xfId="0" applyFont="1" applyFill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31" borderId="0" xfId="0" applyFont="1" applyFill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1" fillId="35" borderId="0" xfId="0" applyFont="1" applyFill="1" applyAlignment="1">
      <alignment horizontal="center" vertical="center"/>
    </xf>
    <xf numFmtId="0" fontId="1" fillId="14" borderId="0" xfId="0" applyFont="1" applyFill="1" applyAlignment="1">
      <alignment horizontal="center" vertical="center"/>
    </xf>
    <xf numFmtId="0" fontId="1" fillId="36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1" fillId="30" borderId="0" xfId="0" applyFont="1" applyFill="1" applyAlignment="1">
      <alignment horizontal="center" vertical="center"/>
    </xf>
    <xf numFmtId="0" fontId="1" fillId="29" borderId="0" xfId="0" applyFont="1" applyFill="1" applyAlignment="1">
      <alignment horizontal="center" vertical="center"/>
    </xf>
    <xf numFmtId="0" fontId="1" fillId="34" borderId="0" xfId="0" applyFont="1" applyFill="1" applyAlignment="1">
      <alignment horizontal="center" vertical="center"/>
    </xf>
    <xf numFmtId="0" fontId="1" fillId="33" borderId="0" xfId="0" applyFont="1" applyFill="1" applyAlignment="1">
      <alignment horizontal="center" vertical="center"/>
    </xf>
    <xf numFmtId="0" fontId="1" fillId="32" borderId="0" xfId="0" applyFont="1" applyFill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0" fontId="1" fillId="28" borderId="0" xfId="0" applyFont="1" applyFill="1" applyAlignment="1">
      <alignment horizontal="center" vertical="center"/>
    </xf>
    <xf numFmtId="0" fontId="1" fillId="37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4" fillId="16" borderId="5" xfId="0" applyFont="1" applyFill="1" applyBorder="1" applyAlignment="1">
      <alignment horizontal="center" vertical="center"/>
    </xf>
    <xf numFmtId="0" fontId="44" fillId="0" borderId="5" xfId="0" applyFont="1" applyFill="1" applyBorder="1" applyAlignment="1">
      <alignment horizontal="center" vertical="center"/>
    </xf>
    <xf numFmtId="0" fontId="44" fillId="0" borderId="13" xfId="0" applyFont="1" applyFill="1" applyBorder="1" applyAlignment="1">
      <alignment horizontal="center" vertical="center"/>
    </xf>
    <xf numFmtId="0" fontId="1" fillId="13" borderId="0" xfId="0" applyFont="1" applyFill="1" applyAlignment="1">
      <alignment horizontal="center" vertical="center"/>
    </xf>
    <xf numFmtId="0" fontId="44" fillId="13" borderId="22" xfId="0" applyFont="1" applyFill="1" applyBorder="1" applyAlignment="1">
      <alignment horizontal="center" vertical="center"/>
    </xf>
    <xf numFmtId="0" fontId="44" fillId="13" borderId="5" xfId="0" applyFont="1" applyFill="1" applyBorder="1" applyAlignment="1">
      <alignment horizontal="center" vertical="center"/>
    </xf>
    <xf numFmtId="1" fontId="1" fillId="12" borderId="58" xfId="0" applyNumberFormat="1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2" xfId="0" applyNumberFormat="1" applyFont="1" applyFill="1" applyBorder="1" applyAlignment="1">
      <alignment horizontal="center" vertical="center"/>
    </xf>
    <xf numFmtId="1" fontId="1" fillId="0" borderId="40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31" fillId="4" borderId="70" xfId="0" applyFont="1" applyFill="1" applyBorder="1" applyAlignment="1">
      <alignment vertical="center"/>
    </xf>
    <xf numFmtId="2" fontId="12" fillId="0" borderId="64" xfId="10" applyNumberFormat="1" applyFont="1" applyBorder="1" applyAlignment="1">
      <alignment horizontal="center" vertical="center"/>
    </xf>
    <xf numFmtId="10" fontId="1" fillId="0" borderId="4" xfId="3" applyNumberFormat="1" applyFont="1" applyFill="1" applyBorder="1" applyAlignment="1">
      <alignment horizontal="center" vertical="center"/>
    </xf>
    <xf numFmtId="10" fontId="1" fillId="0" borderId="6" xfId="3" applyNumberFormat="1" applyFont="1" applyFill="1" applyBorder="1" applyAlignment="1">
      <alignment horizontal="center" vertical="center"/>
    </xf>
    <xf numFmtId="10" fontId="1" fillId="0" borderId="19" xfId="3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2" fontId="12" fillId="0" borderId="21" xfId="10" applyNumberFormat="1" applyFont="1" applyBorder="1" applyAlignment="1">
      <alignment horizontal="center" vertical="center"/>
    </xf>
    <xf numFmtId="2" fontId="12" fillId="0" borderId="22" xfId="10" applyNumberFormat="1" applyFont="1" applyBorder="1" applyAlignment="1">
      <alignment horizontal="center" vertical="center"/>
    </xf>
    <xf numFmtId="2" fontId="12" fillId="0" borderId="40" xfId="1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5" borderId="22" xfId="3" applyNumberFormat="1" applyFont="1" applyFill="1" applyBorder="1" applyAlignment="1">
      <alignment horizontal="center" vertical="center"/>
    </xf>
    <xf numFmtId="2" fontId="1" fillId="5" borderId="40" xfId="3" applyNumberFormat="1" applyFont="1" applyFill="1" applyBorder="1" applyAlignment="1">
      <alignment horizontal="center" vertical="center"/>
    </xf>
    <xf numFmtId="2" fontId="1" fillId="5" borderId="0" xfId="0" applyNumberFormat="1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0" borderId="0" xfId="0" applyNumberFormat="1" applyFont="1" applyFill="1" applyAlignment="1">
      <alignment horizontal="left" vertical="center"/>
    </xf>
    <xf numFmtId="0" fontId="14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2" fillId="0" borderId="41" xfId="10" applyNumberFormat="1" applyFont="1" applyBorder="1" applyAlignment="1">
      <alignment horizontal="center" vertical="center"/>
    </xf>
    <xf numFmtId="2" fontId="1" fillId="3" borderId="27" xfId="3" applyNumberFormat="1" applyFont="1" applyFill="1" applyBorder="1" applyAlignment="1">
      <alignment horizontal="center" vertical="center"/>
    </xf>
    <xf numFmtId="2" fontId="1" fillId="3" borderId="57" xfId="3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3" borderId="30" xfId="3" applyNumberFormat="1" applyFont="1" applyFill="1" applyBorder="1" applyAlignment="1">
      <alignment horizontal="center" vertical="center"/>
    </xf>
    <xf numFmtId="2" fontId="12" fillId="0" borderId="27" xfId="10" applyNumberFormat="1" applyFont="1" applyBorder="1" applyAlignment="1">
      <alignment horizontal="center" vertical="center"/>
    </xf>
    <xf numFmtId="2" fontId="12" fillId="0" borderId="57" xfId="10" applyNumberFormat="1" applyFont="1" applyBorder="1" applyAlignment="1">
      <alignment horizontal="center" vertical="center"/>
    </xf>
    <xf numFmtId="2" fontId="12" fillId="0" borderId="30" xfId="1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2" fontId="12" fillId="0" borderId="20" xfId="0" applyNumberFormat="1" applyFont="1" applyBorder="1" applyAlignment="1">
      <alignment horizontal="center" vertical="center"/>
    </xf>
    <xf numFmtId="0" fontId="14" fillId="0" borderId="26" xfId="0" applyFont="1" applyBorder="1" applyAlignment="1">
      <alignment horizontal="center" vertical="center"/>
    </xf>
    <xf numFmtId="0" fontId="14" fillId="0" borderId="38" xfId="0" applyFont="1" applyBorder="1" applyAlignment="1">
      <alignment horizontal="center" vertical="center"/>
    </xf>
    <xf numFmtId="0" fontId="14" fillId="0" borderId="36" xfId="0" applyFont="1" applyBorder="1" applyAlignment="1">
      <alignment horizontal="center" vertical="center"/>
    </xf>
    <xf numFmtId="2" fontId="12" fillId="0" borderId="21" xfId="0" applyNumberFormat="1" applyFont="1" applyBorder="1" applyAlignment="1">
      <alignment horizontal="center" vertical="center"/>
    </xf>
    <xf numFmtId="2" fontId="12" fillId="0" borderId="22" xfId="0" applyNumberFormat="1" applyFont="1" applyBorder="1" applyAlignment="1">
      <alignment horizontal="center" vertical="center"/>
    </xf>
    <xf numFmtId="2" fontId="12" fillId="0" borderId="40" xfId="0" applyNumberFormat="1" applyFont="1" applyBorder="1" applyAlignment="1">
      <alignment horizontal="center" vertical="center"/>
    </xf>
    <xf numFmtId="10" fontId="1" fillId="0" borderId="6" xfId="0" applyNumberFormat="1" applyFont="1" applyBorder="1" applyAlignment="1">
      <alignment horizontal="center" vertical="center"/>
    </xf>
    <xf numFmtId="10" fontId="1" fillId="0" borderId="19" xfId="0" applyNumberFormat="1" applyFont="1" applyBorder="1" applyAlignment="1">
      <alignment horizontal="center" vertical="center"/>
    </xf>
    <xf numFmtId="2" fontId="12" fillId="0" borderId="58" xfId="0" applyNumberFormat="1" applyFont="1" applyBorder="1" applyAlignment="1">
      <alignment horizontal="center" vertical="center"/>
    </xf>
    <xf numFmtId="10" fontId="1" fillId="0" borderId="7" xfId="0" applyNumberFormat="1" applyFont="1" applyBorder="1" applyAlignment="1">
      <alignment horizontal="center" vertical="center"/>
    </xf>
    <xf numFmtId="2" fontId="12" fillId="0" borderId="41" xfId="0" applyNumberFormat="1" applyFont="1" applyBorder="1" applyAlignment="1">
      <alignment horizontal="center" vertical="center"/>
    </xf>
    <xf numFmtId="2" fontId="1" fillId="3" borderId="20" xfId="0" applyNumberFormat="1" applyFont="1" applyFill="1" applyBorder="1" applyAlignment="1">
      <alignment horizontal="center" vertical="center"/>
    </xf>
    <xf numFmtId="2" fontId="1" fillId="0" borderId="20" xfId="0" applyNumberFormat="1" applyFont="1" applyBorder="1" applyAlignment="1">
      <alignment horizontal="center" vertical="center"/>
    </xf>
    <xf numFmtId="10" fontId="1" fillId="0" borderId="43" xfId="0" applyNumberFormat="1" applyFont="1" applyBorder="1" applyAlignment="1">
      <alignment horizontal="center" vertical="center"/>
    </xf>
    <xf numFmtId="10" fontId="1" fillId="0" borderId="4" xfId="0" applyNumberFormat="1" applyFont="1" applyBorder="1" applyAlignment="1">
      <alignment horizontal="center" vertical="center"/>
    </xf>
    <xf numFmtId="0" fontId="10" fillId="0" borderId="11" xfId="0" applyFont="1" applyBorder="1" applyAlignment="1">
      <alignment horizontal="center"/>
    </xf>
    <xf numFmtId="0" fontId="10" fillId="0" borderId="4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0" fontId="31" fillId="4" borderId="26" xfId="0" applyFont="1" applyFill="1" applyBorder="1" applyAlignment="1">
      <alignment horizontal="center" vertical="center"/>
    </xf>
    <xf numFmtId="0" fontId="31" fillId="4" borderId="38" xfId="0" applyFont="1" applyFill="1" applyBorder="1" applyAlignment="1">
      <alignment horizontal="center" vertical="center"/>
    </xf>
    <xf numFmtId="0" fontId="31" fillId="4" borderId="36" xfId="0" applyFont="1" applyFill="1" applyBorder="1" applyAlignment="1">
      <alignment horizontal="center" vertical="center"/>
    </xf>
    <xf numFmtId="0" fontId="33" fillId="17" borderId="35" xfId="0" applyFont="1" applyFill="1" applyBorder="1" applyAlignment="1">
      <alignment horizontal="center" vertical="center"/>
    </xf>
    <xf numFmtId="0" fontId="33" fillId="17" borderId="72" xfId="0" applyFont="1" applyFill="1" applyBorder="1" applyAlignment="1">
      <alignment horizontal="center" vertical="center"/>
    </xf>
    <xf numFmtId="0" fontId="31" fillId="4" borderId="1" xfId="0" applyFont="1" applyFill="1" applyBorder="1" applyAlignment="1">
      <alignment horizontal="center" vertical="center"/>
    </xf>
    <xf numFmtId="0" fontId="31" fillId="4" borderId="10" xfId="0" applyFont="1" applyFill="1" applyBorder="1" applyAlignment="1">
      <alignment horizontal="center" vertical="center"/>
    </xf>
    <xf numFmtId="0" fontId="31" fillId="4" borderId="28" xfId="0" applyFont="1" applyFill="1" applyBorder="1" applyAlignment="1">
      <alignment horizontal="center" vertical="center"/>
    </xf>
    <xf numFmtId="0" fontId="44" fillId="0" borderId="36" xfId="0" applyFont="1" applyBorder="1" applyAlignment="1">
      <alignment horizontal="center" vertical="center"/>
    </xf>
    <xf numFmtId="0" fontId="44" fillId="0" borderId="75" xfId="0" applyFont="1" applyBorder="1" applyAlignment="1">
      <alignment horizontal="center" vertical="center"/>
    </xf>
    <xf numFmtId="0" fontId="44" fillId="0" borderId="73" xfId="0" applyFont="1" applyBorder="1" applyAlignment="1">
      <alignment horizontal="center" vertical="center"/>
    </xf>
    <xf numFmtId="0" fontId="43" fillId="0" borderId="56" xfId="0" applyFont="1" applyBorder="1" applyAlignment="1">
      <alignment horizontal="center" vertical="center"/>
    </xf>
    <xf numFmtId="0" fontId="44" fillId="37" borderId="26" xfId="0" applyFont="1" applyFill="1" applyBorder="1" applyAlignment="1">
      <alignment horizontal="center" vertical="center"/>
    </xf>
    <xf numFmtId="0" fontId="44" fillId="37" borderId="74" xfId="0" applyFont="1" applyFill="1" applyBorder="1" applyAlignment="1">
      <alignment horizontal="center" vertical="center"/>
    </xf>
    <xf numFmtId="0" fontId="44" fillId="0" borderId="38" xfId="0" applyFont="1" applyBorder="1" applyAlignment="1">
      <alignment horizontal="center" vertical="center"/>
    </xf>
    <xf numFmtId="0" fontId="44" fillId="0" borderId="15" xfId="0" applyFont="1" applyBorder="1" applyAlignment="1">
      <alignment horizontal="center" vertical="center"/>
    </xf>
    <xf numFmtId="0" fontId="44" fillId="0" borderId="12" xfId="0" applyFont="1" applyBorder="1" applyAlignment="1">
      <alignment horizontal="center" vertical="center"/>
    </xf>
    <xf numFmtId="0" fontId="44" fillId="0" borderId="38" xfId="0" applyFont="1" applyBorder="1" applyAlignment="1">
      <alignment horizontal="center" vertical="center" wrapText="1"/>
    </xf>
    <xf numFmtId="0" fontId="44" fillId="0" borderId="15" xfId="0" applyFont="1" applyBorder="1" applyAlignment="1">
      <alignment horizontal="center" vertical="center" wrapText="1"/>
    </xf>
    <xf numFmtId="0" fontId="44" fillId="0" borderId="12" xfId="0" applyFont="1" applyBorder="1" applyAlignment="1">
      <alignment horizontal="center" vertical="center" wrapText="1"/>
    </xf>
    <xf numFmtId="0" fontId="44" fillId="35" borderId="26" xfId="0" applyFont="1" applyFill="1" applyBorder="1" applyAlignment="1">
      <alignment horizontal="center" vertical="center"/>
    </xf>
    <xf numFmtId="0" fontId="44" fillId="35" borderId="74" xfId="0" applyFont="1" applyFill="1" applyBorder="1" applyAlignment="1">
      <alignment horizontal="center" vertical="center"/>
    </xf>
    <xf numFmtId="0" fontId="44" fillId="35" borderId="31" xfId="0" applyFont="1" applyFill="1" applyBorder="1" applyAlignment="1">
      <alignment horizontal="center" vertical="center"/>
    </xf>
    <xf numFmtId="0" fontId="44" fillId="36" borderId="26" xfId="0" applyFont="1" applyFill="1" applyBorder="1" applyAlignment="1">
      <alignment horizontal="center" vertical="center"/>
    </xf>
    <xf numFmtId="0" fontId="44" fillId="36" borderId="74" xfId="0" applyFont="1" applyFill="1" applyBorder="1" applyAlignment="1">
      <alignment horizontal="center" vertical="center"/>
    </xf>
    <xf numFmtId="0" fontId="44" fillId="36" borderId="31" xfId="0" applyFont="1" applyFill="1" applyBorder="1" applyAlignment="1">
      <alignment horizontal="center" vertical="center"/>
    </xf>
    <xf numFmtId="0" fontId="44" fillId="34" borderId="26" xfId="0" applyFont="1" applyFill="1" applyBorder="1" applyAlignment="1">
      <alignment horizontal="center" vertical="center"/>
    </xf>
    <xf numFmtId="0" fontId="44" fillId="34" borderId="74" xfId="0" applyFont="1" applyFill="1" applyBorder="1" applyAlignment="1">
      <alignment horizontal="center" vertical="center"/>
    </xf>
    <xf numFmtId="0" fontId="44" fillId="34" borderId="31" xfId="0" applyFont="1" applyFill="1" applyBorder="1" applyAlignment="1">
      <alignment horizontal="center" vertical="center"/>
    </xf>
    <xf numFmtId="0" fontId="44" fillId="12" borderId="26" xfId="0" applyFont="1" applyFill="1" applyBorder="1" applyAlignment="1">
      <alignment horizontal="center" vertical="center"/>
    </xf>
    <xf numFmtId="0" fontId="44" fillId="12" borderId="74" xfId="0" applyFont="1" applyFill="1" applyBorder="1" applyAlignment="1">
      <alignment horizontal="center" vertical="center"/>
    </xf>
    <xf numFmtId="0" fontId="44" fillId="12" borderId="31" xfId="0" applyFont="1" applyFill="1" applyBorder="1" applyAlignment="1">
      <alignment horizontal="center" vertical="center"/>
    </xf>
    <xf numFmtId="0" fontId="44" fillId="3" borderId="26" xfId="0" applyFont="1" applyFill="1" applyBorder="1" applyAlignment="1">
      <alignment horizontal="center" vertical="center"/>
    </xf>
    <xf numFmtId="0" fontId="44" fillId="3" borderId="74" xfId="0" applyFont="1" applyFill="1" applyBorder="1" applyAlignment="1">
      <alignment horizontal="center" vertical="center"/>
    </xf>
    <xf numFmtId="0" fontId="44" fillId="3" borderId="31" xfId="0" applyFont="1" applyFill="1" applyBorder="1" applyAlignment="1">
      <alignment horizontal="center" vertical="center"/>
    </xf>
    <xf numFmtId="0" fontId="44" fillId="8" borderId="26" xfId="0" applyFont="1" applyFill="1" applyBorder="1" applyAlignment="1">
      <alignment horizontal="center" vertical="center"/>
    </xf>
    <xf numFmtId="0" fontId="44" fillId="8" borderId="74" xfId="0" applyFont="1" applyFill="1" applyBorder="1" applyAlignment="1">
      <alignment horizontal="center" vertical="center"/>
    </xf>
    <xf numFmtId="0" fontId="44" fillId="8" borderId="31" xfId="0" applyFont="1" applyFill="1" applyBorder="1" applyAlignment="1">
      <alignment horizontal="center" vertical="center"/>
    </xf>
    <xf numFmtId="0" fontId="44" fillId="14" borderId="26" xfId="0" applyFont="1" applyFill="1" applyBorder="1" applyAlignment="1">
      <alignment horizontal="center" vertical="center"/>
    </xf>
    <xf numFmtId="0" fontId="44" fillId="14" borderId="74" xfId="0" applyFont="1" applyFill="1" applyBorder="1" applyAlignment="1">
      <alignment horizontal="center" vertical="center"/>
    </xf>
    <xf numFmtId="0" fontId="44" fillId="14" borderId="31" xfId="0" applyFont="1" applyFill="1" applyBorder="1" applyAlignment="1">
      <alignment horizontal="center" vertical="center"/>
    </xf>
    <xf numFmtId="0" fontId="44" fillId="32" borderId="26" xfId="0" applyFont="1" applyFill="1" applyBorder="1" applyAlignment="1">
      <alignment horizontal="center" vertical="center"/>
    </xf>
    <xf numFmtId="0" fontId="44" fillId="32" borderId="74" xfId="0" applyFont="1" applyFill="1" applyBorder="1" applyAlignment="1">
      <alignment horizontal="center" vertical="center"/>
    </xf>
    <xf numFmtId="0" fontId="44" fillId="32" borderId="31" xfId="0" applyFont="1" applyFill="1" applyBorder="1" applyAlignment="1">
      <alignment horizontal="center" vertical="center"/>
    </xf>
    <xf numFmtId="0" fontId="44" fillId="33" borderId="26" xfId="0" applyFont="1" applyFill="1" applyBorder="1" applyAlignment="1">
      <alignment horizontal="center" vertical="center"/>
    </xf>
    <xf numFmtId="0" fontId="44" fillId="33" borderId="74" xfId="0" applyFont="1" applyFill="1" applyBorder="1" applyAlignment="1">
      <alignment horizontal="center" vertical="center"/>
    </xf>
    <xf numFmtId="0" fontId="44" fillId="31" borderId="26" xfId="0" applyFont="1" applyFill="1" applyBorder="1" applyAlignment="1">
      <alignment horizontal="center" vertical="center"/>
    </xf>
    <xf numFmtId="0" fontId="44" fillId="31" borderId="74" xfId="0" applyFont="1" applyFill="1" applyBorder="1" applyAlignment="1">
      <alignment horizontal="center" vertical="center"/>
    </xf>
    <xf numFmtId="0" fontId="44" fillId="31" borderId="31" xfId="0" applyFont="1" applyFill="1" applyBorder="1" applyAlignment="1">
      <alignment horizontal="center" vertical="center"/>
    </xf>
    <xf numFmtId="0" fontId="44" fillId="10" borderId="26" xfId="0" applyFont="1" applyFill="1" applyBorder="1" applyAlignment="1">
      <alignment horizontal="center" vertical="center"/>
    </xf>
    <xf numFmtId="0" fontId="44" fillId="10" borderId="74" xfId="0" applyFont="1" applyFill="1" applyBorder="1" applyAlignment="1">
      <alignment horizontal="center" vertical="center"/>
    </xf>
    <xf numFmtId="0" fontId="44" fillId="10" borderId="31" xfId="0" applyFont="1" applyFill="1" applyBorder="1" applyAlignment="1">
      <alignment horizontal="center" vertical="center"/>
    </xf>
    <xf numFmtId="0" fontId="44" fillId="11" borderId="26" xfId="0" applyFont="1" applyFill="1" applyBorder="1" applyAlignment="1">
      <alignment horizontal="center" vertical="center"/>
    </xf>
    <xf numFmtId="0" fontId="44" fillId="11" borderId="74" xfId="0" applyFont="1" applyFill="1" applyBorder="1" applyAlignment="1">
      <alignment horizontal="center" vertical="center"/>
    </xf>
    <xf numFmtId="0" fontId="44" fillId="11" borderId="31" xfId="0" applyFont="1" applyFill="1" applyBorder="1" applyAlignment="1">
      <alignment horizontal="center" vertical="center"/>
    </xf>
    <xf numFmtId="0" fontId="44" fillId="30" borderId="26" xfId="0" applyFont="1" applyFill="1" applyBorder="1" applyAlignment="1">
      <alignment horizontal="center" vertical="center"/>
    </xf>
    <xf numFmtId="0" fontId="44" fillId="30" borderId="74" xfId="0" applyFont="1" applyFill="1" applyBorder="1" applyAlignment="1">
      <alignment horizontal="center" vertical="center"/>
    </xf>
    <xf numFmtId="0" fontId="44" fillId="30" borderId="31" xfId="0" applyFont="1" applyFill="1" applyBorder="1" applyAlignment="1">
      <alignment horizontal="center" vertical="center"/>
    </xf>
    <xf numFmtId="0" fontId="44" fillId="29" borderId="26" xfId="0" applyFont="1" applyFill="1" applyBorder="1" applyAlignment="1">
      <alignment horizontal="center" vertical="center"/>
    </xf>
    <xf numFmtId="0" fontId="44" fillId="29" borderId="74" xfId="0" applyFont="1" applyFill="1" applyBorder="1" applyAlignment="1">
      <alignment horizontal="center" vertical="center"/>
    </xf>
    <xf numFmtId="0" fontId="44" fillId="15" borderId="26" xfId="0" applyFont="1" applyFill="1" applyBorder="1" applyAlignment="1">
      <alignment horizontal="center" vertical="center"/>
    </xf>
    <xf numFmtId="0" fontId="44" fillId="15" borderId="74" xfId="0" applyFont="1" applyFill="1" applyBorder="1" applyAlignment="1">
      <alignment horizontal="center" vertical="center"/>
    </xf>
    <xf numFmtId="0" fontId="44" fillId="15" borderId="31" xfId="0" applyFont="1" applyFill="1" applyBorder="1" applyAlignment="1">
      <alignment horizontal="center" vertical="center"/>
    </xf>
    <xf numFmtId="0" fontId="44" fillId="25" borderId="26" xfId="0" applyFont="1" applyFill="1" applyBorder="1" applyAlignment="1">
      <alignment horizontal="center" vertical="center"/>
    </xf>
    <xf numFmtId="0" fontId="44" fillId="25" borderId="74" xfId="0" applyFont="1" applyFill="1" applyBorder="1" applyAlignment="1">
      <alignment horizontal="center" vertical="center"/>
    </xf>
    <xf numFmtId="0" fontId="44" fillId="25" borderId="3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4" fillId="18" borderId="26" xfId="0" applyFont="1" applyFill="1" applyBorder="1" applyAlignment="1">
      <alignment horizontal="center" vertical="center"/>
    </xf>
    <xf numFmtId="0" fontId="44" fillId="18" borderId="74" xfId="0" applyFont="1" applyFill="1" applyBorder="1" applyAlignment="1">
      <alignment horizontal="center" vertical="center"/>
    </xf>
    <xf numFmtId="0" fontId="44" fillId="18" borderId="31" xfId="0" applyFont="1" applyFill="1" applyBorder="1" applyAlignment="1">
      <alignment horizontal="center" vertical="center"/>
    </xf>
    <xf numFmtId="0" fontId="44" fillId="28" borderId="26" xfId="0" applyFont="1" applyFill="1" applyBorder="1" applyAlignment="1">
      <alignment horizontal="center" vertical="center"/>
    </xf>
    <xf numFmtId="0" fontId="44" fillId="28" borderId="74" xfId="0" applyFont="1" applyFill="1" applyBorder="1" applyAlignment="1">
      <alignment horizontal="center" vertical="center"/>
    </xf>
    <xf numFmtId="0" fontId="44" fillId="28" borderId="3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31" fillId="4" borderId="11" xfId="0" applyFont="1" applyFill="1" applyBorder="1" applyAlignment="1">
      <alignment horizontal="center" vertical="center"/>
    </xf>
    <xf numFmtId="0" fontId="31" fillId="4" borderId="44" xfId="0" applyFont="1" applyFill="1" applyBorder="1" applyAlignment="1">
      <alignment horizontal="center" vertical="center"/>
    </xf>
    <xf numFmtId="0" fontId="31" fillId="4" borderId="34" xfId="0" applyFont="1" applyFill="1" applyBorder="1" applyAlignment="1">
      <alignment horizontal="center" vertical="center"/>
    </xf>
    <xf numFmtId="0" fontId="33" fillId="17" borderId="24" xfId="0" applyFont="1" applyFill="1" applyBorder="1" applyAlignment="1">
      <alignment horizontal="center" vertical="center"/>
    </xf>
    <xf numFmtId="0" fontId="33" fillId="17" borderId="55" xfId="0" applyFont="1" applyFill="1" applyBorder="1" applyAlignment="1">
      <alignment horizontal="center" vertical="center"/>
    </xf>
    <xf numFmtId="0" fontId="33" fillId="17" borderId="32" xfId="0" applyFont="1" applyFill="1" applyBorder="1" applyAlignment="1">
      <alignment horizontal="center" vertical="center"/>
    </xf>
    <xf numFmtId="0" fontId="33" fillId="17" borderId="33" xfId="0" applyFont="1" applyFill="1" applyBorder="1" applyAlignment="1">
      <alignment horizontal="center" vertical="center"/>
    </xf>
    <xf numFmtId="0" fontId="31" fillId="4" borderId="23" xfId="0" applyFont="1" applyFill="1" applyBorder="1" applyAlignment="1">
      <alignment horizontal="center" vertical="center"/>
    </xf>
    <xf numFmtId="0" fontId="31" fillId="4" borderId="70" xfId="0" applyFont="1" applyFill="1" applyBorder="1" applyAlignment="1">
      <alignment horizontal="center" vertical="center"/>
    </xf>
    <xf numFmtId="0" fontId="31" fillId="4" borderId="35" xfId="0" applyFont="1" applyFill="1" applyBorder="1" applyAlignment="1">
      <alignment horizontal="center" vertical="center"/>
    </xf>
    <xf numFmtId="0" fontId="42" fillId="0" borderId="11" xfId="0" applyFont="1" applyBorder="1" applyAlignment="1">
      <alignment horizontal="center" vertical="center"/>
    </xf>
    <xf numFmtId="0" fontId="42" fillId="0" borderId="44" xfId="0" applyFont="1" applyBorder="1" applyAlignment="1">
      <alignment horizontal="center" vertical="center"/>
    </xf>
    <xf numFmtId="0" fontId="42" fillId="0" borderId="34" xfId="0" applyFont="1" applyBorder="1" applyAlignment="1">
      <alignment horizontal="center" vertical="center"/>
    </xf>
    <xf numFmtId="0" fontId="1" fillId="0" borderId="65" xfId="0" applyFont="1" applyBorder="1" applyAlignment="1">
      <alignment horizontal="center" vertical="center"/>
    </xf>
    <xf numFmtId="0" fontId="1" fillId="0" borderId="66" xfId="0" applyFont="1" applyBorder="1" applyAlignment="1">
      <alignment horizontal="center" vertical="center"/>
    </xf>
    <xf numFmtId="0" fontId="1" fillId="0" borderId="64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46" xfId="0" applyFont="1" applyBorder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4" borderId="34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70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44" fillId="16" borderId="26" xfId="0" applyFont="1" applyFill="1" applyBorder="1" applyAlignment="1">
      <alignment horizontal="center" vertical="center"/>
    </xf>
    <xf numFmtId="0" fontId="44" fillId="16" borderId="74" xfId="0" applyFont="1" applyFill="1" applyBorder="1" applyAlignment="1">
      <alignment horizontal="center" vertical="center"/>
    </xf>
    <xf numFmtId="0" fontId="44" fillId="16" borderId="31" xfId="0" applyFont="1" applyFill="1" applyBorder="1" applyAlignment="1">
      <alignment horizontal="center" vertical="center"/>
    </xf>
    <xf numFmtId="0" fontId="44" fillId="7" borderId="26" xfId="0" applyFont="1" applyFill="1" applyBorder="1" applyAlignment="1">
      <alignment horizontal="center" vertical="center"/>
    </xf>
    <xf numFmtId="0" fontId="44" fillId="7" borderId="74" xfId="0" applyFont="1" applyFill="1" applyBorder="1" applyAlignment="1">
      <alignment horizontal="center" vertical="center"/>
    </xf>
    <xf numFmtId="0" fontId="44" fillId="7" borderId="31" xfId="0" applyFont="1" applyFill="1" applyBorder="1" applyAlignment="1">
      <alignment horizontal="center" vertical="center"/>
    </xf>
    <xf numFmtId="0" fontId="32" fillId="17" borderId="24" xfId="0" applyFont="1" applyFill="1" applyBorder="1" applyAlignment="1">
      <alignment horizontal="center" vertical="center"/>
    </xf>
    <xf numFmtId="0" fontId="32" fillId="17" borderId="72" xfId="0" applyFont="1" applyFill="1" applyBorder="1" applyAlignment="1">
      <alignment horizontal="center" vertical="center"/>
    </xf>
    <xf numFmtId="0" fontId="32" fillId="17" borderId="55" xfId="0" applyFont="1" applyFill="1" applyBorder="1" applyAlignment="1">
      <alignment horizontal="center" vertical="center"/>
    </xf>
    <xf numFmtId="0" fontId="32" fillId="17" borderId="60" xfId="0" applyFont="1" applyFill="1" applyBorder="1" applyAlignment="1">
      <alignment horizontal="center" vertical="center"/>
    </xf>
    <xf numFmtId="0" fontId="29" fillId="0" borderId="0" xfId="0" applyFont="1" applyAlignment="1">
      <alignment horizontal="center" vertical="top" wrapText="1"/>
    </xf>
    <xf numFmtId="0" fontId="44" fillId="13" borderId="26" xfId="0" applyFont="1" applyFill="1" applyBorder="1" applyAlignment="1">
      <alignment horizontal="center" vertical="center"/>
    </xf>
    <xf numFmtId="0" fontId="44" fillId="13" borderId="74" xfId="0" applyFont="1" applyFill="1" applyBorder="1" applyAlignment="1">
      <alignment horizontal="center" vertical="center"/>
    </xf>
    <xf numFmtId="0" fontId="44" fillId="13" borderId="31" xfId="0" applyFont="1" applyFill="1" applyBorder="1" applyAlignment="1">
      <alignment horizontal="center" vertical="center"/>
    </xf>
    <xf numFmtId="0" fontId="30" fillId="4" borderId="11" xfId="0" applyFont="1" applyFill="1" applyBorder="1" applyAlignment="1">
      <alignment horizontal="center" vertical="center"/>
    </xf>
    <xf numFmtId="0" fontId="30" fillId="4" borderId="44" xfId="0" applyFont="1" applyFill="1" applyBorder="1" applyAlignment="1">
      <alignment horizontal="center" vertical="center"/>
    </xf>
    <xf numFmtId="0" fontId="32" fillId="17" borderId="32" xfId="0" applyFont="1" applyFill="1" applyBorder="1" applyAlignment="1">
      <alignment horizontal="center" vertical="center"/>
    </xf>
  </cellXfs>
  <cellStyles count="491">
    <cellStyle name="Euro" xfId="1" xr:uid="{00000000-0005-0000-0000-000000000000}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 2" xfId="15" xr:uid="{00000000-0005-0000-0000-0000D5010000}"/>
    <cellStyle name="Normal" xfId="0" builtinId="0"/>
    <cellStyle name="Normal 2" xfId="2" xr:uid="{00000000-0005-0000-0000-0000D7010000}"/>
    <cellStyle name="Normal 2 2" xfId="10" xr:uid="{00000000-0005-0000-0000-0000D8010000}"/>
    <cellStyle name="Normal 3" xfId="9" xr:uid="{00000000-0005-0000-0000-0000D9010000}"/>
    <cellStyle name="Porcentaje" xfId="3" builtinId="5"/>
    <cellStyle name="Porcentaje 2" xfId="7" xr:uid="{00000000-0005-0000-0000-0000DB010000}"/>
    <cellStyle name="Porcentaje 3" xfId="8" xr:uid="{00000000-0005-0000-0000-0000DC010000}"/>
    <cellStyle name="Porcentaje 3 2" xfId="14" xr:uid="{00000000-0005-0000-0000-0000DD010000}"/>
    <cellStyle name="Porcentaje 4" xfId="484" xr:uid="{00000000-0005-0000-0000-0000DE010000}"/>
    <cellStyle name="Porcentaje 4 2" xfId="486" xr:uid="{00000000-0005-0000-0000-0000DF010000}"/>
    <cellStyle name="Porcentaje 5" xfId="485" xr:uid="{00000000-0005-0000-0000-0000E0010000}"/>
    <cellStyle name="Porcentaje 6" xfId="487" xr:uid="{00000000-0005-0000-0000-0000E1010000}"/>
    <cellStyle name="Porcentaje 7" xfId="488" xr:uid="{00000000-0005-0000-0000-0000E2010000}"/>
    <cellStyle name="Porcentaje 8" xfId="489" xr:uid="{00000000-0005-0000-0000-0000E3010000}"/>
    <cellStyle name="Porcentaje 9" xfId="490" xr:uid="{00000000-0005-0000-0000-0000E4010000}"/>
    <cellStyle name="Porcentual 2" xfId="4" xr:uid="{00000000-0005-0000-0000-0000E5010000}"/>
    <cellStyle name="Porcentual 2 2" xfId="11" xr:uid="{00000000-0005-0000-0000-0000E6010000}"/>
    <cellStyle name="Porcentual 3" xfId="5" xr:uid="{00000000-0005-0000-0000-0000E7010000}"/>
    <cellStyle name="Porcentual 3 2" xfId="12" xr:uid="{00000000-0005-0000-0000-0000E8010000}"/>
    <cellStyle name="Porcentual 4" xfId="6" xr:uid="{00000000-0005-0000-0000-0000E9010000}"/>
    <cellStyle name="Porcentual 4 2" xfId="13" xr:uid="{00000000-0005-0000-0000-0000EA010000}"/>
  </cellStyles>
  <dxfs count="0"/>
  <tableStyles count="0" defaultTableStyle="TableStyleMedium9" defaultPivotStyle="PivotStyleLight16"/>
  <colors>
    <mruColors>
      <color rgb="FF00FF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250944"/>
        <c:axId val="141252480"/>
      </c:barChart>
      <c:catAx>
        <c:axId val="141250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1252480"/>
        <c:crosses val="autoZero"/>
        <c:auto val="1"/>
        <c:lblAlgn val="ctr"/>
        <c:lblOffset val="100"/>
        <c:noMultiLvlLbl val="0"/>
      </c:catAx>
      <c:valAx>
        <c:axId val="14125248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2509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560256"/>
        <c:axId val="142582528"/>
      </c:barChart>
      <c:catAx>
        <c:axId val="142560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82528"/>
        <c:crosses val="autoZero"/>
        <c:auto val="1"/>
        <c:lblAlgn val="ctr"/>
        <c:lblOffset val="100"/>
        <c:noMultiLvlLbl val="0"/>
      </c:catAx>
      <c:valAx>
        <c:axId val="14258252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602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91872"/>
        <c:axId val="142593408"/>
      </c:lineChart>
      <c:catAx>
        <c:axId val="142591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93408"/>
        <c:crosses val="autoZero"/>
        <c:auto val="1"/>
        <c:lblAlgn val="ctr"/>
        <c:lblOffset val="100"/>
        <c:noMultiLvlLbl val="0"/>
      </c:catAx>
      <c:valAx>
        <c:axId val="142593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91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652544"/>
        <c:axId val="142654080"/>
      </c:lineChart>
      <c:catAx>
        <c:axId val="142652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2654080"/>
        <c:crosses val="autoZero"/>
        <c:auto val="1"/>
        <c:lblAlgn val="ctr"/>
        <c:lblOffset val="100"/>
        <c:noMultiLvlLbl val="0"/>
      </c:catAx>
      <c:valAx>
        <c:axId val="14265408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6525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631360"/>
        <c:axId val="151632896"/>
      </c:lineChart>
      <c:catAx>
        <c:axId val="151631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51632896"/>
        <c:crosses val="autoZero"/>
        <c:auto val="1"/>
        <c:lblAlgn val="ctr"/>
        <c:lblOffset val="100"/>
        <c:noMultiLvlLbl val="0"/>
      </c:catAx>
      <c:valAx>
        <c:axId val="15163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6313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49792"/>
        <c:axId val="209453440"/>
      </c:lineChart>
      <c:catAx>
        <c:axId val="187249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53440"/>
        <c:crosses val="autoZero"/>
        <c:auto val="1"/>
        <c:lblAlgn val="ctr"/>
        <c:lblOffset val="100"/>
        <c:noMultiLvlLbl val="0"/>
      </c:catAx>
      <c:valAx>
        <c:axId val="20945344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2497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904512"/>
        <c:axId val="141906304"/>
      </c:barChart>
      <c:catAx>
        <c:axId val="141904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06304"/>
        <c:crosses val="autoZero"/>
        <c:auto val="1"/>
        <c:lblAlgn val="ctr"/>
        <c:lblOffset val="100"/>
        <c:noMultiLvlLbl val="0"/>
      </c:catAx>
      <c:valAx>
        <c:axId val="14190630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045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923840"/>
        <c:axId val="141925376"/>
      </c:lineChart>
      <c:catAx>
        <c:axId val="141923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25376"/>
        <c:crosses val="autoZero"/>
        <c:auto val="1"/>
        <c:lblAlgn val="ctr"/>
        <c:lblOffset val="100"/>
        <c:noMultiLvlLbl val="0"/>
      </c:catAx>
      <c:valAx>
        <c:axId val="141925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238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091008"/>
        <c:axId val="142092544"/>
      </c:lineChart>
      <c:catAx>
        <c:axId val="142091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092544"/>
        <c:crosses val="autoZero"/>
        <c:auto val="1"/>
        <c:lblAlgn val="ctr"/>
        <c:lblOffset val="100"/>
        <c:noMultiLvlLbl val="0"/>
      </c:catAx>
      <c:valAx>
        <c:axId val="14209254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0910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353536"/>
        <c:axId val="142355072"/>
      </c:barChart>
      <c:catAx>
        <c:axId val="142353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55072"/>
        <c:crosses val="autoZero"/>
        <c:auto val="1"/>
        <c:lblAlgn val="ctr"/>
        <c:lblOffset val="100"/>
        <c:noMultiLvlLbl val="0"/>
      </c:catAx>
      <c:valAx>
        <c:axId val="142355072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5353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89248"/>
        <c:axId val="142390784"/>
      </c:lineChart>
      <c:catAx>
        <c:axId val="142389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90784"/>
        <c:crosses val="autoZero"/>
        <c:auto val="1"/>
        <c:lblAlgn val="ctr"/>
        <c:lblOffset val="100"/>
        <c:noMultiLvlLbl val="0"/>
      </c:catAx>
      <c:valAx>
        <c:axId val="142390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892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43872"/>
        <c:axId val="142549760"/>
      </c:lineChart>
      <c:catAx>
        <c:axId val="142543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49760"/>
        <c:crosses val="autoZero"/>
        <c:auto val="1"/>
        <c:lblAlgn val="ctr"/>
        <c:lblOffset val="100"/>
        <c:noMultiLvlLbl val="0"/>
      </c:catAx>
      <c:valAx>
        <c:axId val="14254976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43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40</xdr:col>
      <xdr:colOff>326572</xdr:colOff>
      <xdr:row>326</xdr:row>
      <xdr:rowOff>81642</xdr:rowOff>
    </xdr:from>
    <xdr:to>
      <xdr:col>41</xdr:col>
      <xdr:colOff>12918</xdr:colOff>
      <xdr:row>344</xdr:row>
      <xdr:rowOff>108857</xdr:rowOff>
    </xdr:to>
    <xdr:sp macro="" textlink="">
      <xdr:nvSpPr>
        <xdr:cNvPr id="2" name="Flecha: hacia abajo 1">
          <a:extLst>
            <a:ext uri="{FF2B5EF4-FFF2-40B4-BE49-F238E27FC236}">
              <a16:creationId xmlns:a16="http://schemas.microsoft.com/office/drawing/2014/main" id="{85D08A32-8C8E-4D3C-88AD-18A8732A2FB7}"/>
            </a:ext>
          </a:extLst>
        </xdr:cNvPr>
        <xdr:cNvSpPr/>
      </xdr:nvSpPr>
      <xdr:spPr bwMode="auto">
        <a:xfrm>
          <a:off x="26720347" y="54126492"/>
          <a:ext cx="448346" cy="3494315"/>
        </a:xfrm>
        <a:prstGeom prst="downArrow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lang="es-CO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504265</xdr:colOff>
      <xdr:row>358</xdr:row>
      <xdr:rowOff>18677</xdr:rowOff>
    </xdr:from>
    <xdr:to>
      <xdr:col>16</xdr:col>
      <xdr:colOff>233456</xdr:colOff>
      <xdr:row>362</xdr:row>
      <xdr:rowOff>37354</xdr:rowOff>
    </xdr:to>
    <xdr:sp macro="" textlink="">
      <xdr:nvSpPr>
        <xdr:cNvPr id="2" name="Flecha: hacia abajo 1">
          <a:extLst>
            <a:ext uri="{FF2B5EF4-FFF2-40B4-BE49-F238E27FC236}">
              <a16:creationId xmlns:a16="http://schemas.microsoft.com/office/drawing/2014/main" id="{AD360468-29F6-456D-A9DD-3C4EF1E59B92}"/>
            </a:ext>
          </a:extLst>
        </xdr:cNvPr>
        <xdr:cNvSpPr/>
      </xdr:nvSpPr>
      <xdr:spPr bwMode="auto">
        <a:xfrm>
          <a:off x="11943603" y="57224706"/>
          <a:ext cx="532279" cy="812427"/>
        </a:xfrm>
        <a:prstGeom prst="downArrow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lang="es-CO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fitToPage="1"/>
  </sheetPr>
  <dimension ref="A1:Z52"/>
  <sheetViews>
    <sheetView topLeftCell="A28" zoomScale="80" zoomScaleNormal="80" zoomScalePageLayoutView="80" workbookViewId="0">
      <selection activeCell="L57" sqref="L57"/>
    </sheetView>
  </sheetViews>
  <sheetFormatPr baseColWidth="10" defaultRowHeight="12.5" x14ac:dyDescent="0.25"/>
  <cols>
    <col min="1" max="1" width="14" customWidth="1"/>
    <col min="2" max="2" width="12.453125" customWidth="1"/>
    <col min="3" max="3" width="8.7265625" customWidth="1"/>
    <col min="4" max="4" width="10.453125" customWidth="1"/>
    <col min="5" max="5" width="9" customWidth="1"/>
    <col min="6" max="6" width="10" customWidth="1"/>
    <col min="7" max="7" width="9.1796875" customWidth="1"/>
    <col min="8" max="8" width="8.453125" customWidth="1"/>
    <col min="9" max="9" width="9" customWidth="1"/>
    <col min="10" max="10" width="10" customWidth="1"/>
    <col min="12" max="12" width="10" customWidth="1"/>
    <col min="14" max="15" width="10.453125" customWidth="1"/>
    <col min="16" max="16" width="8.7265625" customWidth="1"/>
    <col min="17" max="18" width="9.453125" customWidth="1"/>
    <col min="19" max="19" width="9.7265625" customWidth="1"/>
    <col min="20" max="21" width="9.1796875" customWidth="1"/>
    <col min="22" max="22" width="8.7265625" bestFit="1" customWidth="1"/>
    <col min="23" max="23" width="10.7265625" customWidth="1"/>
  </cols>
  <sheetData>
    <row r="1" spans="1:26" ht="4.4000000000000004" customHeight="1" x14ac:dyDescent="0.25"/>
    <row r="2" spans="1:26" ht="13" x14ac:dyDescent="0.3">
      <c r="A2" s="1" t="s">
        <v>22</v>
      </c>
      <c r="D2" s="1"/>
    </row>
    <row r="3" spans="1:26" ht="13.5" thickBot="1" x14ac:dyDescent="0.3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6" ht="16.5" customHeight="1" thickBot="1" x14ac:dyDescent="0.4">
      <c r="A4" s="4" t="s">
        <v>16</v>
      </c>
      <c r="B4" s="810" t="s">
        <v>18</v>
      </c>
      <c r="C4" s="811"/>
      <c r="D4" s="811"/>
      <c r="E4" s="811"/>
      <c r="F4" s="811"/>
      <c r="G4" s="811"/>
      <c r="H4" s="811"/>
      <c r="I4" s="811"/>
      <c r="J4" s="812"/>
      <c r="K4" s="810" t="s">
        <v>21</v>
      </c>
      <c r="L4" s="811"/>
      <c r="M4" s="811"/>
      <c r="N4" s="811"/>
      <c r="O4" s="811"/>
      <c r="P4" s="811"/>
      <c r="Q4" s="811"/>
      <c r="R4" s="811"/>
      <c r="S4" s="811"/>
      <c r="T4" s="812"/>
      <c r="U4" s="78" t="s">
        <v>19</v>
      </c>
      <c r="V4" s="78" t="s">
        <v>20</v>
      </c>
      <c r="W4" s="116"/>
      <c r="X4" s="74"/>
      <c r="Y4" s="74"/>
      <c r="Z4" s="74"/>
    </row>
    <row r="5" spans="1:26" ht="16.5" customHeight="1" thickBot="1" x14ac:dyDescent="0.3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7">
        <f>+B5+C5+D5+E5</f>
        <v>0</v>
      </c>
      <c r="V5" s="128">
        <f>+F5+G5+H5+I5+J5+T5+K5+L5+M5+N5+O5+P5+Q5+R5</f>
        <v>0</v>
      </c>
      <c r="W5" s="129">
        <f>+U5+V5</f>
        <v>0</v>
      </c>
    </row>
    <row r="6" spans="1:26" ht="13" thickBot="1" x14ac:dyDescent="0.3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 t="s">
        <v>15</v>
      </c>
      <c r="V6" s="131" t="s">
        <v>15</v>
      </c>
      <c r="W6" s="132" t="s">
        <v>0</v>
      </c>
    </row>
    <row r="7" spans="1:26" ht="13" x14ac:dyDescent="0.3">
      <c r="A7" s="65" t="s">
        <v>3</v>
      </c>
      <c r="B7" s="69">
        <v>110</v>
      </c>
      <c r="C7" s="23">
        <v>110</v>
      </c>
      <c r="D7" s="23">
        <v>110</v>
      </c>
      <c r="E7" s="23">
        <v>110</v>
      </c>
      <c r="F7" s="23">
        <v>110</v>
      </c>
      <c r="G7" s="23">
        <v>110</v>
      </c>
      <c r="H7" s="23">
        <v>110</v>
      </c>
      <c r="I7" s="23">
        <v>110</v>
      </c>
      <c r="J7" s="133">
        <v>110</v>
      </c>
      <c r="K7" s="69">
        <v>110</v>
      </c>
      <c r="L7" s="23">
        <v>110</v>
      </c>
      <c r="M7" s="23">
        <v>110</v>
      </c>
      <c r="N7" s="23">
        <v>110</v>
      </c>
      <c r="O7" s="23">
        <v>110</v>
      </c>
      <c r="P7" s="23">
        <v>110</v>
      </c>
      <c r="Q7" s="23">
        <v>110</v>
      </c>
      <c r="R7" s="23">
        <v>110</v>
      </c>
      <c r="S7" s="133">
        <v>110</v>
      </c>
      <c r="T7" s="133">
        <v>110</v>
      </c>
      <c r="U7" s="148">
        <v>110</v>
      </c>
      <c r="V7" s="23">
        <v>110</v>
      </c>
      <c r="W7" s="162">
        <v>110</v>
      </c>
    </row>
    <row r="8" spans="1:26" x14ac:dyDescent="0.25">
      <c r="A8" s="66" t="s">
        <v>4</v>
      </c>
      <c r="B8" s="70">
        <v>5925</v>
      </c>
      <c r="C8" s="13">
        <v>6550</v>
      </c>
      <c r="D8" s="13">
        <v>6147</v>
      </c>
      <c r="E8" s="13">
        <v>6551</v>
      </c>
      <c r="F8" s="13">
        <v>6112</v>
      </c>
      <c r="G8" s="13">
        <v>6418</v>
      </c>
      <c r="H8" s="13">
        <v>6042</v>
      </c>
      <c r="I8" s="13">
        <v>6118</v>
      </c>
      <c r="J8" s="63">
        <v>6540</v>
      </c>
      <c r="K8" s="149">
        <v>8958</v>
      </c>
      <c r="L8" s="13">
        <v>9159</v>
      </c>
      <c r="M8" s="13">
        <v>8351</v>
      </c>
      <c r="N8" s="13">
        <v>7751</v>
      </c>
      <c r="O8" s="26">
        <v>9112</v>
      </c>
      <c r="P8" s="37">
        <v>8702</v>
      </c>
      <c r="Q8" s="31">
        <v>8678</v>
      </c>
      <c r="R8" s="31">
        <v>9250</v>
      </c>
      <c r="S8" s="158">
        <v>10254</v>
      </c>
      <c r="T8" s="137">
        <v>11349</v>
      </c>
      <c r="U8" s="141">
        <v>56403</v>
      </c>
      <c r="V8" s="20">
        <v>91564</v>
      </c>
      <c r="W8" s="103">
        <v>147967</v>
      </c>
    </row>
    <row r="9" spans="1:26" x14ac:dyDescent="0.25">
      <c r="A9" s="66" t="s">
        <v>5</v>
      </c>
      <c r="B9" s="70">
        <v>40</v>
      </c>
      <c r="C9" s="13">
        <v>45</v>
      </c>
      <c r="D9" s="13">
        <v>41</v>
      </c>
      <c r="E9" s="13">
        <v>43</v>
      </c>
      <c r="F9" s="13">
        <v>41</v>
      </c>
      <c r="G9" s="13">
        <v>43</v>
      </c>
      <c r="H9" s="13">
        <v>41</v>
      </c>
      <c r="I9" s="13">
        <v>42</v>
      </c>
      <c r="J9" s="63">
        <v>44</v>
      </c>
      <c r="K9" s="149">
        <v>60</v>
      </c>
      <c r="L9" s="13">
        <v>60</v>
      </c>
      <c r="M9" s="13">
        <v>55</v>
      </c>
      <c r="N9" s="13">
        <v>51</v>
      </c>
      <c r="O9" s="26">
        <v>60</v>
      </c>
      <c r="P9" s="58">
        <v>58</v>
      </c>
      <c r="Q9" s="59">
        <v>60</v>
      </c>
      <c r="R9" s="59">
        <v>62</v>
      </c>
      <c r="S9" s="159">
        <v>68</v>
      </c>
      <c r="T9" s="137">
        <v>77</v>
      </c>
      <c r="U9" s="141">
        <v>380</v>
      </c>
      <c r="V9" s="20">
        <v>611</v>
      </c>
      <c r="W9" s="103">
        <v>991</v>
      </c>
    </row>
    <row r="10" spans="1:26" x14ac:dyDescent="0.25">
      <c r="A10" s="66" t="s">
        <v>6</v>
      </c>
      <c r="B10" s="60">
        <v>148.125</v>
      </c>
      <c r="C10" s="12">
        <v>145.55555555555554</v>
      </c>
      <c r="D10" s="12">
        <v>149.92682926829269</v>
      </c>
      <c r="E10" s="12">
        <v>152.34883720930233</v>
      </c>
      <c r="F10" s="12">
        <v>149.07317073170731</v>
      </c>
      <c r="G10" s="12">
        <v>149.25581395348837</v>
      </c>
      <c r="H10" s="12">
        <v>147.36585365853659</v>
      </c>
      <c r="I10" s="12">
        <v>145.66666666666666</v>
      </c>
      <c r="J10" s="61">
        <v>148.63636363636363</v>
      </c>
      <c r="K10" s="150">
        <v>134.30000000000001</v>
      </c>
      <c r="L10" s="12">
        <v>137.65</v>
      </c>
      <c r="M10" s="12">
        <v>136.84</v>
      </c>
      <c r="N10" s="12">
        <v>136.97999999999999</v>
      </c>
      <c r="O10" s="24">
        <v>136.86000000000001</v>
      </c>
      <c r="P10" s="32">
        <v>135.03</v>
      </c>
      <c r="Q10" s="33">
        <v>129.63</v>
      </c>
      <c r="R10" s="33">
        <v>134.19</v>
      </c>
      <c r="S10" s="75">
        <v>135.79</v>
      </c>
      <c r="T10" s="138">
        <v>132.38</v>
      </c>
      <c r="U10" s="142">
        <v>148.42894736842106</v>
      </c>
      <c r="V10" s="163">
        <v>134.85</v>
      </c>
      <c r="W10" s="104">
        <v>149.31079717457115</v>
      </c>
    </row>
    <row r="11" spans="1:26" x14ac:dyDescent="0.25">
      <c r="A11" s="66" t="s">
        <v>7</v>
      </c>
      <c r="B11" s="60">
        <v>75</v>
      </c>
      <c r="C11" s="12">
        <v>68.888888888888886</v>
      </c>
      <c r="D11" s="12">
        <v>56.097560975609753</v>
      </c>
      <c r="E11" s="12">
        <v>83.720930232558146</v>
      </c>
      <c r="F11" s="12">
        <v>65.853658536585371</v>
      </c>
      <c r="G11" s="12">
        <v>90.697674418604649</v>
      </c>
      <c r="H11" s="12">
        <v>92.682926829268297</v>
      </c>
      <c r="I11" s="12">
        <v>88.095238095238102</v>
      </c>
      <c r="J11" s="61">
        <v>93.181818181818187</v>
      </c>
      <c r="K11" s="150">
        <v>70</v>
      </c>
      <c r="L11" s="12">
        <v>70</v>
      </c>
      <c r="M11" s="12">
        <v>63.636363636363633</v>
      </c>
      <c r="N11" s="12">
        <v>74.509803921568633</v>
      </c>
      <c r="O11" s="24">
        <v>70</v>
      </c>
      <c r="P11" s="32">
        <v>68.965517241379317</v>
      </c>
      <c r="Q11" s="33">
        <v>68.333333333333329</v>
      </c>
      <c r="R11" s="33">
        <v>74.193548387096769</v>
      </c>
      <c r="S11" s="75">
        <v>72.058823529411768</v>
      </c>
      <c r="T11" s="138">
        <v>80.519480519480524</v>
      </c>
      <c r="U11" s="142">
        <v>80.526315789473685</v>
      </c>
      <c r="V11" s="163">
        <v>70.86743044189852</v>
      </c>
      <c r="W11" s="104">
        <v>74.571140262361254</v>
      </c>
    </row>
    <row r="12" spans="1:26" x14ac:dyDescent="0.25">
      <c r="A12" s="66" t="s">
        <v>8</v>
      </c>
      <c r="B12" s="71">
        <v>8.7727191362359305E-2</v>
      </c>
      <c r="C12" s="16">
        <v>0.10044594929742309</v>
      </c>
      <c r="D12" s="11">
        <v>0.10493869154299762</v>
      </c>
      <c r="E12" s="11">
        <v>6.3337519377633794E-2</v>
      </c>
      <c r="F12" s="11">
        <v>9.2517082936007605E-2</v>
      </c>
      <c r="G12" s="16">
        <v>5.7853398360724929E-2</v>
      </c>
      <c r="H12" s="11">
        <v>5.7006432834980039E-2</v>
      </c>
      <c r="I12" s="16">
        <v>6.2411314804969566E-2</v>
      </c>
      <c r="J12" s="157">
        <v>5.990294125744617E-2</v>
      </c>
      <c r="K12" s="151">
        <v>9.5824014184351394E-2</v>
      </c>
      <c r="L12" s="11">
        <v>9.7230986032580416E-2</v>
      </c>
      <c r="M12" s="16">
        <v>0.10695710047666468</v>
      </c>
      <c r="N12" s="16">
        <v>9.0625913641511513E-2</v>
      </c>
      <c r="O12" s="25">
        <v>9.8165150902272166E-2</v>
      </c>
      <c r="P12" s="11">
        <v>9.6966593267426682E-2</v>
      </c>
      <c r="Q12" s="34">
        <v>0.10165408867655897</v>
      </c>
      <c r="R12" s="34">
        <v>8.4353425331933879E-2</v>
      </c>
      <c r="S12" s="76">
        <v>9.1321660069635491E-2</v>
      </c>
      <c r="T12" s="139">
        <v>9.0123604576965721E-2</v>
      </c>
      <c r="U12" s="143">
        <v>7.9511247589149792E-2</v>
      </c>
      <c r="V12" s="164">
        <v>9.6556579058853717E-2</v>
      </c>
      <c r="W12" s="105">
        <v>9.0597101431533822E-2</v>
      </c>
    </row>
    <row r="13" spans="1:26" x14ac:dyDescent="0.25">
      <c r="A13" s="66" t="s">
        <v>9</v>
      </c>
      <c r="B13" s="60">
        <v>12.994590220549473</v>
      </c>
      <c r="C13" s="12">
        <v>14.620465953291582</v>
      </c>
      <c r="D13" s="12">
        <v>15.733125290605035</v>
      </c>
      <c r="E13" s="12">
        <v>9.6493974289041624</v>
      </c>
      <c r="F13" s="12">
        <v>13.791814900118986</v>
      </c>
      <c r="G13" s="12">
        <v>8.6349560623054096</v>
      </c>
      <c r="H13" s="12">
        <v>8.4008016387548636</v>
      </c>
      <c r="I13" s="12">
        <v>9.091248189923899</v>
      </c>
      <c r="J13" s="61">
        <v>8.903755359629498</v>
      </c>
      <c r="K13" s="150">
        <v>14.306525317723665</v>
      </c>
      <c r="L13" s="12">
        <v>14.842310017873402</v>
      </c>
      <c r="M13" s="12">
        <v>16.23997720146594</v>
      </c>
      <c r="N13" s="12">
        <v>13.773361894810895</v>
      </c>
      <c r="O13" s="24">
        <v>14.9080142503584</v>
      </c>
      <c r="P13" s="32">
        <v>14.548332665743914</v>
      </c>
      <c r="Q13" s="33">
        <v>14.702569692252977</v>
      </c>
      <c r="R13" s="33">
        <v>12.584986843877232</v>
      </c>
      <c r="S13" s="75">
        <v>13.770769152265327</v>
      </c>
      <c r="T13" s="138">
        <v>13.283282965506286</v>
      </c>
      <c r="U13" s="142">
        <v>11.801770783607411</v>
      </c>
      <c r="V13" s="163">
        <v>14.469896243772309</v>
      </c>
      <c r="W13" s="104">
        <v>13.527125436447795</v>
      </c>
    </row>
    <row r="14" spans="1:26" x14ac:dyDescent="0.25">
      <c r="A14" s="67" t="s">
        <v>10</v>
      </c>
      <c r="B14" s="134">
        <v>38.125</v>
      </c>
      <c r="C14" s="130">
        <v>35.555555555555543</v>
      </c>
      <c r="D14" s="130">
        <v>39.926829268292693</v>
      </c>
      <c r="E14" s="12">
        <v>42.348837209302332</v>
      </c>
      <c r="F14" s="12">
        <v>39.073170731707307</v>
      </c>
      <c r="G14" s="12">
        <v>39.255813953488371</v>
      </c>
      <c r="H14" s="12">
        <v>37.365853658536594</v>
      </c>
      <c r="I14" s="12">
        <v>35.666666666666657</v>
      </c>
      <c r="J14" s="61">
        <v>38.636363636363626</v>
      </c>
      <c r="K14" s="150">
        <v>24.300000000000011</v>
      </c>
      <c r="L14" s="12">
        <v>27.650000000000006</v>
      </c>
      <c r="M14" s="12">
        <v>26.840000000000003</v>
      </c>
      <c r="N14" s="12">
        <v>26.97999999999999</v>
      </c>
      <c r="O14" s="35">
        <v>26.860000000000014</v>
      </c>
      <c r="P14" s="36">
        <v>25.03</v>
      </c>
      <c r="Q14" s="33">
        <v>19.629999999999995</v>
      </c>
      <c r="R14" s="33">
        <v>24.189999999999998</v>
      </c>
      <c r="S14" s="75">
        <v>25.789999999999992</v>
      </c>
      <c r="T14" s="138">
        <v>22.379999999999995</v>
      </c>
      <c r="U14" s="142">
        <v>38.428947368421063</v>
      </c>
      <c r="V14" s="163">
        <v>24.849999999999994</v>
      </c>
      <c r="W14" s="104">
        <v>39.31079717457115</v>
      </c>
    </row>
    <row r="15" spans="1:26" ht="13.5" thickBot="1" x14ac:dyDescent="0.35">
      <c r="A15" s="68" t="s">
        <v>1</v>
      </c>
      <c r="B15" s="72">
        <v>0.34659090909090912</v>
      </c>
      <c r="C15" s="28">
        <v>0.32323232323232309</v>
      </c>
      <c r="D15" s="28">
        <v>0.36297117516629723</v>
      </c>
      <c r="E15" s="28">
        <v>0.38498942917547574</v>
      </c>
      <c r="F15" s="10">
        <v>0.35521064301552097</v>
      </c>
      <c r="G15" s="10">
        <v>0.35687103594080338</v>
      </c>
      <c r="H15" s="28">
        <v>0.33968957871396904</v>
      </c>
      <c r="I15" s="28">
        <v>0.32424242424242417</v>
      </c>
      <c r="J15" s="73">
        <v>0.35123966942148749</v>
      </c>
      <c r="K15" s="152">
        <v>0.220909090909091</v>
      </c>
      <c r="L15" s="10">
        <v>0.2513636363636364</v>
      </c>
      <c r="M15" s="10">
        <v>0.24400000000000002</v>
      </c>
      <c r="N15" s="28">
        <v>0.24527272727272717</v>
      </c>
      <c r="O15" s="28">
        <v>0.24418181818181831</v>
      </c>
      <c r="P15" s="28">
        <v>0.22754545454545455</v>
      </c>
      <c r="Q15" s="28">
        <v>0.17845454545454542</v>
      </c>
      <c r="R15" s="28">
        <v>0.21990909090909089</v>
      </c>
      <c r="S15" s="160">
        <v>0.23445454545454539</v>
      </c>
      <c r="T15" s="140">
        <v>0.20345454545454542</v>
      </c>
      <c r="U15" s="161">
        <v>0.34935406698564603</v>
      </c>
      <c r="V15" s="165">
        <v>0.22590909090909086</v>
      </c>
      <c r="W15" s="166">
        <v>0.35737088340519224</v>
      </c>
    </row>
    <row r="16" spans="1:26" ht="13.5" thickBot="1" x14ac:dyDescent="0.3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2" ht="16.5" customHeight="1" thickBot="1" x14ac:dyDescent="0.4">
      <c r="A17" s="4" t="s">
        <v>17</v>
      </c>
      <c r="B17" s="810" t="s">
        <v>23</v>
      </c>
      <c r="C17" s="811"/>
      <c r="D17" s="811"/>
      <c r="E17" s="811"/>
      <c r="F17" s="812"/>
      <c r="G17" s="74"/>
      <c r="H17" s="74"/>
    </row>
    <row r="18" spans="1:22" ht="16.5" customHeight="1" thickBot="1" x14ac:dyDescent="0.35">
      <c r="A18" s="77"/>
      <c r="B18" s="113"/>
      <c r="C18" s="114"/>
      <c r="D18" s="114"/>
      <c r="E18" s="114"/>
      <c r="F18" s="114"/>
      <c r="G18" s="115">
        <f>SUM(B18:F18)</f>
        <v>0</v>
      </c>
    </row>
    <row r="19" spans="1:22" ht="13" thickBot="1" x14ac:dyDescent="0.3">
      <c r="A19" s="27" t="s">
        <v>2</v>
      </c>
      <c r="B19" s="109">
        <v>1</v>
      </c>
      <c r="C19" s="110">
        <v>2</v>
      </c>
      <c r="D19" s="110">
        <v>3</v>
      </c>
      <c r="E19" s="111">
        <v>4</v>
      </c>
      <c r="F19" s="110">
        <v>5</v>
      </c>
      <c r="G19" s="112" t="s">
        <v>0</v>
      </c>
    </row>
    <row r="20" spans="1:22" ht="13" x14ac:dyDescent="0.3">
      <c r="A20" s="65" t="s">
        <v>3</v>
      </c>
      <c r="B20" s="107">
        <v>140</v>
      </c>
      <c r="C20" s="107">
        <v>140</v>
      </c>
      <c r="D20" s="107">
        <v>140</v>
      </c>
      <c r="E20" s="107">
        <v>140</v>
      </c>
      <c r="F20" s="107">
        <v>140</v>
      </c>
      <c r="G20" s="108">
        <v>140</v>
      </c>
    </row>
    <row r="21" spans="1:22" x14ac:dyDescent="0.25">
      <c r="A21" s="66" t="s">
        <v>4</v>
      </c>
      <c r="B21" s="88">
        <v>11797</v>
      </c>
      <c r="C21" s="89">
        <v>10634</v>
      </c>
      <c r="D21" s="89">
        <v>11399</v>
      </c>
      <c r="E21" s="89">
        <v>11086</v>
      </c>
      <c r="F21" s="89">
        <v>10276</v>
      </c>
      <c r="G21" s="103">
        <v>55192</v>
      </c>
    </row>
    <row r="22" spans="1:22" x14ac:dyDescent="0.25">
      <c r="A22" s="66" t="s">
        <v>5</v>
      </c>
      <c r="B22" s="88">
        <v>69</v>
      </c>
      <c r="C22" s="89">
        <v>64</v>
      </c>
      <c r="D22" s="89">
        <v>67</v>
      </c>
      <c r="E22" s="89">
        <v>68</v>
      </c>
      <c r="F22" s="89">
        <v>65</v>
      </c>
      <c r="G22" s="103">
        <v>333</v>
      </c>
    </row>
    <row r="23" spans="1:22" x14ac:dyDescent="0.25">
      <c r="A23" s="66" t="s">
        <v>6</v>
      </c>
      <c r="B23" s="90">
        <v>170.97101449275362</v>
      </c>
      <c r="C23" s="91">
        <v>166.15625</v>
      </c>
      <c r="D23" s="91">
        <v>170.13432835820896</v>
      </c>
      <c r="E23" s="91">
        <v>163.02941176470588</v>
      </c>
      <c r="F23" s="91">
        <v>158.09230769230768</v>
      </c>
      <c r="G23" s="104">
        <v>165.74174174174175</v>
      </c>
    </row>
    <row r="24" spans="1:22" x14ac:dyDescent="0.25">
      <c r="A24" s="66" t="s">
        <v>7</v>
      </c>
      <c r="B24" s="90">
        <v>81.159420289855078</v>
      </c>
      <c r="C24" s="91">
        <v>75</v>
      </c>
      <c r="D24" s="91">
        <v>82.089552238805965</v>
      </c>
      <c r="E24" s="91">
        <v>77.941176470588232</v>
      </c>
      <c r="F24" s="91">
        <v>69.230769230769226</v>
      </c>
      <c r="G24" s="104">
        <v>74.77477477477477</v>
      </c>
    </row>
    <row r="25" spans="1:22" x14ac:dyDescent="0.25">
      <c r="A25" s="66" t="s">
        <v>8</v>
      </c>
      <c r="B25" s="92">
        <v>8.3800196355494849E-2</v>
      </c>
      <c r="C25" s="93">
        <v>8.304166978670309E-2</v>
      </c>
      <c r="D25" s="94">
        <v>7.2960911430361625E-2</v>
      </c>
      <c r="E25" s="94">
        <v>7.5886058556545219E-2</v>
      </c>
      <c r="F25" s="94">
        <v>8.9549306343611898E-2</v>
      </c>
      <c r="G25" s="105">
        <v>8.596567585992114E-2</v>
      </c>
    </row>
    <row r="26" spans="1:22" x14ac:dyDescent="0.25">
      <c r="A26" s="66" t="s">
        <v>9</v>
      </c>
      <c r="B26" s="90">
        <v>14.32740458559091</v>
      </c>
      <c r="C26" s="91">
        <v>13.797892445496885</v>
      </c>
      <c r="D26" s="91">
        <v>12.413155662607346</v>
      </c>
      <c r="E26" s="91">
        <v>12.371659487615592</v>
      </c>
      <c r="F26" s="91">
        <v>14.157056492107012</v>
      </c>
      <c r="G26" s="104">
        <v>14.248100847029333</v>
      </c>
    </row>
    <row r="27" spans="1:22" x14ac:dyDescent="0.25">
      <c r="A27" s="67" t="s">
        <v>10</v>
      </c>
      <c r="B27" s="95">
        <v>30.971014492753625</v>
      </c>
      <c r="C27" s="96">
        <v>26.15625</v>
      </c>
      <c r="D27" s="97">
        <v>30.134328358208961</v>
      </c>
      <c r="E27" s="98">
        <v>23.029411764705884</v>
      </c>
      <c r="F27" s="91">
        <v>18.092307692307685</v>
      </c>
      <c r="G27" s="104">
        <v>25.741741741741748</v>
      </c>
    </row>
    <row r="28" spans="1:22" ht="13.5" thickBot="1" x14ac:dyDescent="0.3">
      <c r="A28" s="68" t="s">
        <v>1</v>
      </c>
      <c r="B28" s="99">
        <v>0.22122153209109732</v>
      </c>
      <c r="C28" s="100">
        <v>0.18683035714285715</v>
      </c>
      <c r="D28" s="101">
        <v>0.21524520255863544</v>
      </c>
      <c r="E28" s="101">
        <v>0.16449579831932773</v>
      </c>
      <c r="F28" s="102">
        <v>0.12923076923076918</v>
      </c>
      <c r="G28" s="106">
        <v>0.18386958386958391</v>
      </c>
    </row>
    <row r="29" spans="1:22" ht="13.5" thickBot="1" x14ac:dyDescent="0.3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2" ht="16.5" customHeight="1" thickBot="1" x14ac:dyDescent="0.35">
      <c r="A30" s="4" t="s">
        <v>11</v>
      </c>
      <c r="B30" s="117"/>
      <c r="C30" s="118"/>
      <c r="D30" s="118"/>
      <c r="E30" s="118"/>
      <c r="F30" s="118"/>
      <c r="G30" s="121"/>
      <c r="H30" s="64">
        <f>+F30+E30+D30+C30+B30</f>
        <v>0</v>
      </c>
      <c r="I30" s="57"/>
      <c r="J30" s="6"/>
      <c r="K30" s="6"/>
      <c r="L30" s="6"/>
      <c r="M30" s="6"/>
      <c r="N30" s="6"/>
      <c r="O30" s="6"/>
      <c r="P30" s="6"/>
    </row>
    <row r="31" spans="1:22" ht="13" thickBot="1" x14ac:dyDescent="0.3">
      <c r="A31" s="5" t="s">
        <v>2</v>
      </c>
      <c r="B31" s="29">
        <v>1</v>
      </c>
      <c r="C31" s="29">
        <v>2</v>
      </c>
      <c r="D31" s="29">
        <v>3</v>
      </c>
      <c r="E31" s="29">
        <v>4</v>
      </c>
      <c r="F31" s="120">
        <v>5</v>
      </c>
      <c r="G31" s="5">
        <v>6</v>
      </c>
      <c r="H31" s="122" t="s">
        <v>0</v>
      </c>
      <c r="I31" s="6"/>
      <c r="J31" s="6"/>
      <c r="K31" s="6"/>
      <c r="L31" s="6"/>
    </row>
    <row r="32" spans="1:22" ht="13" x14ac:dyDescent="0.3">
      <c r="A32" s="80" t="s">
        <v>3</v>
      </c>
      <c r="B32" s="81">
        <v>115</v>
      </c>
      <c r="C32" s="81">
        <v>115</v>
      </c>
      <c r="D32" s="81">
        <v>115</v>
      </c>
      <c r="E32" s="81">
        <v>115</v>
      </c>
      <c r="F32" s="81">
        <v>115</v>
      </c>
      <c r="G32" s="81">
        <v>115</v>
      </c>
      <c r="H32" s="144">
        <v>115</v>
      </c>
      <c r="I32" s="6"/>
      <c r="J32" s="6"/>
      <c r="K32" s="6"/>
      <c r="L32" s="6"/>
    </row>
    <row r="33" spans="1:16" x14ac:dyDescent="0.25">
      <c r="A33" s="7" t="s">
        <v>4</v>
      </c>
      <c r="B33" s="13">
        <v>9104</v>
      </c>
      <c r="C33" s="14">
        <v>9723</v>
      </c>
      <c r="D33" s="13">
        <v>10753</v>
      </c>
      <c r="E33" s="13">
        <v>11069</v>
      </c>
      <c r="F33" s="14">
        <v>9436</v>
      </c>
      <c r="G33" s="18">
        <v>9502</v>
      </c>
      <c r="H33" s="63">
        <v>59587</v>
      </c>
      <c r="I33" s="6"/>
      <c r="J33" s="6"/>
      <c r="K33" s="6"/>
      <c r="L33" s="6"/>
    </row>
    <row r="34" spans="1:16" x14ac:dyDescent="0.25">
      <c r="A34" s="7" t="s">
        <v>5</v>
      </c>
      <c r="B34" s="13">
        <v>55</v>
      </c>
      <c r="C34" s="14">
        <v>59</v>
      </c>
      <c r="D34" s="13">
        <v>66</v>
      </c>
      <c r="E34" s="13">
        <v>68</v>
      </c>
      <c r="F34" s="14">
        <v>58</v>
      </c>
      <c r="G34" s="18">
        <v>55</v>
      </c>
      <c r="H34" s="63">
        <v>361</v>
      </c>
      <c r="I34" s="6"/>
      <c r="J34" s="6"/>
      <c r="K34" s="6"/>
      <c r="L34" s="6"/>
    </row>
    <row r="35" spans="1:16" ht="13" x14ac:dyDescent="0.3">
      <c r="A35" s="7" t="s">
        <v>6</v>
      </c>
      <c r="B35" s="17">
        <v>148.53</v>
      </c>
      <c r="C35" s="15">
        <v>147.80000000000001</v>
      </c>
      <c r="D35" s="12">
        <v>145.91999999999999</v>
      </c>
      <c r="E35" s="12">
        <v>145.78</v>
      </c>
      <c r="F35" s="15">
        <v>145.69</v>
      </c>
      <c r="G35" s="19">
        <v>155.76</v>
      </c>
      <c r="H35" s="145">
        <v>148.06</v>
      </c>
      <c r="I35" s="6"/>
      <c r="J35" s="6"/>
      <c r="K35" s="6"/>
      <c r="L35" s="6"/>
    </row>
    <row r="36" spans="1:16" ht="13" x14ac:dyDescent="0.3">
      <c r="A36" s="7" t="s">
        <v>7</v>
      </c>
      <c r="B36" s="55">
        <v>72.727272727272734</v>
      </c>
      <c r="C36" s="41">
        <v>71.186440677966104</v>
      </c>
      <c r="D36" s="55">
        <v>78.787878787878782</v>
      </c>
      <c r="E36" s="55">
        <v>60.294117647058826</v>
      </c>
      <c r="F36" s="41">
        <v>72.41379310344827</v>
      </c>
      <c r="G36" s="42">
        <v>72.727272727272734</v>
      </c>
      <c r="H36" s="146">
        <v>69.80609418282549</v>
      </c>
      <c r="I36" s="6"/>
      <c r="J36" s="52"/>
      <c r="K36" s="6"/>
      <c r="L36" s="6"/>
    </row>
    <row r="37" spans="1:16" x14ac:dyDescent="0.25">
      <c r="A37" s="7" t="s">
        <v>8</v>
      </c>
      <c r="B37" s="44">
        <v>9.7745279509022759E-2</v>
      </c>
      <c r="C37" s="45">
        <v>9.1957743415756757E-2</v>
      </c>
      <c r="D37" s="44">
        <v>9.051867546276765E-2</v>
      </c>
      <c r="E37" s="44">
        <v>0.10107546051374057</v>
      </c>
      <c r="F37" s="45">
        <v>0.10906398749896151</v>
      </c>
      <c r="G37" s="46">
        <v>9.9351965052663874E-2</v>
      </c>
      <c r="H37" s="147">
        <v>0.10054743016200073</v>
      </c>
      <c r="I37" s="6"/>
      <c r="J37" s="6"/>
      <c r="K37" s="6"/>
      <c r="L37" s="6"/>
    </row>
    <row r="38" spans="1:16" x14ac:dyDescent="0.25">
      <c r="A38" s="7" t="s">
        <v>9</v>
      </c>
      <c r="B38" s="43">
        <v>16.179509539093512</v>
      </c>
      <c r="C38" s="47">
        <v>15.154324393752592</v>
      </c>
      <c r="D38" s="43">
        <v>14.747686625017282</v>
      </c>
      <c r="E38" s="43">
        <v>16.453004006273446</v>
      </c>
      <c r="F38" s="47">
        <v>17.743582517934495</v>
      </c>
      <c r="G38" s="42">
        <v>17.164406762371129</v>
      </c>
      <c r="H38" s="82">
        <v>16.596453520950519</v>
      </c>
      <c r="I38" s="6"/>
      <c r="J38" s="6"/>
      <c r="K38" s="6"/>
      <c r="L38" s="6"/>
    </row>
    <row r="39" spans="1:16" x14ac:dyDescent="0.25">
      <c r="A39" s="8" t="s">
        <v>10</v>
      </c>
      <c r="B39" s="38">
        <v>33.53</v>
      </c>
      <c r="C39" s="39">
        <v>32.800000000000011</v>
      </c>
      <c r="D39" s="38">
        <v>30.919999999999987</v>
      </c>
      <c r="E39" s="38">
        <v>30.78</v>
      </c>
      <c r="F39" s="39">
        <v>30.689999999999998</v>
      </c>
      <c r="G39" s="42">
        <v>40.759999999999991</v>
      </c>
      <c r="H39" s="82">
        <v>33.06</v>
      </c>
      <c r="I39" s="6"/>
      <c r="J39" s="6"/>
      <c r="K39" s="6"/>
      <c r="L39" s="6"/>
    </row>
    <row r="40" spans="1:16" ht="13.5" thickBot="1" x14ac:dyDescent="0.35">
      <c r="A40" s="9" t="s">
        <v>1</v>
      </c>
      <c r="B40" s="48">
        <v>0.29156521739130437</v>
      </c>
      <c r="C40" s="49">
        <v>0.28521739130434792</v>
      </c>
      <c r="D40" s="48">
        <v>0.26886956521739119</v>
      </c>
      <c r="E40" s="50">
        <v>0.26765217391304347</v>
      </c>
      <c r="F40" s="51">
        <v>0.2668695652173913</v>
      </c>
      <c r="G40" s="56">
        <v>0.3544347826086956</v>
      </c>
      <c r="H40" s="83">
        <v>0.28747826086956524</v>
      </c>
      <c r="I40" s="6"/>
      <c r="J40" s="6"/>
      <c r="K40" s="6"/>
      <c r="L40" s="6"/>
    </row>
    <row r="41" spans="1:16" ht="13.5" thickBot="1" x14ac:dyDescent="0.3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3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" thickBot="1" x14ac:dyDescent="0.3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ht="13" x14ac:dyDescent="0.3">
      <c r="A44" s="80" t="s">
        <v>3</v>
      </c>
      <c r="B44" s="81">
        <v>140</v>
      </c>
      <c r="C44" s="81">
        <v>140</v>
      </c>
      <c r="D44" s="81">
        <v>140</v>
      </c>
      <c r="E44" s="81">
        <v>140</v>
      </c>
      <c r="F44" s="81">
        <v>140</v>
      </c>
      <c r="G44" s="81"/>
      <c r="H44" s="81">
        <v>140</v>
      </c>
      <c r="I44" s="6"/>
      <c r="J44" s="6"/>
      <c r="K44" s="6"/>
      <c r="L44" s="6"/>
    </row>
    <row r="45" spans="1:16" x14ac:dyDescent="0.25">
      <c r="A45" s="7" t="s">
        <v>4</v>
      </c>
      <c r="B45" s="13">
        <v>6516</v>
      </c>
      <c r="C45" s="13">
        <v>8294</v>
      </c>
      <c r="D45" s="13">
        <v>9801</v>
      </c>
      <c r="E45" s="13">
        <v>10403</v>
      </c>
      <c r="F45" s="13">
        <v>8388</v>
      </c>
      <c r="G45" s="13"/>
      <c r="H45" s="63">
        <v>43402</v>
      </c>
      <c r="I45" s="6"/>
      <c r="J45" s="6"/>
      <c r="K45" s="6"/>
      <c r="L45" s="6"/>
    </row>
    <row r="46" spans="1:16" x14ac:dyDescent="0.25">
      <c r="A46" s="7" t="s">
        <v>5</v>
      </c>
      <c r="B46" s="13">
        <v>31</v>
      </c>
      <c r="C46" s="13">
        <v>40</v>
      </c>
      <c r="D46" s="13">
        <v>44</v>
      </c>
      <c r="E46" s="13">
        <v>48</v>
      </c>
      <c r="F46" s="13">
        <v>39</v>
      </c>
      <c r="G46" s="13"/>
      <c r="H46" s="63">
        <v>202</v>
      </c>
      <c r="I46" s="6"/>
      <c r="J46" s="6"/>
      <c r="K46" s="6"/>
      <c r="L46" s="6"/>
    </row>
    <row r="47" spans="1:16" x14ac:dyDescent="0.25">
      <c r="A47" s="7" t="s">
        <v>6</v>
      </c>
      <c r="B47" s="17">
        <v>186.69</v>
      </c>
      <c r="C47" s="12">
        <v>183.85</v>
      </c>
      <c r="D47" s="12">
        <v>199.25</v>
      </c>
      <c r="E47" s="12">
        <v>193.23</v>
      </c>
      <c r="F47" s="12">
        <v>191.58</v>
      </c>
      <c r="G47" s="12"/>
      <c r="H47" s="61">
        <v>191.36</v>
      </c>
      <c r="I47" s="6"/>
      <c r="J47" s="6"/>
      <c r="K47" s="6"/>
      <c r="L47" s="6"/>
    </row>
    <row r="48" spans="1:16" ht="13" x14ac:dyDescent="0.3">
      <c r="A48" s="7" t="s">
        <v>7</v>
      </c>
      <c r="B48" s="55">
        <v>93.548387096774192</v>
      </c>
      <c r="C48" s="40">
        <v>75</v>
      </c>
      <c r="D48" s="55">
        <v>77.272727272727266</v>
      </c>
      <c r="E48" s="55">
        <v>75</v>
      </c>
      <c r="F48" s="40">
        <v>71.794871794871796</v>
      </c>
      <c r="G48" s="43"/>
      <c r="H48" s="82">
        <v>75.742574257425744</v>
      </c>
      <c r="I48" s="6"/>
      <c r="J48" s="52"/>
      <c r="K48" s="6"/>
      <c r="L48" s="6"/>
    </row>
    <row r="49" spans="1:12" x14ac:dyDescent="0.25">
      <c r="A49" s="7" t="s">
        <v>8</v>
      </c>
      <c r="B49" s="44">
        <v>6.9074413767874501E-2</v>
      </c>
      <c r="C49" s="44">
        <v>8.8241745702054675E-2</v>
      </c>
      <c r="D49" s="44">
        <v>7.9454044772703264E-2</v>
      </c>
      <c r="E49" s="44">
        <v>8.5742287574848183E-2</v>
      </c>
      <c r="F49" s="44">
        <v>8.7399834814107347E-2</v>
      </c>
      <c r="G49" s="53"/>
      <c r="H49" s="84">
        <v>8.6579948840718804E-2</v>
      </c>
      <c r="I49" s="6"/>
      <c r="J49" s="6"/>
      <c r="K49" s="6"/>
      <c r="L49" s="6"/>
    </row>
    <row r="50" spans="1:12" x14ac:dyDescent="0.25">
      <c r="A50" s="7" t="s">
        <v>9</v>
      </c>
      <c r="B50" s="43">
        <v>14.518996132628073</v>
      </c>
      <c r="C50" s="43">
        <v>18.296925971321038</v>
      </c>
      <c r="D50" s="43">
        <v>17.698388473119653</v>
      </c>
      <c r="E50" s="43">
        <v>18.582854534190535</v>
      </c>
      <c r="F50" s="43">
        <v>18.797687549249549</v>
      </c>
      <c r="G50" s="43"/>
      <c r="H50" s="82">
        <v>18.602687819727116</v>
      </c>
      <c r="I50" s="6"/>
      <c r="J50" s="6"/>
      <c r="K50" s="6"/>
      <c r="L50" s="6"/>
    </row>
    <row r="51" spans="1:12" x14ac:dyDescent="0.25">
      <c r="A51" s="8" t="s">
        <v>10</v>
      </c>
      <c r="B51" s="43">
        <v>46.69</v>
      </c>
      <c r="C51" s="43">
        <v>43.849999999999994</v>
      </c>
      <c r="D51" s="43">
        <v>59.25</v>
      </c>
      <c r="E51" s="43">
        <v>53.22999999999999</v>
      </c>
      <c r="F51" s="43">
        <v>51.580000000000013</v>
      </c>
      <c r="G51" s="43"/>
      <c r="H51" s="82">
        <v>51.360000000000014</v>
      </c>
      <c r="I51" s="6"/>
      <c r="J51" s="6"/>
      <c r="K51" s="6"/>
      <c r="L51" s="6"/>
    </row>
    <row r="52" spans="1:12" ht="13.5" thickBot="1" x14ac:dyDescent="0.35">
      <c r="A52" s="9" t="s">
        <v>1</v>
      </c>
      <c r="B52" s="85">
        <v>0.33349999999999996</v>
      </c>
      <c r="C52" s="85">
        <v>0.31321428571428567</v>
      </c>
      <c r="D52" s="85">
        <v>0.42321428571428571</v>
      </c>
      <c r="E52" s="86">
        <v>0.38021428571428562</v>
      </c>
      <c r="F52" s="86">
        <v>0.36842857142857149</v>
      </c>
      <c r="G52" s="85"/>
      <c r="H52" s="87">
        <v>0.36685714285714294</v>
      </c>
      <c r="I52" s="6"/>
      <c r="J52" s="6"/>
      <c r="K52" s="6"/>
      <c r="L52" s="6"/>
    </row>
  </sheetData>
  <mergeCells count="3">
    <mergeCell ref="B4:J4"/>
    <mergeCell ref="K4:T4"/>
    <mergeCell ref="B17:F17"/>
  </mergeCells>
  <phoneticPr fontId="0" type="noConversion"/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10"/>
  <dimension ref="A1:Z423"/>
  <sheetViews>
    <sheetView showGridLines="0" tabSelected="1" topLeftCell="A391" zoomScale="70" zoomScaleNormal="70" workbookViewId="0">
      <selection activeCell="V423" sqref="V423"/>
    </sheetView>
  </sheetViews>
  <sheetFormatPr baseColWidth="10" defaultColWidth="19.81640625" defaultRowHeight="12.5" x14ac:dyDescent="0.25"/>
  <cols>
    <col min="1" max="1" width="16.81640625" style="200" customWidth="1"/>
    <col min="2" max="23" width="9.453125" style="200" customWidth="1"/>
    <col min="24" max="16384" width="19.81640625" style="200"/>
  </cols>
  <sheetData>
    <row r="1" spans="1:11" x14ac:dyDescent="0.25">
      <c r="A1" s="200" t="s">
        <v>58</v>
      </c>
    </row>
    <row r="2" spans="1:11" x14ac:dyDescent="0.25">
      <c r="A2" s="200" t="s">
        <v>59</v>
      </c>
      <c r="B2" s="227">
        <v>36.647887323943664</v>
      </c>
    </row>
    <row r="3" spans="1:11" x14ac:dyDescent="0.25">
      <c r="A3" s="200" t="s">
        <v>7</v>
      </c>
      <c r="B3" s="227">
        <v>52.923976608187132</v>
      </c>
    </row>
    <row r="4" spans="1:11" x14ac:dyDescent="0.25">
      <c r="A4" s="200" t="s">
        <v>60</v>
      </c>
      <c r="B4" s="200">
        <v>3441</v>
      </c>
    </row>
    <row r="6" spans="1:11" x14ac:dyDescent="0.25">
      <c r="A6" s="229" t="s">
        <v>61</v>
      </c>
      <c r="B6" s="227">
        <v>36.647887323943664</v>
      </c>
      <c r="C6" s="227">
        <v>36.647887323943664</v>
      </c>
      <c r="D6" s="227">
        <v>36.647887323943664</v>
      </c>
      <c r="E6" s="227">
        <v>36.647887323943664</v>
      </c>
      <c r="F6" s="227">
        <v>36.647887323943664</v>
      </c>
      <c r="G6" s="227">
        <v>36.647887323943664</v>
      </c>
      <c r="H6" s="227">
        <v>36.647887323943664</v>
      </c>
    </row>
    <row r="7" spans="1:11" ht="13" thickBot="1" x14ac:dyDescent="0.3">
      <c r="A7" s="229" t="s">
        <v>62</v>
      </c>
      <c r="B7" s="200">
        <v>30.62</v>
      </c>
      <c r="C7" s="200">
        <v>30.62</v>
      </c>
      <c r="D7" s="200">
        <v>30.62</v>
      </c>
      <c r="E7" s="200">
        <v>30.62</v>
      </c>
      <c r="F7" s="200">
        <v>30.62</v>
      </c>
      <c r="G7" s="200">
        <v>30.62</v>
      </c>
    </row>
    <row r="8" spans="1:11" ht="13.5" thickBot="1" x14ac:dyDescent="0.3">
      <c r="A8" s="272" t="s">
        <v>49</v>
      </c>
      <c r="B8" s="908" t="s">
        <v>53</v>
      </c>
      <c r="C8" s="909"/>
      <c r="D8" s="909"/>
      <c r="E8" s="909"/>
      <c r="F8" s="909"/>
      <c r="G8" s="910"/>
      <c r="H8" s="348" t="s">
        <v>0</v>
      </c>
    </row>
    <row r="9" spans="1:11" x14ac:dyDescent="0.25">
      <c r="A9" s="231" t="s">
        <v>2</v>
      </c>
      <c r="B9" s="295">
        <v>1</v>
      </c>
      <c r="C9" s="225">
        <v>2</v>
      </c>
      <c r="D9" s="225">
        <v>3</v>
      </c>
      <c r="E9" s="225">
        <v>4</v>
      </c>
      <c r="F9" s="225">
        <v>5</v>
      </c>
      <c r="G9" s="343">
        <v>6</v>
      </c>
      <c r="H9" s="224">
        <v>342</v>
      </c>
    </row>
    <row r="10" spans="1:11" ht="13" x14ac:dyDescent="0.25">
      <c r="A10" s="236" t="s">
        <v>3</v>
      </c>
      <c r="B10" s="296">
        <v>140</v>
      </c>
      <c r="C10" s="297">
        <v>140</v>
      </c>
      <c r="D10" s="298">
        <v>140</v>
      </c>
      <c r="E10" s="298">
        <v>140</v>
      </c>
      <c r="F10" s="298">
        <v>140</v>
      </c>
      <c r="G10" s="298">
        <v>140</v>
      </c>
      <c r="H10" s="299">
        <v>140</v>
      </c>
    </row>
    <row r="11" spans="1:11" x14ac:dyDescent="0.25">
      <c r="A11" s="241" t="s">
        <v>6</v>
      </c>
      <c r="B11" s="300">
        <v>132.87037037037038</v>
      </c>
      <c r="C11" s="301">
        <v>129.91228070175438</v>
      </c>
      <c r="D11" s="301">
        <v>136.36363636363637</v>
      </c>
      <c r="E11" s="301">
        <v>125.06896551724138</v>
      </c>
      <c r="F11" s="301">
        <v>140.4655172413793</v>
      </c>
      <c r="G11" s="345">
        <v>129.68333333333334</v>
      </c>
      <c r="H11" s="317">
        <v>132.34502923976609</v>
      </c>
    </row>
    <row r="12" spans="1:11" x14ac:dyDescent="0.25">
      <c r="A12" s="231" t="s">
        <v>7</v>
      </c>
      <c r="B12" s="302">
        <v>62.962962962962962</v>
      </c>
      <c r="C12" s="303">
        <v>57.89473684210526</v>
      </c>
      <c r="D12" s="304">
        <v>50.909090909090907</v>
      </c>
      <c r="E12" s="304">
        <v>48.275862068965516</v>
      </c>
      <c r="F12" s="304">
        <v>53.448275862068968</v>
      </c>
      <c r="G12" s="346">
        <v>73.333333333333329</v>
      </c>
      <c r="H12" s="248">
        <v>52.923976608187132</v>
      </c>
    </row>
    <row r="13" spans="1:11" x14ac:dyDescent="0.25">
      <c r="A13" s="231" t="s">
        <v>8</v>
      </c>
      <c r="B13" s="249">
        <v>0.13581100264820695</v>
      </c>
      <c r="C13" s="250">
        <v>0.13722279994230777</v>
      </c>
      <c r="D13" s="305">
        <v>0.13569180766231498</v>
      </c>
      <c r="E13" s="305">
        <v>0.15801788671248992</v>
      </c>
      <c r="F13" s="305">
        <v>0.12773015896389234</v>
      </c>
      <c r="G13" s="347">
        <v>9.8574285937169936E-2</v>
      </c>
      <c r="H13" s="252">
        <v>0.13808580442477236</v>
      </c>
    </row>
    <row r="14" spans="1:11" x14ac:dyDescent="0.25">
      <c r="A14" s="241" t="s">
        <v>1</v>
      </c>
      <c r="B14" s="253">
        <f t="shared" ref="B14:H14" si="0">B11/B10*100-100</f>
        <v>-5.092592592592581</v>
      </c>
      <c r="C14" s="254">
        <f t="shared" si="0"/>
        <v>-7.2055137844611608</v>
      </c>
      <c r="D14" s="254">
        <f t="shared" si="0"/>
        <v>-2.5974025974025921</v>
      </c>
      <c r="E14" s="254">
        <f t="shared" si="0"/>
        <v>-10.665024630541879</v>
      </c>
      <c r="F14" s="254">
        <f t="shared" ref="F14:G14" si="1">F11/F10*100-100</f>
        <v>0.33251231527093239</v>
      </c>
      <c r="G14" s="254">
        <f t="shared" si="1"/>
        <v>-7.3690476190476204</v>
      </c>
      <c r="H14" s="316">
        <f t="shared" si="0"/>
        <v>-5.4678362573099264</v>
      </c>
    </row>
    <row r="15" spans="1:11" ht="13" thickBot="1" x14ac:dyDescent="0.3">
      <c r="A15" s="231" t="s">
        <v>27</v>
      </c>
      <c r="B15" s="220">
        <f>B11-B6</f>
        <v>96.222483046426717</v>
      </c>
      <c r="C15" s="221">
        <f>C11-C6</f>
        <v>93.26439337781072</v>
      </c>
      <c r="D15" s="221">
        <f>D11-D6</f>
        <v>99.71574903969271</v>
      </c>
      <c r="E15" s="221">
        <f>E11-E6</f>
        <v>88.421078193297717</v>
      </c>
      <c r="F15" s="221">
        <f t="shared" ref="F15:G15" si="2">F11-F6</f>
        <v>103.81762991743564</v>
      </c>
      <c r="G15" s="221">
        <f t="shared" si="2"/>
        <v>93.035446009389673</v>
      </c>
      <c r="H15" s="288">
        <f>H11-H6</f>
        <v>95.697141915822428</v>
      </c>
    </row>
    <row r="16" spans="1:11" x14ac:dyDescent="0.25">
      <c r="A16" s="267" t="s">
        <v>52</v>
      </c>
      <c r="B16" s="261">
        <v>533</v>
      </c>
      <c r="C16" s="262">
        <v>552</v>
      </c>
      <c r="D16" s="262">
        <v>542</v>
      </c>
      <c r="E16" s="262">
        <v>550</v>
      </c>
      <c r="F16" s="262">
        <v>547</v>
      </c>
      <c r="G16" s="312">
        <v>548</v>
      </c>
      <c r="H16" s="264">
        <f>SUM(B16:G16)</f>
        <v>3272</v>
      </c>
      <c r="I16" s="200" t="s">
        <v>56</v>
      </c>
      <c r="J16" s="265">
        <f>B4-H16</f>
        <v>169</v>
      </c>
      <c r="K16" s="306">
        <f>J16/B4</f>
        <v>4.911362975879105E-2</v>
      </c>
    </row>
    <row r="17" spans="1:11" x14ac:dyDescent="0.25">
      <c r="A17" s="267" t="s">
        <v>28</v>
      </c>
      <c r="B17" s="218">
        <v>65</v>
      </c>
      <c r="C17" s="269">
        <v>65</v>
      </c>
      <c r="D17" s="269">
        <v>65</v>
      </c>
      <c r="E17" s="269">
        <v>65</v>
      </c>
      <c r="F17" s="269">
        <v>65</v>
      </c>
      <c r="G17" s="311">
        <v>65</v>
      </c>
      <c r="H17" s="222"/>
      <c r="I17" s="200" t="s">
        <v>57</v>
      </c>
      <c r="J17" s="200">
        <v>30.62</v>
      </c>
    </row>
    <row r="18" spans="1:11" ht="13" thickBot="1" x14ac:dyDescent="0.3">
      <c r="A18" s="268" t="s">
        <v>26</v>
      </c>
      <c r="B18" s="216">
        <f>B17-B7</f>
        <v>34.379999999999995</v>
      </c>
      <c r="C18" s="217">
        <f>C17-C7</f>
        <v>34.379999999999995</v>
      </c>
      <c r="D18" s="217">
        <f>D17-D7</f>
        <v>34.379999999999995</v>
      </c>
      <c r="E18" s="217">
        <f>E17-E7</f>
        <v>34.379999999999995</v>
      </c>
      <c r="F18" s="217">
        <f t="shared" ref="F18:G18" si="3">F17-F7</f>
        <v>34.379999999999995</v>
      </c>
      <c r="G18" s="332">
        <f t="shared" si="3"/>
        <v>34.379999999999995</v>
      </c>
      <c r="H18" s="223"/>
      <c r="I18" s="200" t="s">
        <v>26</v>
      </c>
    </row>
    <row r="19" spans="1:11" x14ac:dyDescent="0.25">
      <c r="B19" s="200">
        <v>65</v>
      </c>
      <c r="C19" s="200">
        <v>65</v>
      </c>
      <c r="D19" s="200">
        <v>65</v>
      </c>
      <c r="E19" s="200">
        <v>65</v>
      </c>
      <c r="F19" s="200">
        <v>65</v>
      </c>
      <c r="G19" s="200">
        <v>65</v>
      </c>
    </row>
    <row r="20" spans="1:11" ht="13" thickBot="1" x14ac:dyDescent="0.3"/>
    <row r="21" spans="1:11" ht="13.5" thickBot="1" x14ac:dyDescent="0.3">
      <c r="A21" s="272" t="s">
        <v>64</v>
      </c>
      <c r="B21" s="908" t="s">
        <v>53</v>
      </c>
      <c r="C21" s="909"/>
      <c r="D21" s="909"/>
      <c r="E21" s="909"/>
      <c r="F21" s="909"/>
      <c r="G21" s="910"/>
      <c r="H21" s="348" t="s">
        <v>0</v>
      </c>
    </row>
    <row r="22" spans="1:11" x14ac:dyDescent="0.25">
      <c r="A22" s="231" t="s">
        <v>2</v>
      </c>
      <c r="B22" s="295">
        <v>1</v>
      </c>
      <c r="C22" s="225">
        <v>2</v>
      </c>
      <c r="D22" s="225">
        <v>3</v>
      </c>
      <c r="E22" s="225">
        <v>4</v>
      </c>
      <c r="F22" s="225">
        <v>5</v>
      </c>
      <c r="G22" s="343">
        <v>6</v>
      </c>
      <c r="H22" s="224">
        <v>325</v>
      </c>
    </row>
    <row r="23" spans="1:11" ht="13" x14ac:dyDescent="0.25">
      <c r="A23" s="236" t="s">
        <v>3</v>
      </c>
      <c r="B23" s="296">
        <v>300</v>
      </c>
      <c r="C23" s="297">
        <v>300</v>
      </c>
      <c r="D23" s="298">
        <v>300</v>
      </c>
      <c r="E23" s="298">
        <v>300</v>
      </c>
      <c r="F23" s="298">
        <v>300</v>
      </c>
      <c r="G23" s="298">
        <v>300</v>
      </c>
      <c r="H23" s="299">
        <v>300</v>
      </c>
    </row>
    <row r="24" spans="1:11" x14ac:dyDescent="0.25">
      <c r="A24" s="241" t="s">
        <v>6</v>
      </c>
      <c r="B24" s="300">
        <v>321</v>
      </c>
      <c r="C24" s="301">
        <v>331</v>
      </c>
      <c r="D24" s="301">
        <v>333</v>
      </c>
      <c r="E24" s="301">
        <v>349</v>
      </c>
      <c r="F24" s="301">
        <v>343</v>
      </c>
      <c r="G24" s="345">
        <v>343</v>
      </c>
      <c r="H24" s="317">
        <v>337</v>
      </c>
    </row>
    <row r="25" spans="1:11" x14ac:dyDescent="0.25">
      <c r="A25" s="231" t="s">
        <v>7</v>
      </c>
      <c r="B25" s="302">
        <v>74.099999999999994</v>
      </c>
      <c r="C25" s="303">
        <v>59.3</v>
      </c>
      <c r="D25" s="304">
        <v>69.099999999999994</v>
      </c>
      <c r="E25" s="304">
        <v>38.9</v>
      </c>
      <c r="F25" s="304">
        <v>57.4</v>
      </c>
      <c r="G25" s="346">
        <v>50</v>
      </c>
      <c r="H25" s="248">
        <v>56.6</v>
      </c>
    </row>
    <row r="26" spans="1:11" x14ac:dyDescent="0.25">
      <c r="A26" s="231" t="s">
        <v>8</v>
      </c>
      <c r="B26" s="249">
        <v>0.111</v>
      </c>
      <c r="C26" s="250">
        <v>0.113</v>
      </c>
      <c r="D26" s="305">
        <v>9.6000000000000002E-2</v>
      </c>
      <c r="E26" s="305">
        <v>0.16700000000000001</v>
      </c>
      <c r="F26" s="305">
        <v>0.125</v>
      </c>
      <c r="G26" s="347">
        <v>0.13900000000000001</v>
      </c>
      <c r="H26" s="252">
        <v>0.13</v>
      </c>
    </row>
    <row r="27" spans="1:11" x14ac:dyDescent="0.25">
      <c r="A27" s="241" t="s">
        <v>1</v>
      </c>
      <c r="B27" s="253">
        <f t="shared" ref="B27:H27" si="4">B24/B23*100-100</f>
        <v>7</v>
      </c>
      <c r="C27" s="254">
        <f t="shared" si="4"/>
        <v>10.333333333333329</v>
      </c>
      <c r="D27" s="254">
        <f t="shared" si="4"/>
        <v>11.000000000000014</v>
      </c>
      <c r="E27" s="254">
        <f t="shared" si="4"/>
        <v>16.333333333333329</v>
      </c>
      <c r="F27" s="254">
        <f t="shared" si="4"/>
        <v>14.333333333333329</v>
      </c>
      <c r="G27" s="254">
        <f t="shared" si="4"/>
        <v>14.333333333333329</v>
      </c>
      <c r="H27" s="316">
        <f t="shared" si="4"/>
        <v>12.333333333333329</v>
      </c>
    </row>
    <row r="28" spans="1:11" ht="13" thickBot="1" x14ac:dyDescent="0.3">
      <c r="A28" s="231" t="s">
        <v>27</v>
      </c>
      <c r="B28" s="220">
        <f>B24-B19</f>
        <v>256</v>
      </c>
      <c r="C28" s="221">
        <f>C24-C19</f>
        <v>266</v>
      </c>
      <c r="D28" s="221">
        <f>D24-D19</f>
        <v>268</v>
      </c>
      <c r="E28" s="221">
        <f>E24-E19</f>
        <v>284</v>
      </c>
      <c r="F28" s="221">
        <f t="shared" ref="F28:G28" si="5">F24-F19</f>
        <v>278</v>
      </c>
      <c r="G28" s="221">
        <f t="shared" si="5"/>
        <v>278</v>
      </c>
      <c r="H28" s="288">
        <f>H24-H19</f>
        <v>337</v>
      </c>
    </row>
    <row r="29" spans="1:11" x14ac:dyDescent="0.25">
      <c r="A29" s="267" t="s">
        <v>52</v>
      </c>
      <c r="B29" s="261">
        <v>507</v>
      </c>
      <c r="C29" s="262">
        <v>539</v>
      </c>
      <c r="D29" s="262">
        <v>530</v>
      </c>
      <c r="E29" s="262">
        <v>544</v>
      </c>
      <c r="F29" s="262">
        <v>535</v>
      </c>
      <c r="G29" s="312">
        <v>539</v>
      </c>
      <c r="H29" s="264">
        <f>SUM(B29:G29)</f>
        <v>3194</v>
      </c>
      <c r="I29" s="200" t="s">
        <v>56</v>
      </c>
      <c r="J29" s="265">
        <f>H16-H29</f>
        <v>78</v>
      </c>
      <c r="K29" s="306">
        <f>J29/H16</f>
        <v>2.3838630806845965E-2</v>
      </c>
    </row>
    <row r="30" spans="1:11" x14ac:dyDescent="0.25">
      <c r="A30" s="267" t="s">
        <v>28</v>
      </c>
      <c r="B30" s="218">
        <v>95</v>
      </c>
      <c r="C30" s="269">
        <v>95</v>
      </c>
      <c r="D30" s="269">
        <v>95</v>
      </c>
      <c r="E30" s="269">
        <v>95</v>
      </c>
      <c r="F30" s="269">
        <v>95</v>
      </c>
      <c r="G30" s="311">
        <v>95</v>
      </c>
      <c r="H30" s="222"/>
      <c r="I30" s="200" t="s">
        <v>57</v>
      </c>
      <c r="J30" s="200">
        <v>66.27</v>
      </c>
    </row>
    <row r="31" spans="1:11" ht="13" thickBot="1" x14ac:dyDescent="0.3">
      <c r="A31" s="268" t="s">
        <v>26</v>
      </c>
      <c r="B31" s="216">
        <f t="shared" ref="B31:G31" si="6">B30-B17</f>
        <v>30</v>
      </c>
      <c r="C31" s="217">
        <f t="shared" si="6"/>
        <v>30</v>
      </c>
      <c r="D31" s="217">
        <f t="shared" si="6"/>
        <v>30</v>
      </c>
      <c r="E31" s="217">
        <f t="shared" si="6"/>
        <v>30</v>
      </c>
      <c r="F31" s="355">
        <f t="shared" si="6"/>
        <v>30</v>
      </c>
      <c r="G31" s="332">
        <f t="shared" si="6"/>
        <v>30</v>
      </c>
      <c r="H31" s="223"/>
      <c r="I31" s="200" t="s">
        <v>26</v>
      </c>
      <c r="J31" s="200">
        <f>J30-J17</f>
        <v>35.649999999999991</v>
      </c>
    </row>
    <row r="32" spans="1:11" x14ac:dyDescent="0.25">
      <c r="B32" s="200">
        <v>95</v>
      </c>
      <c r="C32" s="200">
        <v>95</v>
      </c>
      <c r="D32" s="200">
        <v>95</v>
      </c>
      <c r="E32" s="200">
        <v>95</v>
      </c>
      <c r="F32" s="200">
        <v>95</v>
      </c>
      <c r="G32" s="200">
        <v>95</v>
      </c>
    </row>
    <row r="33" spans="1:11" ht="13" thickBot="1" x14ac:dyDescent="0.3"/>
    <row r="34" spans="1:11" ht="13.5" thickBot="1" x14ac:dyDescent="0.3">
      <c r="A34" s="272" t="s">
        <v>66</v>
      </c>
      <c r="B34" s="908" t="s">
        <v>53</v>
      </c>
      <c r="C34" s="909"/>
      <c r="D34" s="909"/>
      <c r="E34" s="909"/>
      <c r="F34" s="909"/>
      <c r="G34" s="910"/>
      <c r="H34" s="348" t="s">
        <v>0</v>
      </c>
    </row>
    <row r="35" spans="1:11" x14ac:dyDescent="0.25">
      <c r="A35" s="231" t="s">
        <v>2</v>
      </c>
      <c r="B35" s="295">
        <v>1</v>
      </c>
      <c r="C35" s="225">
        <v>2</v>
      </c>
      <c r="D35" s="225">
        <v>3</v>
      </c>
      <c r="E35" s="225">
        <v>4</v>
      </c>
      <c r="F35" s="225">
        <v>5</v>
      </c>
      <c r="G35" s="343">
        <v>6</v>
      </c>
      <c r="H35" s="224">
        <v>361</v>
      </c>
    </row>
    <row r="36" spans="1:11" ht="13" x14ac:dyDescent="0.25">
      <c r="A36" s="236" t="s">
        <v>3</v>
      </c>
      <c r="B36" s="296">
        <v>490</v>
      </c>
      <c r="C36" s="297"/>
      <c r="D36" s="298"/>
      <c r="E36" s="298"/>
      <c r="F36" s="298"/>
      <c r="G36" s="298"/>
      <c r="H36" s="299">
        <v>490</v>
      </c>
    </row>
    <row r="37" spans="1:11" x14ac:dyDescent="0.25">
      <c r="A37" s="241" t="s">
        <v>6</v>
      </c>
      <c r="B37" s="300">
        <v>561</v>
      </c>
      <c r="C37" s="301"/>
      <c r="D37" s="301"/>
      <c r="E37" s="301"/>
      <c r="F37" s="301"/>
      <c r="G37" s="345"/>
      <c r="H37" s="317">
        <v>561</v>
      </c>
    </row>
    <row r="38" spans="1:11" x14ac:dyDescent="0.25">
      <c r="A38" s="231" t="s">
        <v>7</v>
      </c>
      <c r="B38" s="302">
        <v>57.6</v>
      </c>
      <c r="C38" s="303"/>
      <c r="D38" s="304"/>
      <c r="E38" s="304"/>
      <c r="F38" s="304"/>
      <c r="G38" s="346"/>
      <c r="H38" s="248"/>
    </row>
    <row r="39" spans="1:11" x14ac:dyDescent="0.25">
      <c r="A39" s="231" t="s">
        <v>8</v>
      </c>
      <c r="B39" s="249">
        <v>0.13900000000000001</v>
      </c>
      <c r="C39" s="250"/>
      <c r="D39" s="305"/>
      <c r="E39" s="305"/>
      <c r="F39" s="305"/>
      <c r="G39" s="347"/>
      <c r="H39" s="252"/>
    </row>
    <row r="40" spans="1:11" x14ac:dyDescent="0.25">
      <c r="A40" s="241" t="s">
        <v>1</v>
      </c>
      <c r="B40" s="253">
        <f t="shared" ref="B40:H40" si="7">B37/B36*100-100</f>
        <v>14.489795918367349</v>
      </c>
      <c r="C40" s="254" t="e">
        <f t="shared" si="7"/>
        <v>#DIV/0!</v>
      </c>
      <c r="D40" s="254" t="e">
        <f t="shared" si="7"/>
        <v>#DIV/0!</v>
      </c>
      <c r="E40" s="254" t="e">
        <f t="shared" si="7"/>
        <v>#DIV/0!</v>
      </c>
      <c r="F40" s="254" t="e">
        <f t="shared" si="7"/>
        <v>#DIV/0!</v>
      </c>
      <c r="G40" s="254" t="e">
        <f t="shared" si="7"/>
        <v>#DIV/0!</v>
      </c>
      <c r="H40" s="316">
        <f t="shared" si="7"/>
        <v>14.489795918367349</v>
      </c>
    </row>
    <row r="41" spans="1:11" ht="13" thickBot="1" x14ac:dyDescent="0.3">
      <c r="A41" s="231" t="s">
        <v>27</v>
      </c>
      <c r="B41" s="220">
        <f>B37-B32</f>
        <v>466</v>
      </c>
      <c r="C41" s="221">
        <f>C37-C32</f>
        <v>-95</v>
      </c>
      <c r="D41" s="221">
        <f>D37-D32</f>
        <v>-95</v>
      </c>
      <c r="E41" s="221">
        <f>E37-E32</f>
        <v>-95</v>
      </c>
      <c r="F41" s="221">
        <f t="shared" ref="F41:G41" si="8">F37-F32</f>
        <v>-95</v>
      </c>
      <c r="G41" s="221">
        <f t="shared" si="8"/>
        <v>-95</v>
      </c>
      <c r="H41" s="288">
        <f>H37-H32</f>
        <v>561</v>
      </c>
    </row>
    <row r="42" spans="1:11" x14ac:dyDescent="0.25">
      <c r="A42" s="267" t="s">
        <v>52</v>
      </c>
      <c r="B42" s="261">
        <v>3164</v>
      </c>
      <c r="C42" s="262"/>
      <c r="D42" s="262"/>
      <c r="E42" s="262"/>
      <c r="F42" s="262"/>
      <c r="G42" s="312"/>
      <c r="H42" s="264">
        <f>SUM(B42:G42)</f>
        <v>3164</v>
      </c>
      <c r="I42" s="200" t="s">
        <v>56</v>
      </c>
      <c r="J42" s="265">
        <f>H29-H42</f>
        <v>30</v>
      </c>
      <c r="K42" s="306">
        <f>J42/H29</f>
        <v>9.3926111458985592E-3</v>
      </c>
    </row>
    <row r="43" spans="1:11" x14ac:dyDescent="0.25">
      <c r="A43" s="267" t="s">
        <v>28</v>
      </c>
      <c r="B43" s="218">
        <v>125</v>
      </c>
      <c r="C43" s="269"/>
      <c r="D43" s="269"/>
      <c r="E43" s="269"/>
      <c r="F43" s="269"/>
      <c r="G43" s="311"/>
      <c r="H43" s="222"/>
      <c r="I43" s="200" t="s">
        <v>57</v>
      </c>
      <c r="J43" s="200">
        <v>96.03</v>
      </c>
    </row>
    <row r="44" spans="1:11" ht="13" thickBot="1" x14ac:dyDescent="0.3">
      <c r="A44" s="268" t="s">
        <v>26</v>
      </c>
      <c r="B44" s="216">
        <f t="shared" ref="B44:G44" si="9">B43-B30</f>
        <v>30</v>
      </c>
      <c r="C44" s="217">
        <f t="shared" si="9"/>
        <v>-95</v>
      </c>
      <c r="D44" s="217">
        <f t="shared" si="9"/>
        <v>-95</v>
      </c>
      <c r="E44" s="217">
        <f t="shared" si="9"/>
        <v>-95</v>
      </c>
      <c r="F44" s="355">
        <f t="shared" si="9"/>
        <v>-95</v>
      </c>
      <c r="G44" s="332">
        <f t="shared" si="9"/>
        <v>-95</v>
      </c>
      <c r="H44" s="223"/>
      <c r="I44" s="200" t="s">
        <v>26</v>
      </c>
      <c r="J44" s="200">
        <f>J43-J30</f>
        <v>29.760000000000005</v>
      </c>
    </row>
    <row r="46" spans="1:11" ht="13" thickBot="1" x14ac:dyDescent="0.3"/>
    <row r="47" spans="1:11" ht="13.5" thickBot="1" x14ac:dyDescent="0.3">
      <c r="A47" s="272" t="s">
        <v>76</v>
      </c>
      <c r="B47" s="908" t="s">
        <v>53</v>
      </c>
      <c r="C47" s="909"/>
      <c r="D47" s="909"/>
      <c r="E47" s="909"/>
      <c r="F47" s="909"/>
      <c r="G47" s="910"/>
      <c r="H47" s="348" t="s">
        <v>0</v>
      </c>
    </row>
    <row r="48" spans="1:11" x14ac:dyDescent="0.25">
      <c r="A48" s="231" t="s">
        <v>2</v>
      </c>
      <c r="B48" s="295">
        <v>1</v>
      </c>
      <c r="C48" s="225">
        <v>2</v>
      </c>
      <c r="D48" s="225">
        <v>3</v>
      </c>
      <c r="E48" s="225">
        <v>4</v>
      </c>
      <c r="F48" s="225">
        <v>5</v>
      </c>
      <c r="G48" s="343">
        <v>6</v>
      </c>
      <c r="H48" s="224">
        <v>324</v>
      </c>
    </row>
    <row r="49" spans="1:11" ht="13" x14ac:dyDescent="0.25">
      <c r="A49" s="236" t="s">
        <v>3</v>
      </c>
      <c r="B49" s="296">
        <v>690</v>
      </c>
      <c r="C49" s="297">
        <v>690</v>
      </c>
      <c r="D49" s="298">
        <v>690</v>
      </c>
      <c r="E49" s="298">
        <v>690</v>
      </c>
      <c r="F49" s="298">
        <v>690</v>
      </c>
      <c r="G49" s="298">
        <v>690</v>
      </c>
      <c r="H49" s="299">
        <v>690</v>
      </c>
    </row>
    <row r="50" spans="1:11" x14ac:dyDescent="0.25">
      <c r="A50" s="241" t="s">
        <v>6</v>
      </c>
      <c r="B50" s="300">
        <v>886</v>
      </c>
      <c r="C50" s="301"/>
      <c r="D50" s="301"/>
      <c r="E50" s="301"/>
      <c r="F50" s="301"/>
      <c r="G50" s="345"/>
      <c r="H50" s="317">
        <v>886</v>
      </c>
    </row>
    <row r="51" spans="1:11" x14ac:dyDescent="0.25">
      <c r="A51" s="231" t="s">
        <v>7</v>
      </c>
      <c r="B51" s="302">
        <v>46.7</v>
      </c>
      <c r="C51" s="303"/>
      <c r="D51" s="304"/>
      <c r="E51" s="304"/>
      <c r="F51" s="304"/>
      <c r="G51" s="346"/>
      <c r="H51" s="248">
        <v>46.7</v>
      </c>
    </row>
    <row r="52" spans="1:11" x14ac:dyDescent="0.25">
      <c r="A52" s="231" t="s">
        <v>8</v>
      </c>
      <c r="B52" s="249">
        <v>0.154</v>
      </c>
      <c r="C52" s="250"/>
      <c r="D52" s="305"/>
      <c r="E52" s="305"/>
      <c r="F52" s="305"/>
      <c r="G52" s="347"/>
      <c r="H52" s="252">
        <v>0.154</v>
      </c>
    </row>
    <row r="53" spans="1:11" x14ac:dyDescent="0.25">
      <c r="A53" s="241" t="s">
        <v>1</v>
      </c>
      <c r="B53" s="253">
        <f t="shared" ref="B53:H53" si="10">B50/B49*100-100</f>
        <v>28.405797101449281</v>
      </c>
      <c r="C53" s="254">
        <f t="shared" si="10"/>
        <v>-100</v>
      </c>
      <c r="D53" s="254">
        <f t="shared" si="10"/>
        <v>-100</v>
      </c>
      <c r="E53" s="254">
        <f t="shared" si="10"/>
        <v>-100</v>
      </c>
      <c r="F53" s="254">
        <f t="shared" si="10"/>
        <v>-100</v>
      </c>
      <c r="G53" s="254">
        <f t="shared" si="10"/>
        <v>-100</v>
      </c>
      <c r="H53" s="316">
        <f t="shared" si="10"/>
        <v>28.405797101449281</v>
      </c>
    </row>
    <row r="54" spans="1:11" ht="13" thickBot="1" x14ac:dyDescent="0.3">
      <c r="A54" s="231" t="s">
        <v>27</v>
      </c>
      <c r="B54" s="220">
        <f>B50-B45</f>
        <v>886</v>
      </c>
      <c r="C54" s="221">
        <f>C50-C45</f>
        <v>0</v>
      </c>
      <c r="D54" s="221">
        <f>D50-D45</f>
        <v>0</v>
      </c>
      <c r="E54" s="221">
        <f>E50-E45</f>
        <v>0</v>
      </c>
      <c r="F54" s="221">
        <f t="shared" ref="F54:G54" si="11">F50-F45</f>
        <v>0</v>
      </c>
      <c r="G54" s="221">
        <f t="shared" si="11"/>
        <v>0</v>
      </c>
      <c r="H54" s="288">
        <f>H50-H45</f>
        <v>886</v>
      </c>
    </row>
    <row r="55" spans="1:11" x14ac:dyDescent="0.25">
      <c r="A55" s="267" t="s">
        <v>52</v>
      </c>
      <c r="B55" s="261">
        <v>3127</v>
      </c>
      <c r="C55" s="262"/>
      <c r="D55" s="262"/>
      <c r="E55" s="262"/>
      <c r="F55" s="262"/>
      <c r="G55" s="312"/>
      <c r="H55" s="264">
        <f>SUM(B55:G55)</f>
        <v>3127</v>
      </c>
      <c r="I55" s="200" t="s">
        <v>56</v>
      </c>
      <c r="J55" s="265">
        <f>H42-H55</f>
        <v>37</v>
      </c>
      <c r="K55" s="306">
        <f>J55/H42</f>
        <v>1.1694058154235146E-2</v>
      </c>
    </row>
    <row r="56" spans="1:11" x14ac:dyDescent="0.25">
      <c r="A56" s="267" t="s">
        <v>28</v>
      </c>
      <c r="B56" s="218">
        <v>100</v>
      </c>
      <c r="C56" s="269"/>
      <c r="D56" s="269"/>
      <c r="E56" s="269"/>
      <c r="F56" s="269"/>
      <c r="G56" s="311"/>
      <c r="H56" s="222"/>
      <c r="I56" s="200" t="s">
        <v>57</v>
      </c>
      <c r="J56" s="200">
        <v>128.77000000000001</v>
      </c>
    </row>
    <row r="57" spans="1:11" ht="13" thickBot="1" x14ac:dyDescent="0.3">
      <c r="A57" s="268" t="s">
        <v>26</v>
      </c>
      <c r="B57" s="216">
        <f t="shared" ref="B57:G57" si="12">B56-B43</f>
        <v>-25</v>
      </c>
      <c r="C57" s="217">
        <f t="shared" si="12"/>
        <v>0</v>
      </c>
      <c r="D57" s="217">
        <f t="shared" si="12"/>
        <v>0</v>
      </c>
      <c r="E57" s="217">
        <f t="shared" si="12"/>
        <v>0</v>
      </c>
      <c r="F57" s="355">
        <f t="shared" si="12"/>
        <v>0</v>
      </c>
      <c r="G57" s="332">
        <f t="shared" si="12"/>
        <v>0</v>
      </c>
      <c r="H57" s="223"/>
      <c r="I57" s="200" t="s">
        <v>26</v>
      </c>
      <c r="J57" s="200">
        <f>J56-J43</f>
        <v>32.740000000000009</v>
      </c>
    </row>
    <row r="58" spans="1:11" x14ac:dyDescent="0.25">
      <c r="B58" s="200">
        <v>100</v>
      </c>
    </row>
    <row r="59" spans="1:11" ht="13" thickBot="1" x14ac:dyDescent="0.3"/>
    <row r="60" spans="1:11" ht="13.5" thickBot="1" x14ac:dyDescent="0.3">
      <c r="A60" s="272" t="s">
        <v>103</v>
      </c>
      <c r="B60" s="908" t="s">
        <v>53</v>
      </c>
      <c r="C60" s="909"/>
      <c r="D60" s="909"/>
      <c r="E60" s="909"/>
      <c r="F60" s="910"/>
      <c r="G60" s="348" t="s">
        <v>0</v>
      </c>
    </row>
    <row r="61" spans="1:11" x14ac:dyDescent="0.25">
      <c r="A61" s="231" t="s">
        <v>2</v>
      </c>
      <c r="B61" s="295">
        <v>1</v>
      </c>
      <c r="C61" s="225">
        <v>2</v>
      </c>
      <c r="D61" s="225">
        <v>3</v>
      </c>
      <c r="E61" s="225">
        <v>4</v>
      </c>
      <c r="F61" s="225">
        <v>5</v>
      </c>
      <c r="G61" s="224">
        <v>179</v>
      </c>
    </row>
    <row r="62" spans="1:11" ht="13" x14ac:dyDescent="0.25">
      <c r="A62" s="236" t="s">
        <v>3</v>
      </c>
      <c r="B62" s="296">
        <v>890</v>
      </c>
      <c r="C62" s="297">
        <v>890</v>
      </c>
      <c r="D62" s="298">
        <v>890</v>
      </c>
      <c r="E62" s="298">
        <v>890</v>
      </c>
      <c r="F62" s="298">
        <v>890</v>
      </c>
      <c r="G62" s="299">
        <v>890</v>
      </c>
    </row>
    <row r="63" spans="1:11" x14ac:dyDescent="0.25">
      <c r="A63" s="241" t="s">
        <v>6</v>
      </c>
      <c r="B63" s="300">
        <v>995</v>
      </c>
      <c r="C63" s="301">
        <v>1097</v>
      </c>
      <c r="D63" s="301">
        <v>1185</v>
      </c>
      <c r="E63" s="301">
        <v>1273</v>
      </c>
      <c r="F63" s="301">
        <v>1387</v>
      </c>
      <c r="G63" s="317">
        <v>1158</v>
      </c>
    </row>
    <row r="64" spans="1:11" x14ac:dyDescent="0.25">
      <c r="A64" s="231" t="s">
        <v>7</v>
      </c>
      <c r="B64" s="302">
        <v>92.7</v>
      </c>
      <c r="C64" s="303">
        <v>97.8</v>
      </c>
      <c r="D64" s="304">
        <v>97.6</v>
      </c>
      <c r="E64" s="304">
        <v>100</v>
      </c>
      <c r="F64" s="304">
        <v>100</v>
      </c>
      <c r="G64" s="248">
        <v>56.4</v>
      </c>
    </row>
    <row r="65" spans="1:11" x14ac:dyDescent="0.25">
      <c r="A65" s="231" t="s">
        <v>8</v>
      </c>
      <c r="B65" s="249">
        <v>4.2999999999999997E-2</v>
      </c>
      <c r="C65" s="250">
        <v>0.04</v>
      </c>
      <c r="D65" s="305">
        <v>4.1000000000000002E-2</v>
      </c>
      <c r="E65" s="305">
        <v>4.4999999999999998E-2</v>
      </c>
      <c r="F65" s="305">
        <v>5.3999999999999999E-2</v>
      </c>
      <c r="G65" s="252">
        <v>0.11700000000000001</v>
      </c>
    </row>
    <row r="66" spans="1:11" x14ac:dyDescent="0.25">
      <c r="A66" s="241" t="s">
        <v>1</v>
      </c>
      <c r="B66" s="253">
        <f t="shared" ref="B66:G66" si="13">B63/B62*100-100</f>
        <v>11.797752808988761</v>
      </c>
      <c r="C66" s="254">
        <f t="shared" si="13"/>
        <v>23.258426966292149</v>
      </c>
      <c r="D66" s="254">
        <f t="shared" si="13"/>
        <v>33.146067415730329</v>
      </c>
      <c r="E66" s="254">
        <f t="shared" si="13"/>
        <v>43.033707865168537</v>
      </c>
      <c r="F66" s="254">
        <f t="shared" si="13"/>
        <v>55.842696629213492</v>
      </c>
      <c r="G66" s="316">
        <f t="shared" si="13"/>
        <v>30.112359550561791</v>
      </c>
    </row>
    <row r="67" spans="1:11" ht="13" thickBot="1" x14ac:dyDescent="0.3">
      <c r="A67" s="231" t="s">
        <v>27</v>
      </c>
      <c r="B67" s="220">
        <f>B63-B58</f>
        <v>895</v>
      </c>
      <c r="C67" s="221">
        <f>C63-C50</f>
        <v>1097</v>
      </c>
      <c r="D67" s="221">
        <f t="shared" ref="D67:F67" si="14">D63-D50</f>
        <v>1185</v>
      </c>
      <c r="E67" s="221">
        <f t="shared" si="14"/>
        <v>1273</v>
      </c>
      <c r="F67" s="221">
        <f t="shared" si="14"/>
        <v>1387</v>
      </c>
      <c r="G67" s="288">
        <f>G63-H58</f>
        <v>1158</v>
      </c>
    </row>
    <row r="68" spans="1:11" x14ac:dyDescent="0.25">
      <c r="A68" s="267" t="s">
        <v>52</v>
      </c>
      <c r="B68" s="261">
        <v>407</v>
      </c>
      <c r="C68" s="262">
        <v>454</v>
      </c>
      <c r="D68" s="262">
        <v>424</v>
      </c>
      <c r="E68" s="262">
        <v>293</v>
      </c>
      <c r="F68" s="262">
        <v>220</v>
      </c>
      <c r="G68" s="264">
        <f>SUM(B68:F68)</f>
        <v>1798</v>
      </c>
      <c r="H68" s="200" t="s">
        <v>56</v>
      </c>
      <c r="I68" s="387">
        <f>H55-G68</f>
        <v>1329</v>
      </c>
      <c r="J68" s="306">
        <f>I68/H55</f>
        <v>0.42500799488327473</v>
      </c>
      <c r="K68" s="388" t="s">
        <v>104</v>
      </c>
    </row>
    <row r="69" spans="1:11" x14ac:dyDescent="0.25">
      <c r="A69" s="267" t="s">
        <v>28</v>
      </c>
      <c r="B69" s="218">
        <v>70</v>
      </c>
      <c r="C69" s="218">
        <v>70</v>
      </c>
      <c r="D69" s="218">
        <v>70</v>
      </c>
      <c r="E69" s="218">
        <v>70</v>
      </c>
      <c r="F69" s="218">
        <v>70</v>
      </c>
      <c r="G69" s="222"/>
      <c r="H69" s="200" t="s">
        <v>57</v>
      </c>
      <c r="I69" s="200">
        <v>100.82</v>
      </c>
    </row>
    <row r="70" spans="1:11" ht="13" thickBot="1" x14ac:dyDescent="0.3">
      <c r="A70" s="268" t="s">
        <v>26</v>
      </c>
      <c r="B70" s="216">
        <f t="shared" ref="B70:F70" si="15">B69-B56</f>
        <v>-30</v>
      </c>
      <c r="C70" s="217">
        <f t="shared" si="15"/>
        <v>70</v>
      </c>
      <c r="D70" s="217">
        <f t="shared" si="15"/>
        <v>70</v>
      </c>
      <c r="E70" s="217">
        <f t="shared" si="15"/>
        <v>70</v>
      </c>
      <c r="F70" s="355">
        <f t="shared" si="15"/>
        <v>70</v>
      </c>
      <c r="G70" s="223"/>
      <c r="H70" s="200" t="s">
        <v>26</v>
      </c>
      <c r="I70" s="200">
        <f>I69-J56</f>
        <v>-27.950000000000017</v>
      </c>
    </row>
    <row r="72" spans="1:11" ht="13" thickBot="1" x14ac:dyDescent="0.3"/>
    <row r="73" spans="1:11" ht="13.5" thickBot="1" x14ac:dyDescent="0.3">
      <c r="A73" s="272" t="s">
        <v>105</v>
      </c>
      <c r="B73" s="908" t="s">
        <v>53</v>
      </c>
      <c r="C73" s="909"/>
      <c r="D73" s="909"/>
      <c r="E73" s="909"/>
      <c r="F73" s="910"/>
      <c r="G73" s="348" t="s">
        <v>0</v>
      </c>
    </row>
    <row r="74" spans="1:11" x14ac:dyDescent="0.25">
      <c r="A74" s="231" t="s">
        <v>2</v>
      </c>
      <c r="B74" s="295">
        <v>1</v>
      </c>
      <c r="C74" s="225">
        <v>2</v>
      </c>
      <c r="D74" s="225">
        <v>3</v>
      </c>
      <c r="E74" s="225">
        <v>4</v>
      </c>
      <c r="F74" s="225">
        <v>5</v>
      </c>
      <c r="G74" s="224">
        <v>183</v>
      </c>
    </row>
    <row r="75" spans="1:11" ht="13" x14ac:dyDescent="0.25">
      <c r="A75" s="236" t="s">
        <v>3</v>
      </c>
      <c r="B75" s="296">
        <v>1080</v>
      </c>
      <c r="C75" s="297">
        <v>1080</v>
      </c>
      <c r="D75" s="298">
        <v>1080</v>
      </c>
      <c r="E75" s="298">
        <v>1080</v>
      </c>
      <c r="F75" s="298">
        <v>1080</v>
      </c>
      <c r="G75" s="299">
        <v>1080</v>
      </c>
    </row>
    <row r="76" spans="1:11" x14ac:dyDescent="0.25">
      <c r="A76" s="241" t="s">
        <v>6</v>
      </c>
      <c r="B76" s="300">
        <v>1320</v>
      </c>
      <c r="C76" s="301">
        <v>1417</v>
      </c>
      <c r="D76" s="301">
        <v>1493</v>
      </c>
      <c r="E76" s="301">
        <v>1526</v>
      </c>
      <c r="F76" s="301">
        <v>1618</v>
      </c>
      <c r="G76" s="317">
        <v>1459</v>
      </c>
    </row>
    <row r="77" spans="1:11" x14ac:dyDescent="0.25">
      <c r="A77" s="231" t="s">
        <v>7</v>
      </c>
      <c r="B77" s="302">
        <v>95</v>
      </c>
      <c r="C77" s="303">
        <v>100</v>
      </c>
      <c r="D77" s="304">
        <v>100</v>
      </c>
      <c r="E77" s="304">
        <v>100</v>
      </c>
      <c r="F77" s="304">
        <v>96.2</v>
      </c>
      <c r="G77" s="248">
        <v>78.7</v>
      </c>
    </row>
    <row r="78" spans="1:11" x14ac:dyDescent="0.25">
      <c r="A78" s="231" t="s">
        <v>8</v>
      </c>
      <c r="B78" s="249">
        <v>0.05</v>
      </c>
      <c r="C78" s="250">
        <v>4.4999999999999998E-2</v>
      </c>
      <c r="D78" s="305">
        <v>3.3000000000000002E-2</v>
      </c>
      <c r="E78" s="305">
        <v>3.6999999999999998E-2</v>
      </c>
      <c r="F78" s="305">
        <v>5.6000000000000001E-2</v>
      </c>
      <c r="G78" s="252">
        <v>7.9000000000000001E-2</v>
      </c>
    </row>
    <row r="79" spans="1:11" x14ac:dyDescent="0.25">
      <c r="A79" s="241" t="s">
        <v>1</v>
      </c>
      <c r="B79" s="253">
        <f t="shared" ref="B79:G79" si="16">B76/B75*100-100</f>
        <v>22.222222222222229</v>
      </c>
      <c r="C79" s="254">
        <f t="shared" si="16"/>
        <v>31.203703703703724</v>
      </c>
      <c r="D79" s="254">
        <f t="shared" si="16"/>
        <v>38.240740740740733</v>
      </c>
      <c r="E79" s="254">
        <f t="shared" si="16"/>
        <v>41.296296296296305</v>
      </c>
      <c r="F79" s="254">
        <f t="shared" si="16"/>
        <v>49.81481481481481</v>
      </c>
      <c r="G79" s="316">
        <f t="shared" si="16"/>
        <v>35.092592592592581</v>
      </c>
    </row>
    <row r="80" spans="1:11" ht="13" thickBot="1" x14ac:dyDescent="0.3">
      <c r="A80" s="231" t="s">
        <v>27</v>
      </c>
      <c r="B80" s="257">
        <f>B76-B63</f>
        <v>325</v>
      </c>
      <c r="C80" s="258">
        <f t="shared" ref="C80:G80" si="17">C76-C63</f>
        <v>320</v>
      </c>
      <c r="D80" s="258">
        <f t="shared" si="17"/>
        <v>308</v>
      </c>
      <c r="E80" s="258">
        <f t="shared" si="17"/>
        <v>253</v>
      </c>
      <c r="F80" s="258">
        <f t="shared" si="17"/>
        <v>231</v>
      </c>
      <c r="G80" s="288">
        <f t="shared" si="17"/>
        <v>301</v>
      </c>
    </row>
    <row r="81" spans="1:11" x14ac:dyDescent="0.25">
      <c r="A81" s="267" t="s">
        <v>52</v>
      </c>
      <c r="B81" s="261">
        <v>407</v>
      </c>
      <c r="C81" s="262">
        <v>454</v>
      </c>
      <c r="D81" s="262">
        <v>424</v>
      </c>
      <c r="E81" s="262">
        <v>288</v>
      </c>
      <c r="F81" s="263">
        <v>217</v>
      </c>
      <c r="G81" s="371">
        <f>SUM(B81:F81)</f>
        <v>1790</v>
      </c>
      <c r="H81" s="200" t="s">
        <v>56</v>
      </c>
      <c r="I81" s="402">
        <f>G68-G81</f>
        <v>8</v>
      </c>
      <c r="J81" s="306">
        <f>I81/G68</f>
        <v>4.4493882091212458E-3</v>
      </c>
      <c r="K81" s="403" t="s">
        <v>107</v>
      </c>
    </row>
    <row r="82" spans="1:11" x14ac:dyDescent="0.25">
      <c r="A82" s="267" t="s">
        <v>28</v>
      </c>
      <c r="B82" s="218">
        <v>71</v>
      </c>
      <c r="C82" s="269">
        <v>71</v>
      </c>
      <c r="D82" s="269">
        <v>71</v>
      </c>
      <c r="E82" s="269">
        <v>71</v>
      </c>
      <c r="F82" s="269">
        <v>71</v>
      </c>
      <c r="G82" s="331"/>
      <c r="H82" s="200" t="s">
        <v>57</v>
      </c>
      <c r="I82" s="200">
        <v>70.319999999999993</v>
      </c>
    </row>
    <row r="83" spans="1:11" ht="13" thickBot="1" x14ac:dyDescent="0.3">
      <c r="A83" s="268" t="s">
        <v>26</v>
      </c>
      <c r="B83" s="216">
        <f t="shared" ref="B83:F83" si="18">B82-B69</f>
        <v>1</v>
      </c>
      <c r="C83" s="217">
        <f t="shared" si="18"/>
        <v>1</v>
      </c>
      <c r="D83" s="217">
        <f t="shared" si="18"/>
        <v>1</v>
      </c>
      <c r="E83" s="217">
        <f t="shared" si="18"/>
        <v>1</v>
      </c>
      <c r="F83" s="398">
        <f t="shared" si="18"/>
        <v>1</v>
      </c>
      <c r="G83" s="333"/>
      <c r="H83" s="200" t="s">
        <v>26</v>
      </c>
      <c r="I83" s="200">
        <f>I82-I69</f>
        <v>-30.5</v>
      </c>
    </row>
    <row r="85" spans="1:11" ht="13" thickBot="1" x14ac:dyDescent="0.3"/>
    <row r="86" spans="1:11" ht="13.5" thickBot="1" x14ac:dyDescent="0.3">
      <c r="A86" s="272" t="s">
        <v>109</v>
      </c>
      <c r="B86" s="889" t="s">
        <v>53</v>
      </c>
      <c r="C86" s="890"/>
      <c r="D86" s="890"/>
      <c r="E86" s="890"/>
      <c r="F86" s="891"/>
      <c r="G86" s="926" t="s">
        <v>0</v>
      </c>
    </row>
    <row r="87" spans="1:11" x14ac:dyDescent="0.25">
      <c r="A87" s="231" t="s">
        <v>2</v>
      </c>
      <c r="B87" s="295">
        <v>1</v>
      </c>
      <c r="C87" s="225">
        <v>2</v>
      </c>
      <c r="D87" s="225">
        <v>3</v>
      </c>
      <c r="E87" s="225">
        <v>4</v>
      </c>
      <c r="F87" s="225">
        <v>5</v>
      </c>
      <c r="G87" s="929"/>
    </row>
    <row r="88" spans="1:11" ht="13" x14ac:dyDescent="0.25">
      <c r="A88" s="236" t="s">
        <v>3</v>
      </c>
      <c r="B88" s="296">
        <v>1250</v>
      </c>
      <c r="C88" s="297">
        <v>1250</v>
      </c>
      <c r="D88" s="298">
        <v>1250</v>
      </c>
      <c r="E88" s="298">
        <v>1250</v>
      </c>
      <c r="F88" s="298">
        <v>1250</v>
      </c>
      <c r="G88" s="299">
        <v>1250</v>
      </c>
    </row>
    <row r="89" spans="1:11" x14ac:dyDescent="0.25">
      <c r="A89" s="241" t="s">
        <v>6</v>
      </c>
      <c r="B89" s="300">
        <v>1539</v>
      </c>
      <c r="C89" s="301">
        <v>1629</v>
      </c>
      <c r="D89" s="301">
        <v>1727</v>
      </c>
      <c r="E89" s="301">
        <v>1712</v>
      </c>
      <c r="F89" s="301">
        <v>1863</v>
      </c>
      <c r="G89" s="317">
        <v>1671</v>
      </c>
    </row>
    <row r="90" spans="1:11" x14ac:dyDescent="0.25">
      <c r="A90" s="231" t="s">
        <v>7</v>
      </c>
      <c r="B90" s="302">
        <v>97.6</v>
      </c>
      <c r="C90" s="303">
        <v>100</v>
      </c>
      <c r="D90" s="304">
        <v>95.2</v>
      </c>
      <c r="E90" s="304">
        <v>96.4</v>
      </c>
      <c r="F90" s="304">
        <v>95.2</v>
      </c>
      <c r="G90" s="248">
        <v>79.900000000000006</v>
      </c>
    </row>
    <row r="91" spans="1:11" ht="13" thickBot="1" x14ac:dyDescent="0.3">
      <c r="A91" s="231" t="s">
        <v>8</v>
      </c>
      <c r="B91" s="324">
        <v>0.05</v>
      </c>
      <c r="C91" s="325">
        <v>4.3999999999999997E-2</v>
      </c>
      <c r="D91" s="407">
        <v>0.05</v>
      </c>
      <c r="E91" s="407">
        <v>5.0999999999999997E-2</v>
      </c>
      <c r="F91" s="407">
        <v>5.2999999999999999E-2</v>
      </c>
      <c r="G91" s="337">
        <v>7.6999999999999999E-2</v>
      </c>
    </row>
    <row r="92" spans="1:11" x14ac:dyDescent="0.25">
      <c r="A92" s="241" t="s">
        <v>1</v>
      </c>
      <c r="B92" s="327">
        <f t="shared" ref="B92:G92" si="19">B89/B88*100-100</f>
        <v>23.120000000000005</v>
      </c>
      <c r="C92" s="328">
        <f t="shared" si="19"/>
        <v>30.319999999999993</v>
      </c>
      <c r="D92" s="328">
        <f t="shared" si="19"/>
        <v>38.159999999999997</v>
      </c>
      <c r="E92" s="328">
        <f t="shared" si="19"/>
        <v>36.95999999999998</v>
      </c>
      <c r="F92" s="328">
        <f t="shared" si="19"/>
        <v>49.039999999999992</v>
      </c>
      <c r="G92" s="339">
        <f t="shared" si="19"/>
        <v>33.680000000000007</v>
      </c>
    </row>
    <row r="93" spans="1:11" ht="13" thickBot="1" x14ac:dyDescent="0.3">
      <c r="A93" s="231" t="s">
        <v>27</v>
      </c>
      <c r="B93" s="257">
        <f>B89-B76</f>
        <v>219</v>
      </c>
      <c r="C93" s="258">
        <f t="shared" ref="C93:G93" si="20">C89-C76</f>
        <v>212</v>
      </c>
      <c r="D93" s="258">
        <f t="shared" si="20"/>
        <v>234</v>
      </c>
      <c r="E93" s="258">
        <f t="shared" si="20"/>
        <v>186</v>
      </c>
      <c r="F93" s="258">
        <f t="shared" si="20"/>
        <v>245</v>
      </c>
      <c r="G93" s="288">
        <f t="shared" si="20"/>
        <v>212</v>
      </c>
    </row>
    <row r="94" spans="1:11" x14ac:dyDescent="0.25">
      <c r="A94" s="267" t="s">
        <v>52</v>
      </c>
      <c r="B94" s="261">
        <v>406</v>
      </c>
      <c r="C94" s="262">
        <v>454</v>
      </c>
      <c r="D94" s="262">
        <v>424</v>
      </c>
      <c r="E94" s="262">
        <v>288</v>
      </c>
      <c r="F94" s="263">
        <v>216</v>
      </c>
      <c r="G94" s="371">
        <f>SUM(B94:F94)</f>
        <v>1788</v>
      </c>
      <c r="H94" s="200" t="s">
        <v>56</v>
      </c>
      <c r="I94" s="265">
        <f>G81-G94</f>
        <v>2</v>
      </c>
      <c r="J94" s="306">
        <f>I94/G81</f>
        <v>1.1173184357541898E-3</v>
      </c>
    </row>
    <row r="95" spans="1:11" x14ac:dyDescent="0.25">
      <c r="A95" s="267" t="s">
        <v>28</v>
      </c>
      <c r="B95" s="218">
        <v>72</v>
      </c>
      <c r="C95" s="269">
        <v>72</v>
      </c>
      <c r="D95" s="269">
        <v>72</v>
      </c>
      <c r="E95" s="269">
        <v>72</v>
      </c>
      <c r="F95" s="219">
        <v>72</v>
      </c>
      <c r="G95" s="331"/>
      <c r="H95" s="200" t="s">
        <v>57</v>
      </c>
      <c r="I95" s="200">
        <v>71.069999999999993</v>
      </c>
    </row>
    <row r="96" spans="1:11" ht="13" thickBot="1" x14ac:dyDescent="0.3">
      <c r="A96" s="268" t="s">
        <v>26</v>
      </c>
      <c r="B96" s="216">
        <f t="shared" ref="B96:F96" si="21">B95-B82</f>
        <v>1</v>
      </c>
      <c r="C96" s="217">
        <f t="shared" si="21"/>
        <v>1</v>
      </c>
      <c r="D96" s="217">
        <f t="shared" si="21"/>
        <v>1</v>
      </c>
      <c r="E96" s="217">
        <f t="shared" si="21"/>
        <v>1</v>
      </c>
      <c r="F96" s="398">
        <f t="shared" si="21"/>
        <v>1</v>
      </c>
      <c r="G96" s="333"/>
      <c r="H96" s="200" t="s">
        <v>26</v>
      </c>
      <c r="I96" s="200">
        <f>I95-I82</f>
        <v>0.75</v>
      </c>
    </row>
    <row r="98" spans="1:18" ht="13" thickBot="1" x14ac:dyDescent="0.3"/>
    <row r="99" spans="1:18" ht="13.5" thickBot="1" x14ac:dyDescent="0.3">
      <c r="A99" s="272" t="s">
        <v>112</v>
      </c>
      <c r="B99" s="889" t="s">
        <v>53</v>
      </c>
      <c r="C99" s="890"/>
      <c r="D99" s="890"/>
      <c r="E99" s="890"/>
      <c r="F99" s="891"/>
      <c r="G99" s="926" t="s">
        <v>0</v>
      </c>
      <c r="H99" s="200">
        <v>177</v>
      </c>
    </row>
    <row r="100" spans="1:18" x14ac:dyDescent="0.25">
      <c r="A100" s="231" t="s">
        <v>2</v>
      </c>
      <c r="B100" s="295">
        <v>1</v>
      </c>
      <c r="C100" s="225">
        <v>2</v>
      </c>
      <c r="D100" s="225">
        <v>3</v>
      </c>
      <c r="E100" s="225">
        <v>4</v>
      </c>
      <c r="F100" s="225">
        <v>5</v>
      </c>
      <c r="G100" s="929"/>
    </row>
    <row r="101" spans="1:18" ht="13" x14ac:dyDescent="0.25">
      <c r="A101" s="236" t="s">
        <v>3</v>
      </c>
      <c r="B101" s="296">
        <v>1400</v>
      </c>
      <c r="C101" s="297">
        <v>1400</v>
      </c>
      <c r="D101" s="298">
        <v>1400</v>
      </c>
      <c r="E101" s="298">
        <v>1400</v>
      </c>
      <c r="F101" s="298">
        <v>1400</v>
      </c>
      <c r="G101" s="299">
        <v>1400</v>
      </c>
    </row>
    <row r="102" spans="1:18" x14ac:dyDescent="0.25">
      <c r="A102" s="241" t="s">
        <v>6</v>
      </c>
      <c r="B102" s="300">
        <v>1701</v>
      </c>
      <c r="C102" s="301">
        <v>1752</v>
      </c>
      <c r="D102" s="301">
        <v>1785</v>
      </c>
      <c r="E102" s="301">
        <v>1828</v>
      </c>
      <c r="F102" s="301">
        <v>1890</v>
      </c>
      <c r="G102" s="317">
        <v>1777</v>
      </c>
    </row>
    <row r="103" spans="1:18" x14ac:dyDescent="0.25">
      <c r="A103" s="231" t="s">
        <v>7</v>
      </c>
      <c r="B103" s="302">
        <v>92.7</v>
      </c>
      <c r="C103" s="303">
        <v>95.6</v>
      </c>
      <c r="D103" s="304">
        <v>97.6</v>
      </c>
      <c r="E103" s="304">
        <v>100</v>
      </c>
      <c r="F103" s="304">
        <v>100</v>
      </c>
      <c r="G103" s="248">
        <v>89.3</v>
      </c>
    </row>
    <row r="104" spans="1:18" ht="13" thickBot="1" x14ac:dyDescent="0.3">
      <c r="A104" s="231" t="s">
        <v>8</v>
      </c>
      <c r="B104" s="324">
        <v>5.2999999999999999E-2</v>
      </c>
      <c r="C104" s="325">
        <v>5.5E-2</v>
      </c>
      <c r="D104" s="407">
        <v>4.7E-2</v>
      </c>
      <c r="E104" s="407">
        <v>4.1000000000000002E-2</v>
      </c>
      <c r="F104" s="407">
        <v>5.6000000000000001E-2</v>
      </c>
      <c r="G104" s="337">
        <v>0.06</v>
      </c>
    </row>
    <row r="105" spans="1:18" x14ac:dyDescent="0.25">
      <c r="A105" s="241" t="s">
        <v>1</v>
      </c>
      <c r="B105" s="327">
        <f t="shared" ref="B105:G105" si="22">B102/B101*100-100</f>
        <v>21.500000000000014</v>
      </c>
      <c r="C105" s="328">
        <f t="shared" si="22"/>
        <v>25.142857142857139</v>
      </c>
      <c r="D105" s="328">
        <f t="shared" si="22"/>
        <v>27.499999999999986</v>
      </c>
      <c r="E105" s="328">
        <f t="shared" si="22"/>
        <v>30.571428571428555</v>
      </c>
      <c r="F105" s="328">
        <f t="shared" si="22"/>
        <v>35</v>
      </c>
      <c r="G105" s="339">
        <f t="shared" si="22"/>
        <v>26.928571428571431</v>
      </c>
    </row>
    <row r="106" spans="1:18" ht="13" thickBot="1" x14ac:dyDescent="0.3">
      <c r="A106" s="231" t="s">
        <v>27</v>
      </c>
      <c r="B106" s="257">
        <f>B102-B89</f>
        <v>162</v>
      </c>
      <c r="C106" s="258">
        <f t="shared" ref="C106:G106" si="23">C102-C89</f>
        <v>123</v>
      </c>
      <c r="D106" s="258">
        <f t="shared" si="23"/>
        <v>58</v>
      </c>
      <c r="E106" s="258">
        <f t="shared" si="23"/>
        <v>116</v>
      </c>
      <c r="F106" s="258">
        <f t="shared" si="23"/>
        <v>27</v>
      </c>
      <c r="G106" s="288">
        <f t="shared" si="23"/>
        <v>106</v>
      </c>
    </row>
    <row r="107" spans="1:18" x14ac:dyDescent="0.25">
      <c r="A107" s="267" t="s">
        <v>52</v>
      </c>
      <c r="B107" s="261">
        <v>406</v>
      </c>
      <c r="C107" s="262">
        <v>454</v>
      </c>
      <c r="D107" s="262">
        <v>424</v>
      </c>
      <c r="E107" s="262">
        <v>288</v>
      </c>
      <c r="F107" s="263">
        <v>216</v>
      </c>
      <c r="G107" s="371">
        <f>SUM(B107:F107)</f>
        <v>1788</v>
      </c>
      <c r="H107" s="200" t="s">
        <v>56</v>
      </c>
      <c r="I107" s="265">
        <f>G94-G107</f>
        <v>0</v>
      </c>
      <c r="J107" s="306">
        <f>I107/G94</f>
        <v>0</v>
      </c>
    </row>
    <row r="108" spans="1:18" x14ac:dyDescent="0.25">
      <c r="A108" s="267" t="s">
        <v>28</v>
      </c>
      <c r="B108" s="218">
        <v>73</v>
      </c>
      <c r="C108" s="269">
        <v>73</v>
      </c>
      <c r="D108" s="269">
        <v>73</v>
      </c>
      <c r="E108" s="269">
        <v>73</v>
      </c>
      <c r="F108" s="219">
        <v>73</v>
      </c>
      <c r="G108" s="331"/>
      <c r="H108" s="200" t="s">
        <v>57</v>
      </c>
      <c r="I108" s="200">
        <v>72</v>
      </c>
    </row>
    <row r="109" spans="1:18" ht="13" thickBot="1" x14ac:dyDescent="0.3">
      <c r="A109" s="268" t="s">
        <v>26</v>
      </c>
      <c r="B109" s="216">
        <f t="shared" ref="B109:F109" si="24">B108-B95</f>
        <v>1</v>
      </c>
      <c r="C109" s="217">
        <f t="shared" si="24"/>
        <v>1</v>
      </c>
      <c r="D109" s="217">
        <f t="shared" si="24"/>
        <v>1</v>
      </c>
      <c r="E109" s="217">
        <f t="shared" si="24"/>
        <v>1</v>
      </c>
      <c r="F109" s="398">
        <f t="shared" si="24"/>
        <v>1</v>
      </c>
      <c r="G109" s="333"/>
      <c r="H109" s="200" t="s">
        <v>26</v>
      </c>
      <c r="I109" s="200">
        <f>I108-I95</f>
        <v>0.93000000000000682</v>
      </c>
    </row>
    <row r="110" spans="1:18" x14ac:dyDescent="0.25">
      <c r="B110" s="200" t="s">
        <v>65</v>
      </c>
    </row>
    <row r="111" spans="1:18" ht="13" thickBot="1" x14ac:dyDescent="0.3"/>
    <row r="112" spans="1:18" ht="15" thickBot="1" x14ac:dyDescent="0.3">
      <c r="A112" s="272" t="s">
        <v>113</v>
      </c>
      <c r="B112" s="889" t="s">
        <v>53</v>
      </c>
      <c r="C112" s="890"/>
      <c r="D112" s="890"/>
      <c r="E112" s="890"/>
      <c r="F112" s="891"/>
      <c r="G112" s="926" t="s">
        <v>0</v>
      </c>
      <c r="H112" s="200">
        <v>170</v>
      </c>
      <c r="N112" s="488" t="s">
        <v>127</v>
      </c>
      <c r="O112" s="474" t="s">
        <v>128</v>
      </c>
      <c r="P112" s="489" t="s">
        <v>129</v>
      </c>
      <c r="Q112" s="489" t="s">
        <v>120</v>
      </c>
      <c r="R112" s="490" t="s">
        <v>121</v>
      </c>
    </row>
    <row r="113" spans="1:18" ht="14.5" x14ac:dyDescent="0.25">
      <c r="A113" s="231" t="s">
        <v>2</v>
      </c>
      <c r="B113" s="295">
        <v>1</v>
      </c>
      <c r="C113" s="225">
        <v>2</v>
      </c>
      <c r="D113" s="225">
        <v>3</v>
      </c>
      <c r="E113" s="225">
        <v>4</v>
      </c>
      <c r="F113" s="225">
        <v>5</v>
      </c>
      <c r="G113" s="929"/>
      <c r="N113" s="470" t="s">
        <v>137</v>
      </c>
      <c r="O113" s="475">
        <v>105</v>
      </c>
      <c r="P113" s="465">
        <v>1540</v>
      </c>
      <c r="Q113" s="487"/>
      <c r="R113" s="491"/>
    </row>
    <row r="114" spans="1:18" ht="14.5" x14ac:dyDescent="0.25">
      <c r="A114" s="236" t="s">
        <v>3</v>
      </c>
      <c r="B114" s="296">
        <v>1540</v>
      </c>
      <c r="C114" s="297">
        <v>1540</v>
      </c>
      <c r="D114" s="298">
        <v>1540</v>
      </c>
      <c r="E114" s="298">
        <v>1540</v>
      </c>
      <c r="F114" s="298">
        <v>1540</v>
      </c>
      <c r="G114" s="299">
        <v>1540</v>
      </c>
      <c r="N114" s="470">
        <v>1</v>
      </c>
      <c r="O114" s="475">
        <v>300</v>
      </c>
      <c r="P114" s="465" t="s">
        <v>138</v>
      </c>
      <c r="Q114" s="466">
        <v>7.1</v>
      </c>
      <c r="R114" s="471">
        <v>14</v>
      </c>
    </row>
    <row r="115" spans="1:18" ht="14.5" x14ac:dyDescent="0.25">
      <c r="A115" s="241" t="s">
        <v>6</v>
      </c>
      <c r="B115" s="300">
        <v>1719</v>
      </c>
      <c r="C115" s="301">
        <v>1807</v>
      </c>
      <c r="D115" s="301">
        <v>1854</v>
      </c>
      <c r="E115" s="301">
        <v>1925</v>
      </c>
      <c r="F115" s="301">
        <v>2048</v>
      </c>
      <c r="G115" s="317">
        <v>1876</v>
      </c>
      <c r="N115" s="470">
        <v>2</v>
      </c>
      <c r="O115" s="475">
        <v>292</v>
      </c>
      <c r="P115" s="465" t="s">
        <v>139</v>
      </c>
      <c r="Q115" s="466">
        <v>7.1</v>
      </c>
      <c r="R115" s="471">
        <v>13</v>
      </c>
    </row>
    <row r="116" spans="1:18" ht="14.5" x14ac:dyDescent="0.25">
      <c r="A116" s="231" t="s">
        <v>7</v>
      </c>
      <c r="B116" s="302">
        <v>100</v>
      </c>
      <c r="C116" s="303">
        <v>100</v>
      </c>
      <c r="D116" s="304">
        <v>100</v>
      </c>
      <c r="E116" s="304">
        <v>100</v>
      </c>
      <c r="F116" s="304">
        <v>100</v>
      </c>
      <c r="G116" s="248">
        <v>88.2</v>
      </c>
      <c r="N116" s="470">
        <v>3</v>
      </c>
      <c r="O116" s="475">
        <v>355</v>
      </c>
      <c r="P116" s="465" t="s">
        <v>140</v>
      </c>
      <c r="Q116" s="466">
        <v>8.5</v>
      </c>
      <c r="R116" s="471">
        <v>16</v>
      </c>
    </row>
    <row r="117" spans="1:18" ht="15" thickBot="1" x14ac:dyDescent="0.3">
      <c r="A117" s="231" t="s">
        <v>8</v>
      </c>
      <c r="B117" s="324">
        <v>3.3000000000000002E-2</v>
      </c>
      <c r="C117" s="325">
        <v>2.1999999999999999E-2</v>
      </c>
      <c r="D117" s="407">
        <v>2.1999999999999999E-2</v>
      </c>
      <c r="E117" s="407">
        <v>2.5999999999999999E-2</v>
      </c>
      <c r="F117" s="407">
        <v>0.04</v>
      </c>
      <c r="G117" s="337">
        <v>6.4000000000000001E-2</v>
      </c>
      <c r="N117" s="470">
        <v>4</v>
      </c>
      <c r="O117" s="475">
        <v>420</v>
      </c>
      <c r="P117" s="465" t="s">
        <v>141</v>
      </c>
      <c r="Q117" s="466">
        <v>10</v>
      </c>
      <c r="R117" s="471">
        <v>19</v>
      </c>
    </row>
    <row r="118" spans="1:18" ht="15" thickBot="1" x14ac:dyDescent="0.3">
      <c r="A118" s="241" t="s">
        <v>1</v>
      </c>
      <c r="B118" s="327">
        <f t="shared" ref="B118:G118" si="25">B115/B114*100-100</f>
        <v>11.623376623376629</v>
      </c>
      <c r="C118" s="328">
        <f t="shared" si="25"/>
        <v>17.337662337662337</v>
      </c>
      <c r="D118" s="328">
        <f t="shared" si="25"/>
        <v>20.389610389610382</v>
      </c>
      <c r="E118" s="328">
        <f t="shared" si="25"/>
        <v>25</v>
      </c>
      <c r="F118" s="328">
        <f t="shared" si="25"/>
        <v>32.987012987012974</v>
      </c>
      <c r="G118" s="339">
        <f t="shared" si="25"/>
        <v>21.818181818181827</v>
      </c>
      <c r="N118" s="445">
        <v>5</v>
      </c>
      <c r="O118" s="446">
        <v>318</v>
      </c>
      <c r="P118" s="472">
        <v>1930</v>
      </c>
      <c r="Q118" s="473">
        <v>7</v>
      </c>
      <c r="R118" s="447">
        <v>15</v>
      </c>
    </row>
    <row r="119" spans="1:18" ht="15" thickBot="1" x14ac:dyDescent="0.35">
      <c r="A119" s="231" t="s">
        <v>27</v>
      </c>
      <c r="B119" s="257">
        <f>B115-B102</f>
        <v>18</v>
      </c>
      <c r="C119" s="258">
        <f t="shared" ref="C119:G119" si="26">C115-C102</f>
        <v>55</v>
      </c>
      <c r="D119" s="258">
        <f t="shared" si="26"/>
        <v>69</v>
      </c>
      <c r="E119" s="258">
        <f t="shared" si="26"/>
        <v>97</v>
      </c>
      <c r="F119" s="258">
        <f t="shared" si="26"/>
        <v>158</v>
      </c>
      <c r="G119" s="288">
        <f t="shared" si="26"/>
        <v>99</v>
      </c>
      <c r="N119" s="467"/>
      <c r="O119" s="446">
        <v>1790</v>
      </c>
      <c r="P119" s="467"/>
      <c r="Q119" s="467"/>
      <c r="R119" s="467"/>
    </row>
    <row r="120" spans="1:18" x14ac:dyDescent="0.25">
      <c r="A120" s="267" t="s">
        <v>52</v>
      </c>
      <c r="B120" s="261">
        <v>300</v>
      </c>
      <c r="C120" s="262">
        <v>292</v>
      </c>
      <c r="D120" s="262">
        <v>355</v>
      </c>
      <c r="E120" s="262">
        <v>420</v>
      </c>
      <c r="F120" s="263">
        <v>318</v>
      </c>
      <c r="G120" s="371">
        <f>SUM(B120:F120)</f>
        <v>1685</v>
      </c>
      <c r="H120" s="200" t="s">
        <v>56</v>
      </c>
      <c r="I120" s="437">
        <f>G107-G120</f>
        <v>103</v>
      </c>
      <c r="J120" s="306">
        <f>I120/G107</f>
        <v>5.7606263982102911E-2</v>
      </c>
      <c r="K120" s="438" t="s">
        <v>115</v>
      </c>
    </row>
    <row r="121" spans="1:18" x14ac:dyDescent="0.25">
      <c r="A121" s="267" t="s">
        <v>28</v>
      </c>
      <c r="B121" s="218">
        <v>75</v>
      </c>
      <c r="C121" s="269">
        <v>75</v>
      </c>
      <c r="D121" s="269">
        <v>75</v>
      </c>
      <c r="E121" s="269">
        <v>75</v>
      </c>
      <c r="F121" s="219">
        <v>75</v>
      </c>
      <c r="G121" s="331"/>
      <c r="H121" s="200" t="s">
        <v>57</v>
      </c>
      <c r="I121" s="200">
        <v>73.069999999999993</v>
      </c>
    </row>
    <row r="122" spans="1:18" ht="13" thickBot="1" x14ac:dyDescent="0.3">
      <c r="A122" s="268" t="s">
        <v>26</v>
      </c>
      <c r="B122" s="216">
        <f t="shared" ref="B122:F122" si="27">B121-B108</f>
        <v>2</v>
      </c>
      <c r="C122" s="217">
        <f t="shared" si="27"/>
        <v>2</v>
      </c>
      <c r="D122" s="217">
        <f t="shared" si="27"/>
        <v>2</v>
      </c>
      <c r="E122" s="217">
        <f t="shared" si="27"/>
        <v>2</v>
      </c>
      <c r="F122" s="398">
        <f t="shared" si="27"/>
        <v>2</v>
      </c>
      <c r="G122" s="333"/>
      <c r="H122" s="200" t="s">
        <v>26</v>
      </c>
      <c r="I122" s="200">
        <f>I121-I108</f>
        <v>1.0699999999999932</v>
      </c>
    </row>
    <row r="124" spans="1:18" ht="13" thickBot="1" x14ac:dyDescent="0.3"/>
    <row r="125" spans="1:18" ht="13.5" thickBot="1" x14ac:dyDescent="0.3">
      <c r="A125" s="272" t="s">
        <v>148</v>
      </c>
      <c r="B125" s="889" t="s">
        <v>53</v>
      </c>
      <c r="C125" s="890"/>
      <c r="D125" s="890"/>
      <c r="E125" s="890"/>
      <c r="F125" s="891"/>
      <c r="G125" s="926" t="s">
        <v>0</v>
      </c>
      <c r="H125" s="200">
        <v>173</v>
      </c>
    </row>
    <row r="126" spans="1:18" x14ac:dyDescent="0.25">
      <c r="A126" s="231" t="s">
        <v>2</v>
      </c>
      <c r="B126" s="295">
        <v>1</v>
      </c>
      <c r="C126" s="225">
        <v>2</v>
      </c>
      <c r="D126" s="225">
        <v>3</v>
      </c>
      <c r="E126" s="225">
        <v>4</v>
      </c>
      <c r="F126" s="225">
        <v>5</v>
      </c>
      <c r="G126" s="929"/>
    </row>
    <row r="127" spans="1:18" ht="13" x14ac:dyDescent="0.25">
      <c r="A127" s="236" t="s">
        <v>3</v>
      </c>
      <c r="B127" s="296">
        <v>1670</v>
      </c>
      <c r="C127" s="297">
        <v>1670</v>
      </c>
      <c r="D127" s="298">
        <v>1670</v>
      </c>
      <c r="E127" s="298">
        <v>1670</v>
      </c>
      <c r="F127" s="298">
        <v>1670</v>
      </c>
      <c r="G127" s="299">
        <v>1670</v>
      </c>
    </row>
    <row r="128" spans="1:18" x14ac:dyDescent="0.25">
      <c r="A128" s="241" t="s">
        <v>6</v>
      </c>
      <c r="B128" s="300">
        <v>1813</v>
      </c>
      <c r="C128" s="301">
        <v>1918</v>
      </c>
      <c r="D128" s="301">
        <v>1944</v>
      </c>
      <c r="E128" s="301">
        <v>2005</v>
      </c>
      <c r="F128" s="301">
        <v>2089</v>
      </c>
      <c r="G128" s="317">
        <v>1962</v>
      </c>
    </row>
    <row r="129" spans="1:10" x14ac:dyDescent="0.25">
      <c r="A129" s="231" t="s">
        <v>7</v>
      </c>
      <c r="B129" s="302">
        <v>96.7</v>
      </c>
      <c r="C129" s="303">
        <v>100</v>
      </c>
      <c r="D129" s="304">
        <v>100</v>
      </c>
      <c r="E129" s="304">
        <v>100</v>
      </c>
      <c r="F129" s="304">
        <v>100</v>
      </c>
      <c r="G129" s="248">
        <v>91.9</v>
      </c>
    </row>
    <row r="130" spans="1:10" ht="13" thickBot="1" x14ac:dyDescent="0.3">
      <c r="A130" s="231" t="s">
        <v>8</v>
      </c>
      <c r="B130" s="324">
        <v>4.1000000000000002E-2</v>
      </c>
      <c r="C130" s="325">
        <v>3.2000000000000001E-2</v>
      </c>
      <c r="D130" s="407">
        <v>2.5999999999999999E-2</v>
      </c>
      <c r="E130" s="407">
        <v>3.2000000000000001E-2</v>
      </c>
      <c r="F130" s="407">
        <v>3.5000000000000003E-2</v>
      </c>
      <c r="G130" s="337">
        <v>5.6000000000000001E-2</v>
      </c>
    </row>
    <row r="131" spans="1:10" x14ac:dyDescent="0.25">
      <c r="A131" s="241" t="s">
        <v>1</v>
      </c>
      <c r="B131" s="327">
        <f t="shared" ref="B131:G131" si="28">B128/B127*100-100</f>
        <v>8.5628742514969929</v>
      </c>
      <c r="C131" s="328">
        <f t="shared" si="28"/>
        <v>14.850299401197603</v>
      </c>
      <c r="D131" s="328">
        <f t="shared" si="28"/>
        <v>16.407185628742511</v>
      </c>
      <c r="E131" s="328">
        <f t="shared" si="28"/>
        <v>20.059880239520965</v>
      </c>
      <c r="F131" s="328">
        <f t="shared" si="28"/>
        <v>25.089820359281447</v>
      </c>
      <c r="G131" s="339">
        <f t="shared" si="28"/>
        <v>17.485029940119759</v>
      </c>
    </row>
    <row r="132" spans="1:10" ht="13" thickBot="1" x14ac:dyDescent="0.3">
      <c r="A132" s="231" t="s">
        <v>27</v>
      </c>
      <c r="B132" s="257">
        <f>B128-B115</f>
        <v>94</v>
      </c>
      <c r="C132" s="258">
        <f t="shared" ref="C132:G132" si="29">C128-C115</f>
        <v>111</v>
      </c>
      <c r="D132" s="258">
        <f t="shared" si="29"/>
        <v>90</v>
      </c>
      <c r="E132" s="258">
        <f t="shared" si="29"/>
        <v>80</v>
      </c>
      <c r="F132" s="258">
        <f t="shared" si="29"/>
        <v>41</v>
      </c>
      <c r="G132" s="288">
        <f t="shared" si="29"/>
        <v>86</v>
      </c>
    </row>
    <row r="133" spans="1:10" x14ac:dyDescent="0.25">
      <c r="A133" s="267" t="s">
        <v>52</v>
      </c>
      <c r="B133" s="261">
        <v>300</v>
      </c>
      <c r="C133" s="262">
        <v>292</v>
      </c>
      <c r="D133" s="262">
        <v>355</v>
      </c>
      <c r="E133" s="262">
        <v>420</v>
      </c>
      <c r="F133" s="263">
        <v>318</v>
      </c>
      <c r="G133" s="371">
        <f>SUM(B133:F133)</f>
        <v>1685</v>
      </c>
      <c r="H133" s="200" t="s">
        <v>56</v>
      </c>
      <c r="I133" s="265">
        <f>G120-G133</f>
        <v>0</v>
      </c>
      <c r="J133" s="306">
        <f>I133/G120</f>
        <v>0</v>
      </c>
    </row>
    <row r="134" spans="1:10" x14ac:dyDescent="0.25">
      <c r="A134" s="267" t="s">
        <v>28</v>
      </c>
      <c r="B134" s="218">
        <v>76</v>
      </c>
      <c r="C134" s="269">
        <v>76</v>
      </c>
      <c r="D134" s="269">
        <v>76</v>
      </c>
      <c r="E134" s="269">
        <v>76</v>
      </c>
      <c r="F134" s="219">
        <v>76</v>
      </c>
      <c r="G134" s="331"/>
      <c r="H134" s="200" t="s">
        <v>57</v>
      </c>
      <c r="I134" s="200">
        <v>75.010000000000005</v>
      </c>
    </row>
    <row r="135" spans="1:10" ht="13" thickBot="1" x14ac:dyDescent="0.3">
      <c r="A135" s="268" t="s">
        <v>26</v>
      </c>
      <c r="B135" s="216">
        <f t="shared" ref="B135:F135" si="30">B134-B121</f>
        <v>1</v>
      </c>
      <c r="C135" s="217">
        <f t="shared" si="30"/>
        <v>1</v>
      </c>
      <c r="D135" s="217">
        <f t="shared" si="30"/>
        <v>1</v>
      </c>
      <c r="E135" s="217">
        <f t="shared" si="30"/>
        <v>1</v>
      </c>
      <c r="F135" s="398">
        <f t="shared" si="30"/>
        <v>1</v>
      </c>
      <c r="G135" s="333"/>
      <c r="H135" s="200" t="s">
        <v>26</v>
      </c>
      <c r="I135" s="200">
        <f>I134-I121</f>
        <v>1.9400000000000119</v>
      </c>
    </row>
    <row r="137" spans="1:10" ht="13" thickBot="1" x14ac:dyDescent="0.3"/>
    <row r="138" spans="1:10" ht="13.5" thickBot="1" x14ac:dyDescent="0.3">
      <c r="A138" s="272" t="s">
        <v>150</v>
      </c>
      <c r="B138" s="889" t="s">
        <v>53</v>
      </c>
      <c r="C138" s="890"/>
      <c r="D138" s="890"/>
      <c r="E138" s="890"/>
      <c r="F138" s="891"/>
      <c r="G138" s="926" t="s">
        <v>0</v>
      </c>
      <c r="H138" s="200">
        <v>169</v>
      </c>
    </row>
    <row r="139" spans="1:10" x14ac:dyDescent="0.25">
      <c r="A139" s="231" t="s">
        <v>2</v>
      </c>
      <c r="B139" s="295">
        <v>1</v>
      </c>
      <c r="C139" s="225">
        <v>2</v>
      </c>
      <c r="D139" s="225">
        <v>3</v>
      </c>
      <c r="E139" s="225">
        <v>4</v>
      </c>
      <c r="F139" s="225">
        <v>5</v>
      </c>
      <c r="G139" s="929"/>
    </row>
    <row r="140" spans="1:10" ht="13" x14ac:dyDescent="0.25">
      <c r="A140" s="236" t="s">
        <v>3</v>
      </c>
      <c r="B140" s="296">
        <v>1790</v>
      </c>
      <c r="C140" s="297">
        <v>1790</v>
      </c>
      <c r="D140" s="298">
        <v>1790</v>
      </c>
      <c r="E140" s="298">
        <v>1790</v>
      </c>
      <c r="F140" s="298">
        <v>1790</v>
      </c>
      <c r="G140" s="299">
        <v>1790</v>
      </c>
    </row>
    <row r="141" spans="1:10" x14ac:dyDescent="0.25">
      <c r="A141" s="241" t="s">
        <v>6</v>
      </c>
      <c r="B141" s="300">
        <v>1931</v>
      </c>
      <c r="C141" s="301">
        <v>2089</v>
      </c>
      <c r="D141" s="301">
        <v>2120</v>
      </c>
      <c r="E141" s="301">
        <v>2136</v>
      </c>
      <c r="F141" s="301">
        <v>2179</v>
      </c>
      <c r="G141" s="317">
        <v>2096</v>
      </c>
    </row>
    <row r="142" spans="1:10" x14ac:dyDescent="0.25">
      <c r="A142" s="231" t="s">
        <v>7</v>
      </c>
      <c r="B142" s="302">
        <v>96.7</v>
      </c>
      <c r="C142" s="303">
        <v>100</v>
      </c>
      <c r="D142" s="304">
        <v>100</v>
      </c>
      <c r="E142" s="304">
        <v>95.2</v>
      </c>
      <c r="F142" s="304">
        <v>96.9</v>
      </c>
      <c r="G142" s="248">
        <v>89.9</v>
      </c>
    </row>
    <row r="143" spans="1:10" ht="13" thickBot="1" x14ac:dyDescent="0.3">
      <c r="A143" s="231" t="s">
        <v>8</v>
      </c>
      <c r="B143" s="324">
        <v>4.2000000000000003E-2</v>
      </c>
      <c r="C143" s="325">
        <v>4.7E-2</v>
      </c>
      <c r="D143" s="407">
        <v>4.5999999999999999E-2</v>
      </c>
      <c r="E143" s="407">
        <v>4.3999999999999997E-2</v>
      </c>
      <c r="F143" s="407">
        <v>4.5999999999999999E-2</v>
      </c>
      <c r="G143" s="337">
        <v>5.8999999999999997E-2</v>
      </c>
    </row>
    <row r="144" spans="1:10" x14ac:dyDescent="0.25">
      <c r="A144" s="241" t="s">
        <v>1</v>
      </c>
      <c r="B144" s="327">
        <f t="shared" ref="B144:G144" si="31">B141/B140*100-100</f>
        <v>7.8770949720670274</v>
      </c>
      <c r="C144" s="328">
        <f t="shared" si="31"/>
        <v>16.703910614525142</v>
      </c>
      <c r="D144" s="328">
        <f t="shared" si="31"/>
        <v>18.435754189944149</v>
      </c>
      <c r="E144" s="328">
        <f t="shared" si="31"/>
        <v>19.329608938547494</v>
      </c>
      <c r="F144" s="328">
        <f t="shared" si="31"/>
        <v>21.731843575418992</v>
      </c>
      <c r="G144" s="339">
        <f t="shared" si="31"/>
        <v>17.094972067039123</v>
      </c>
    </row>
    <row r="145" spans="1:10" ht="13" thickBot="1" x14ac:dyDescent="0.3">
      <c r="A145" s="231" t="s">
        <v>27</v>
      </c>
      <c r="B145" s="257">
        <f>B141-B128</f>
        <v>118</v>
      </c>
      <c r="C145" s="258">
        <f t="shared" ref="C145:G145" si="32">C141-C128</f>
        <v>171</v>
      </c>
      <c r="D145" s="258">
        <f t="shared" si="32"/>
        <v>176</v>
      </c>
      <c r="E145" s="258">
        <f t="shared" si="32"/>
        <v>131</v>
      </c>
      <c r="F145" s="258">
        <f t="shared" si="32"/>
        <v>90</v>
      </c>
      <c r="G145" s="288">
        <f t="shared" si="32"/>
        <v>134</v>
      </c>
    </row>
    <row r="146" spans="1:10" x14ac:dyDescent="0.25">
      <c r="A146" s="267" t="s">
        <v>52</v>
      </c>
      <c r="B146" s="261">
        <v>300</v>
      </c>
      <c r="C146" s="262">
        <v>292</v>
      </c>
      <c r="D146" s="262">
        <v>355</v>
      </c>
      <c r="E146" s="262">
        <v>420</v>
      </c>
      <c r="F146" s="263">
        <v>318</v>
      </c>
      <c r="G146" s="371">
        <f>SUM(B146:F146)</f>
        <v>1685</v>
      </c>
      <c r="H146" s="200" t="s">
        <v>56</v>
      </c>
      <c r="I146" s="265">
        <f>G133-G146</f>
        <v>0</v>
      </c>
      <c r="J146" s="306">
        <f>I146/G133</f>
        <v>0</v>
      </c>
    </row>
    <row r="147" spans="1:10" x14ac:dyDescent="0.25">
      <c r="A147" s="267" t="s">
        <v>28</v>
      </c>
      <c r="B147" s="218">
        <v>77</v>
      </c>
      <c r="C147" s="269">
        <v>77</v>
      </c>
      <c r="D147" s="269">
        <v>77</v>
      </c>
      <c r="E147" s="269">
        <v>77</v>
      </c>
      <c r="F147" s="219">
        <v>77</v>
      </c>
      <c r="G147" s="331"/>
      <c r="H147" s="200" t="s">
        <v>57</v>
      </c>
      <c r="I147" s="200">
        <v>76</v>
      </c>
    </row>
    <row r="148" spans="1:10" ht="13" thickBot="1" x14ac:dyDescent="0.3">
      <c r="A148" s="268" t="s">
        <v>26</v>
      </c>
      <c r="B148" s="216">
        <f t="shared" ref="B148:F148" si="33">B147-B134</f>
        <v>1</v>
      </c>
      <c r="C148" s="217">
        <f t="shared" si="33"/>
        <v>1</v>
      </c>
      <c r="D148" s="217">
        <f t="shared" si="33"/>
        <v>1</v>
      </c>
      <c r="E148" s="217">
        <f t="shared" si="33"/>
        <v>1</v>
      </c>
      <c r="F148" s="398">
        <f t="shared" si="33"/>
        <v>1</v>
      </c>
      <c r="G148" s="333"/>
      <c r="H148" s="200" t="s">
        <v>26</v>
      </c>
      <c r="I148" s="200">
        <f>I147-I134</f>
        <v>0.98999999999999488</v>
      </c>
    </row>
    <row r="150" spans="1:10" ht="13" thickBot="1" x14ac:dyDescent="0.3"/>
    <row r="151" spans="1:10" ht="13.5" thickBot="1" x14ac:dyDescent="0.3">
      <c r="A151" s="272" t="s">
        <v>151</v>
      </c>
      <c r="B151" s="889" t="s">
        <v>53</v>
      </c>
      <c r="C151" s="890"/>
      <c r="D151" s="890"/>
      <c r="E151" s="890"/>
      <c r="F151" s="891"/>
      <c r="G151" s="926" t="s">
        <v>0</v>
      </c>
      <c r="H151" s="200">
        <v>168</v>
      </c>
    </row>
    <row r="152" spans="1:10" x14ac:dyDescent="0.25">
      <c r="A152" s="231" t="s">
        <v>2</v>
      </c>
      <c r="B152" s="295">
        <v>1</v>
      </c>
      <c r="C152" s="225">
        <v>2</v>
      </c>
      <c r="D152" s="225">
        <v>3</v>
      </c>
      <c r="E152" s="225">
        <v>4</v>
      </c>
      <c r="F152" s="225">
        <v>5</v>
      </c>
      <c r="G152" s="929"/>
    </row>
    <row r="153" spans="1:10" ht="13" x14ac:dyDescent="0.25">
      <c r="A153" s="236" t="s">
        <v>3</v>
      </c>
      <c r="B153" s="296">
        <v>1900</v>
      </c>
      <c r="C153" s="297">
        <v>1900</v>
      </c>
      <c r="D153" s="298">
        <v>1900</v>
      </c>
      <c r="E153" s="298">
        <v>1900</v>
      </c>
      <c r="F153" s="298">
        <v>1900</v>
      </c>
      <c r="G153" s="299">
        <v>1900</v>
      </c>
    </row>
    <row r="154" spans="1:10" x14ac:dyDescent="0.25">
      <c r="A154" s="241" t="s">
        <v>6</v>
      </c>
      <c r="B154" s="300">
        <v>1995</v>
      </c>
      <c r="C154" s="301">
        <v>2171</v>
      </c>
      <c r="D154" s="301">
        <v>2174</v>
      </c>
      <c r="E154" s="301">
        <v>2191</v>
      </c>
      <c r="F154" s="301">
        <v>2209</v>
      </c>
      <c r="G154" s="317">
        <v>2152</v>
      </c>
    </row>
    <row r="155" spans="1:10" x14ac:dyDescent="0.25">
      <c r="A155" s="231" t="s">
        <v>7</v>
      </c>
      <c r="B155" s="302">
        <v>86.7</v>
      </c>
      <c r="C155" s="303">
        <v>86.7</v>
      </c>
      <c r="D155" s="304">
        <v>82.9</v>
      </c>
      <c r="E155" s="304">
        <v>95.2</v>
      </c>
      <c r="F155" s="304">
        <v>97.1</v>
      </c>
      <c r="G155" s="248">
        <v>85.7</v>
      </c>
    </row>
    <row r="156" spans="1:10" ht="13" thickBot="1" x14ac:dyDescent="0.3">
      <c r="A156" s="231" t="s">
        <v>8</v>
      </c>
      <c r="B156" s="324">
        <v>6.3E-2</v>
      </c>
      <c r="C156" s="325">
        <v>6.6000000000000003E-2</v>
      </c>
      <c r="D156" s="407">
        <v>6.9000000000000006E-2</v>
      </c>
      <c r="E156" s="407">
        <v>5.5E-2</v>
      </c>
      <c r="F156" s="407">
        <v>5.5E-2</v>
      </c>
      <c r="G156" s="337">
        <v>7.0000000000000007E-2</v>
      </c>
    </row>
    <row r="157" spans="1:10" x14ac:dyDescent="0.25">
      <c r="A157" s="241" t="s">
        <v>1</v>
      </c>
      <c r="B157" s="327">
        <f t="shared" ref="B157:G157" si="34">B154/B153*100-100</f>
        <v>5</v>
      </c>
      <c r="C157" s="328">
        <f t="shared" si="34"/>
        <v>14.26315789473685</v>
      </c>
      <c r="D157" s="328">
        <f t="shared" si="34"/>
        <v>14.421052631578959</v>
      </c>
      <c r="E157" s="328">
        <f t="shared" si="34"/>
        <v>15.31578947368422</v>
      </c>
      <c r="F157" s="328">
        <f t="shared" si="34"/>
        <v>16.26315789473685</v>
      </c>
      <c r="G157" s="339">
        <f t="shared" si="34"/>
        <v>13.26315789473685</v>
      </c>
    </row>
    <row r="158" spans="1:10" ht="13" thickBot="1" x14ac:dyDescent="0.3">
      <c r="A158" s="231" t="s">
        <v>27</v>
      </c>
      <c r="B158" s="257">
        <f>B154-B141</f>
        <v>64</v>
      </c>
      <c r="C158" s="258">
        <f t="shared" ref="C158:G158" si="35">C154-C141</f>
        <v>82</v>
      </c>
      <c r="D158" s="258">
        <f t="shared" si="35"/>
        <v>54</v>
      </c>
      <c r="E158" s="258">
        <f t="shared" si="35"/>
        <v>55</v>
      </c>
      <c r="F158" s="258">
        <f t="shared" si="35"/>
        <v>30</v>
      </c>
      <c r="G158" s="288">
        <f t="shared" si="35"/>
        <v>56</v>
      </c>
    </row>
    <row r="159" spans="1:10" x14ac:dyDescent="0.25">
      <c r="A159" s="267" t="s">
        <v>52</v>
      </c>
      <c r="B159" s="261">
        <v>299</v>
      </c>
      <c r="C159" s="262">
        <v>291</v>
      </c>
      <c r="D159" s="262">
        <v>354</v>
      </c>
      <c r="E159" s="262">
        <v>420</v>
      </c>
      <c r="F159" s="263">
        <v>318</v>
      </c>
      <c r="G159" s="371">
        <f>SUM(B159:F159)</f>
        <v>1682</v>
      </c>
      <c r="H159" s="200" t="s">
        <v>56</v>
      </c>
      <c r="I159" s="265">
        <f>G146-G159</f>
        <v>3</v>
      </c>
      <c r="J159" s="306">
        <f>I159/G146</f>
        <v>1.7804154302670622E-3</v>
      </c>
    </row>
    <row r="160" spans="1:10" x14ac:dyDescent="0.25">
      <c r="A160" s="267" t="s">
        <v>28</v>
      </c>
      <c r="B160" s="218">
        <v>79.5</v>
      </c>
      <c r="C160" s="269">
        <v>79.5</v>
      </c>
      <c r="D160" s="269">
        <v>79.5</v>
      </c>
      <c r="E160" s="269">
        <v>79.5</v>
      </c>
      <c r="F160" s="219">
        <v>79.5</v>
      </c>
      <c r="G160" s="331"/>
      <c r="H160" s="200" t="s">
        <v>57</v>
      </c>
      <c r="I160" s="200">
        <v>77.14</v>
      </c>
    </row>
    <row r="161" spans="1:10" ht="13" thickBot="1" x14ac:dyDescent="0.3">
      <c r="A161" s="268" t="s">
        <v>26</v>
      </c>
      <c r="B161" s="216">
        <f t="shared" ref="B161:E161" si="36">B160-B147</f>
        <v>2.5</v>
      </c>
      <c r="C161" s="217">
        <f t="shared" si="36"/>
        <v>2.5</v>
      </c>
      <c r="D161" s="217">
        <f t="shared" si="36"/>
        <v>2.5</v>
      </c>
      <c r="E161" s="217">
        <f t="shared" si="36"/>
        <v>2.5</v>
      </c>
      <c r="F161" s="533">
        <f>F160-F147</f>
        <v>2.5</v>
      </c>
      <c r="G161" s="333"/>
      <c r="H161" s="200" t="s">
        <v>26</v>
      </c>
      <c r="I161" s="200">
        <f>I160-I147</f>
        <v>1.1400000000000006</v>
      </c>
    </row>
    <row r="163" spans="1:10" ht="13" thickBot="1" x14ac:dyDescent="0.3"/>
    <row r="164" spans="1:10" ht="13.5" thickBot="1" x14ac:dyDescent="0.3">
      <c r="A164" s="272" t="s">
        <v>152</v>
      </c>
      <c r="B164" s="889" t="s">
        <v>53</v>
      </c>
      <c r="C164" s="890"/>
      <c r="D164" s="890"/>
      <c r="E164" s="890"/>
      <c r="F164" s="891"/>
      <c r="G164" s="926" t="s">
        <v>0</v>
      </c>
      <c r="H164" s="200">
        <v>169</v>
      </c>
    </row>
    <row r="165" spans="1:10" x14ac:dyDescent="0.25">
      <c r="A165" s="231" t="s">
        <v>2</v>
      </c>
      <c r="B165" s="295">
        <v>1</v>
      </c>
      <c r="C165" s="225">
        <v>2</v>
      </c>
      <c r="D165" s="225">
        <v>3</v>
      </c>
      <c r="E165" s="225">
        <v>4</v>
      </c>
      <c r="F165" s="225">
        <v>5</v>
      </c>
      <c r="G165" s="929"/>
    </row>
    <row r="166" spans="1:10" ht="13" x14ac:dyDescent="0.25">
      <c r="A166" s="236" t="s">
        <v>3</v>
      </c>
      <c r="B166" s="296">
        <v>2010</v>
      </c>
      <c r="C166" s="297">
        <v>2010</v>
      </c>
      <c r="D166" s="298">
        <v>2010</v>
      </c>
      <c r="E166" s="298">
        <v>2010</v>
      </c>
      <c r="F166" s="298">
        <v>2010</v>
      </c>
      <c r="G166" s="299">
        <v>2010</v>
      </c>
    </row>
    <row r="167" spans="1:10" x14ac:dyDescent="0.25">
      <c r="A167" s="241" t="s">
        <v>6</v>
      </c>
      <c r="B167" s="300">
        <v>2156</v>
      </c>
      <c r="C167" s="301">
        <v>2345</v>
      </c>
      <c r="D167" s="301">
        <v>2324</v>
      </c>
      <c r="E167" s="301">
        <v>2321</v>
      </c>
      <c r="F167" s="301">
        <v>2327</v>
      </c>
      <c r="G167" s="317">
        <v>2298</v>
      </c>
    </row>
    <row r="168" spans="1:10" x14ac:dyDescent="0.25">
      <c r="A168" s="231" t="s">
        <v>7</v>
      </c>
      <c r="B168" s="302">
        <v>96.7</v>
      </c>
      <c r="C168" s="303">
        <v>96.7</v>
      </c>
      <c r="D168" s="304">
        <v>77.099999999999994</v>
      </c>
      <c r="E168" s="304">
        <v>85.7</v>
      </c>
      <c r="F168" s="304">
        <v>90.6</v>
      </c>
      <c r="G168" s="248">
        <v>80.5</v>
      </c>
    </row>
    <row r="169" spans="1:10" ht="13" thickBot="1" x14ac:dyDescent="0.3">
      <c r="A169" s="231" t="s">
        <v>8</v>
      </c>
      <c r="B169" s="324">
        <v>4.7E-2</v>
      </c>
      <c r="C169" s="325">
        <v>5.7000000000000002E-2</v>
      </c>
      <c r="D169" s="407">
        <v>8.6999999999999994E-2</v>
      </c>
      <c r="E169" s="407">
        <v>6.9000000000000006E-2</v>
      </c>
      <c r="F169" s="407">
        <v>7.0999999999999994E-2</v>
      </c>
      <c r="G169" s="337">
        <v>7.3999999999999996E-2</v>
      </c>
    </row>
    <row r="170" spans="1:10" x14ac:dyDescent="0.25">
      <c r="A170" s="241" t="s">
        <v>1</v>
      </c>
      <c r="B170" s="327">
        <f t="shared" ref="B170:G170" si="37">B167/B166*100-100</f>
        <v>7.2636815920398021</v>
      </c>
      <c r="C170" s="328">
        <f t="shared" si="37"/>
        <v>16.666666666666671</v>
      </c>
      <c r="D170" s="328">
        <f t="shared" si="37"/>
        <v>15.621890547263689</v>
      </c>
      <c r="E170" s="328">
        <f t="shared" si="37"/>
        <v>15.472636815920396</v>
      </c>
      <c r="F170" s="328">
        <f t="shared" si="37"/>
        <v>15.771144278606968</v>
      </c>
      <c r="G170" s="339">
        <f t="shared" si="37"/>
        <v>14.328358208955223</v>
      </c>
    </row>
    <row r="171" spans="1:10" ht="13" thickBot="1" x14ac:dyDescent="0.3">
      <c r="A171" s="231" t="s">
        <v>27</v>
      </c>
      <c r="B171" s="257">
        <f>B167-B154</f>
        <v>161</v>
      </c>
      <c r="C171" s="258">
        <f t="shared" ref="C171:G171" si="38">C167-C154</f>
        <v>174</v>
      </c>
      <c r="D171" s="258">
        <f t="shared" si="38"/>
        <v>150</v>
      </c>
      <c r="E171" s="258">
        <f t="shared" si="38"/>
        <v>130</v>
      </c>
      <c r="F171" s="258">
        <f t="shared" si="38"/>
        <v>118</v>
      </c>
      <c r="G171" s="288">
        <f t="shared" si="38"/>
        <v>146</v>
      </c>
    </row>
    <row r="172" spans="1:10" x14ac:dyDescent="0.25">
      <c r="A172" s="267" t="s">
        <v>52</v>
      </c>
      <c r="B172" s="261">
        <v>299</v>
      </c>
      <c r="C172" s="262">
        <v>291</v>
      </c>
      <c r="D172" s="262">
        <v>354</v>
      </c>
      <c r="E172" s="262">
        <v>418</v>
      </c>
      <c r="F172" s="263">
        <v>317</v>
      </c>
      <c r="G172" s="371">
        <f>SUM(B172:F172)</f>
        <v>1679</v>
      </c>
      <c r="H172" s="200" t="s">
        <v>56</v>
      </c>
      <c r="I172" s="265">
        <f>G159-G172</f>
        <v>3</v>
      </c>
      <c r="J172" s="306">
        <f>I172/G159</f>
        <v>1.7835909631391202E-3</v>
      </c>
    </row>
    <row r="173" spans="1:10" x14ac:dyDescent="0.25">
      <c r="A173" s="267" t="s">
        <v>28</v>
      </c>
      <c r="B173" s="218">
        <v>81.5</v>
      </c>
      <c r="C173" s="269">
        <v>81.5</v>
      </c>
      <c r="D173" s="269">
        <v>81.5</v>
      </c>
      <c r="E173" s="269">
        <v>81.5</v>
      </c>
      <c r="F173" s="219">
        <v>82</v>
      </c>
      <c r="G173" s="331"/>
      <c r="H173" s="200" t="s">
        <v>57</v>
      </c>
      <c r="I173" s="200">
        <v>79.64</v>
      </c>
    </row>
    <row r="174" spans="1:10" ht="13" thickBot="1" x14ac:dyDescent="0.3">
      <c r="A174" s="268" t="s">
        <v>26</v>
      </c>
      <c r="B174" s="216">
        <f t="shared" ref="B174:E174" si="39">B173-B160</f>
        <v>2</v>
      </c>
      <c r="C174" s="217">
        <f t="shared" si="39"/>
        <v>2</v>
      </c>
      <c r="D174" s="217">
        <f t="shared" si="39"/>
        <v>2</v>
      </c>
      <c r="E174" s="217">
        <f t="shared" si="39"/>
        <v>2</v>
      </c>
      <c r="F174" s="533">
        <f>F173-F160</f>
        <v>2.5</v>
      </c>
      <c r="G174" s="333"/>
      <c r="H174" s="200" t="s">
        <v>26</v>
      </c>
      <c r="I174" s="200">
        <f>I173-I160</f>
        <v>2.5</v>
      </c>
    </row>
    <row r="176" spans="1:10" ht="13" thickBot="1" x14ac:dyDescent="0.3"/>
    <row r="177" spans="1:10" ht="13.5" thickBot="1" x14ac:dyDescent="0.3">
      <c r="A177" s="272" t="s">
        <v>153</v>
      </c>
      <c r="B177" s="889" t="s">
        <v>53</v>
      </c>
      <c r="C177" s="890"/>
      <c r="D177" s="890"/>
      <c r="E177" s="890"/>
      <c r="F177" s="891"/>
      <c r="G177" s="926" t="s">
        <v>0</v>
      </c>
      <c r="H177" s="200">
        <v>168</v>
      </c>
    </row>
    <row r="178" spans="1:10" ht="13" thickBot="1" x14ac:dyDescent="0.3">
      <c r="A178" s="231" t="s">
        <v>2</v>
      </c>
      <c r="B178" s="295">
        <v>1</v>
      </c>
      <c r="C178" s="225">
        <v>2</v>
      </c>
      <c r="D178" s="225">
        <v>3</v>
      </c>
      <c r="E178" s="225">
        <v>4</v>
      </c>
      <c r="F178" s="225">
        <v>5</v>
      </c>
      <c r="G178" s="928"/>
    </row>
    <row r="179" spans="1:10" ht="13" x14ac:dyDescent="0.25">
      <c r="A179" s="236" t="s">
        <v>3</v>
      </c>
      <c r="B179" s="296">
        <v>2120</v>
      </c>
      <c r="C179" s="297">
        <v>2120</v>
      </c>
      <c r="D179" s="298">
        <v>2120</v>
      </c>
      <c r="E179" s="298">
        <v>2120</v>
      </c>
      <c r="F179" s="344">
        <v>2120</v>
      </c>
      <c r="G179" s="350">
        <v>2120</v>
      </c>
    </row>
    <row r="180" spans="1:10" x14ac:dyDescent="0.25">
      <c r="A180" s="241" t="s">
        <v>6</v>
      </c>
      <c r="B180" s="300">
        <v>2199</v>
      </c>
      <c r="C180" s="301">
        <v>2436</v>
      </c>
      <c r="D180" s="301">
        <v>2466</v>
      </c>
      <c r="E180" s="301">
        <v>2445</v>
      </c>
      <c r="F180" s="345">
        <v>2499</v>
      </c>
      <c r="G180" s="317">
        <v>2414</v>
      </c>
    </row>
    <row r="181" spans="1:10" x14ac:dyDescent="0.25">
      <c r="A181" s="231" t="s">
        <v>7</v>
      </c>
      <c r="B181" s="302">
        <v>83.3</v>
      </c>
      <c r="C181" s="303">
        <v>66.7</v>
      </c>
      <c r="D181" s="304">
        <v>68.599999999999994</v>
      </c>
      <c r="E181" s="304">
        <v>88.1</v>
      </c>
      <c r="F181" s="346">
        <v>90.3</v>
      </c>
      <c r="G181" s="248">
        <v>75.599999999999994</v>
      </c>
    </row>
    <row r="182" spans="1:10" ht="13" thickBot="1" x14ac:dyDescent="0.3">
      <c r="A182" s="231" t="s">
        <v>8</v>
      </c>
      <c r="B182" s="324">
        <v>8.5000000000000006E-2</v>
      </c>
      <c r="C182" s="325">
        <v>9.6000000000000002E-2</v>
      </c>
      <c r="D182" s="407">
        <v>9.4E-2</v>
      </c>
      <c r="E182" s="407">
        <v>6.6000000000000003E-2</v>
      </c>
      <c r="F182" s="545">
        <v>6.4000000000000001E-2</v>
      </c>
      <c r="G182" s="337">
        <v>9.0999999999999998E-2</v>
      </c>
    </row>
    <row r="183" spans="1:10" x14ac:dyDescent="0.25">
      <c r="A183" s="241" t="s">
        <v>1</v>
      </c>
      <c r="B183" s="327">
        <f t="shared" ref="B183:G183" si="40">B180/B179*100-100</f>
        <v>3.7264150943396146</v>
      </c>
      <c r="C183" s="328">
        <f t="shared" si="40"/>
        <v>14.905660377358501</v>
      </c>
      <c r="D183" s="328">
        <f t="shared" si="40"/>
        <v>16.320754716981128</v>
      </c>
      <c r="E183" s="328">
        <f t="shared" si="40"/>
        <v>15.330188679245296</v>
      </c>
      <c r="F183" s="330">
        <f t="shared" si="40"/>
        <v>17.877358490566039</v>
      </c>
      <c r="G183" s="339">
        <f t="shared" si="40"/>
        <v>13.867924528301884</v>
      </c>
    </row>
    <row r="184" spans="1:10" ht="13" thickBot="1" x14ac:dyDescent="0.3">
      <c r="A184" s="231" t="s">
        <v>27</v>
      </c>
      <c r="B184" s="257">
        <f>B180-B167</f>
        <v>43</v>
      </c>
      <c r="C184" s="258">
        <f t="shared" ref="C184:G184" si="41">C180-C167</f>
        <v>91</v>
      </c>
      <c r="D184" s="258">
        <f t="shared" si="41"/>
        <v>142</v>
      </c>
      <c r="E184" s="258">
        <f t="shared" si="41"/>
        <v>124</v>
      </c>
      <c r="F184" s="354">
        <f t="shared" si="41"/>
        <v>172</v>
      </c>
      <c r="G184" s="288">
        <f t="shared" si="41"/>
        <v>116</v>
      </c>
    </row>
    <row r="185" spans="1:10" x14ac:dyDescent="0.25">
      <c r="A185" s="267" t="s">
        <v>52</v>
      </c>
      <c r="B185" s="261">
        <v>297</v>
      </c>
      <c r="C185" s="262">
        <v>290</v>
      </c>
      <c r="D185" s="262">
        <v>352</v>
      </c>
      <c r="E185" s="262">
        <v>418</v>
      </c>
      <c r="F185" s="312">
        <v>316</v>
      </c>
      <c r="G185" s="264">
        <f>SUM(B185:F185)</f>
        <v>1673</v>
      </c>
      <c r="H185" s="200" t="s">
        <v>56</v>
      </c>
      <c r="I185" s="265">
        <f>G172-G185</f>
        <v>6</v>
      </c>
      <c r="J185" s="306">
        <f>I185/G172</f>
        <v>3.5735556879094698E-3</v>
      </c>
    </row>
    <row r="186" spans="1:10" x14ac:dyDescent="0.25">
      <c r="A186" s="267" t="s">
        <v>28</v>
      </c>
      <c r="B186" s="534">
        <v>84</v>
      </c>
      <c r="C186" s="269">
        <v>84</v>
      </c>
      <c r="D186" s="269">
        <v>84</v>
      </c>
      <c r="E186" s="269">
        <v>84</v>
      </c>
      <c r="F186" s="535">
        <v>84</v>
      </c>
      <c r="G186" s="222"/>
      <c r="H186" s="200" t="s">
        <v>57</v>
      </c>
      <c r="I186" s="200">
        <v>81.900000000000006</v>
      </c>
    </row>
    <row r="187" spans="1:10" ht="13" thickBot="1" x14ac:dyDescent="0.3">
      <c r="A187" s="268" t="s">
        <v>26</v>
      </c>
      <c r="B187" s="216">
        <f t="shared" ref="B187:E187" si="42">B186-B173</f>
        <v>2.5</v>
      </c>
      <c r="C187" s="217">
        <f t="shared" si="42"/>
        <v>2.5</v>
      </c>
      <c r="D187" s="217">
        <f t="shared" si="42"/>
        <v>2.5</v>
      </c>
      <c r="E187" s="217">
        <f t="shared" si="42"/>
        <v>2.5</v>
      </c>
      <c r="F187" s="546">
        <f>F186-F173</f>
        <v>2</v>
      </c>
      <c r="G187" s="223"/>
      <c r="H187" s="200" t="s">
        <v>26</v>
      </c>
      <c r="I187" s="200">
        <f>I186-I173</f>
        <v>2.2600000000000051</v>
      </c>
    </row>
    <row r="189" spans="1:10" ht="13" thickBot="1" x14ac:dyDescent="0.3"/>
    <row r="190" spans="1:10" ht="13.5" thickBot="1" x14ac:dyDescent="0.3">
      <c r="A190" s="272" t="s">
        <v>158</v>
      </c>
      <c r="B190" s="889" t="s">
        <v>53</v>
      </c>
      <c r="C190" s="890"/>
      <c r="D190" s="890"/>
      <c r="E190" s="890"/>
      <c r="F190" s="891"/>
      <c r="G190" s="926" t="s">
        <v>0</v>
      </c>
    </row>
    <row r="191" spans="1:10" ht="13" thickBot="1" x14ac:dyDescent="0.3">
      <c r="A191" s="231" t="s">
        <v>2</v>
      </c>
      <c r="B191" s="295">
        <v>1</v>
      </c>
      <c r="C191" s="225">
        <v>2</v>
      </c>
      <c r="D191" s="225">
        <v>3</v>
      </c>
      <c r="E191" s="225">
        <v>4</v>
      </c>
      <c r="F191" s="225">
        <v>5</v>
      </c>
      <c r="G191" s="928"/>
    </row>
    <row r="192" spans="1:10" ht="13" x14ac:dyDescent="0.25">
      <c r="A192" s="236" t="s">
        <v>3</v>
      </c>
      <c r="B192" s="296">
        <v>2240</v>
      </c>
      <c r="C192" s="297">
        <v>2240</v>
      </c>
      <c r="D192" s="298">
        <v>2240</v>
      </c>
      <c r="E192" s="298">
        <v>2240</v>
      </c>
      <c r="F192" s="344">
        <v>2240</v>
      </c>
      <c r="G192" s="350">
        <v>2240</v>
      </c>
    </row>
    <row r="193" spans="1:10" x14ac:dyDescent="0.25">
      <c r="A193" s="241" t="s">
        <v>6</v>
      </c>
      <c r="B193" s="300">
        <v>2311</v>
      </c>
      <c r="C193" s="301">
        <v>2453</v>
      </c>
      <c r="D193" s="301">
        <v>2508</v>
      </c>
      <c r="E193" s="301">
        <v>2564</v>
      </c>
      <c r="F193" s="345">
        <v>2765</v>
      </c>
      <c r="G193" s="317">
        <v>2539</v>
      </c>
    </row>
    <row r="194" spans="1:10" x14ac:dyDescent="0.25">
      <c r="A194" s="231" t="s">
        <v>7</v>
      </c>
      <c r="B194" s="302">
        <v>95.7</v>
      </c>
      <c r="C194" s="303">
        <v>96.4</v>
      </c>
      <c r="D194" s="304">
        <v>100</v>
      </c>
      <c r="E194" s="304">
        <v>100</v>
      </c>
      <c r="F194" s="346">
        <v>94.1</v>
      </c>
      <c r="G194" s="248">
        <v>83.9</v>
      </c>
    </row>
    <row r="195" spans="1:10" ht="13" thickBot="1" x14ac:dyDescent="0.3">
      <c r="A195" s="231" t="s">
        <v>8</v>
      </c>
      <c r="B195" s="324">
        <v>3.5999999999999997E-2</v>
      </c>
      <c r="C195" s="325">
        <v>4.3999999999999997E-2</v>
      </c>
      <c r="D195" s="407">
        <v>3.6999999999999998E-2</v>
      </c>
      <c r="E195" s="407">
        <v>2.8000000000000001E-2</v>
      </c>
      <c r="F195" s="545">
        <v>5.2999999999999999E-2</v>
      </c>
      <c r="G195" s="337">
        <v>7.0000000000000007E-2</v>
      </c>
    </row>
    <row r="196" spans="1:10" x14ac:dyDescent="0.25">
      <c r="A196" s="241" t="s">
        <v>1</v>
      </c>
      <c r="B196" s="327">
        <f t="shared" ref="B196:G196" si="43">B193/B192*100-100</f>
        <v>3.169642857142847</v>
      </c>
      <c r="C196" s="328">
        <f t="shared" si="43"/>
        <v>9.5089285714285836</v>
      </c>
      <c r="D196" s="328">
        <f t="shared" si="43"/>
        <v>11.964285714285722</v>
      </c>
      <c r="E196" s="328">
        <f t="shared" si="43"/>
        <v>14.464285714285708</v>
      </c>
      <c r="F196" s="330">
        <f t="shared" si="43"/>
        <v>23.4375</v>
      </c>
      <c r="G196" s="339">
        <f t="shared" si="43"/>
        <v>13.348214285714292</v>
      </c>
    </row>
    <row r="197" spans="1:10" ht="13" thickBot="1" x14ac:dyDescent="0.3">
      <c r="A197" s="231" t="s">
        <v>27</v>
      </c>
      <c r="B197" s="257">
        <f>B193-B180</f>
        <v>112</v>
      </c>
      <c r="C197" s="258">
        <f t="shared" ref="C197:G197" si="44">C193-C180</f>
        <v>17</v>
      </c>
      <c r="D197" s="258">
        <f t="shared" si="44"/>
        <v>42</v>
      </c>
      <c r="E197" s="258">
        <f t="shared" si="44"/>
        <v>119</v>
      </c>
      <c r="F197" s="354">
        <f t="shared" si="44"/>
        <v>266</v>
      </c>
      <c r="G197" s="288">
        <f t="shared" si="44"/>
        <v>125</v>
      </c>
    </row>
    <row r="198" spans="1:10" x14ac:dyDescent="0.25">
      <c r="A198" s="267" t="s">
        <v>52</v>
      </c>
      <c r="B198" s="261">
        <v>229</v>
      </c>
      <c r="C198" s="262">
        <v>282</v>
      </c>
      <c r="D198" s="262">
        <v>320</v>
      </c>
      <c r="E198" s="262">
        <v>387</v>
      </c>
      <c r="F198" s="312">
        <v>344</v>
      </c>
      <c r="G198" s="264">
        <f>SUM(B198:F198)</f>
        <v>1562</v>
      </c>
      <c r="H198" s="200" t="s">
        <v>56</v>
      </c>
      <c r="I198" s="265">
        <f>G185-G198</f>
        <v>111</v>
      </c>
      <c r="J198" s="306">
        <f>I198/G185</f>
        <v>6.6347878063359234E-2</v>
      </c>
    </row>
    <row r="199" spans="1:10" x14ac:dyDescent="0.25">
      <c r="A199" s="267" t="s">
        <v>28</v>
      </c>
      <c r="B199" s="534">
        <v>87.5</v>
      </c>
      <c r="C199" s="269">
        <v>87.5</v>
      </c>
      <c r="D199" s="269">
        <v>87.5</v>
      </c>
      <c r="E199" s="269">
        <v>87.5</v>
      </c>
      <c r="F199" s="535">
        <v>87.5</v>
      </c>
      <c r="G199" s="222"/>
      <c r="H199" s="200" t="s">
        <v>57</v>
      </c>
      <c r="I199" s="200">
        <v>84.43</v>
      </c>
    </row>
    <row r="200" spans="1:10" ht="13" thickBot="1" x14ac:dyDescent="0.3">
      <c r="A200" s="268" t="s">
        <v>26</v>
      </c>
      <c r="B200" s="216">
        <f t="shared" ref="B200:E200" si="45">B199-B186</f>
        <v>3.5</v>
      </c>
      <c r="C200" s="217">
        <f t="shared" si="45"/>
        <v>3.5</v>
      </c>
      <c r="D200" s="217">
        <f t="shared" si="45"/>
        <v>3.5</v>
      </c>
      <c r="E200" s="217">
        <f t="shared" si="45"/>
        <v>3.5</v>
      </c>
      <c r="F200" s="546">
        <f>F199-F186</f>
        <v>3.5</v>
      </c>
      <c r="G200" s="223"/>
      <c r="H200" s="200" t="s">
        <v>26</v>
      </c>
      <c r="I200" s="200">
        <f>I199-I186</f>
        <v>2.5300000000000011</v>
      </c>
    </row>
    <row r="202" spans="1:10" ht="13" thickBot="1" x14ac:dyDescent="0.3"/>
    <row r="203" spans="1:10" ht="13.5" thickBot="1" x14ac:dyDescent="0.3">
      <c r="A203" s="272" t="s">
        <v>159</v>
      </c>
      <c r="B203" s="889" t="s">
        <v>53</v>
      </c>
      <c r="C203" s="890"/>
      <c r="D203" s="890"/>
      <c r="E203" s="890"/>
      <c r="F203" s="891"/>
      <c r="G203" s="926" t="s">
        <v>0</v>
      </c>
      <c r="H203" s="200">
        <v>154</v>
      </c>
    </row>
    <row r="204" spans="1:10" ht="13" thickBot="1" x14ac:dyDescent="0.3">
      <c r="A204" s="231" t="s">
        <v>2</v>
      </c>
      <c r="B204" s="295">
        <v>1</v>
      </c>
      <c r="C204" s="225">
        <v>2</v>
      </c>
      <c r="D204" s="225">
        <v>3</v>
      </c>
      <c r="E204" s="225">
        <v>4</v>
      </c>
      <c r="F204" s="225">
        <v>5</v>
      </c>
      <c r="G204" s="928"/>
    </row>
    <row r="205" spans="1:10" ht="13" x14ac:dyDescent="0.25">
      <c r="A205" s="236" t="s">
        <v>3</v>
      </c>
      <c r="B205" s="296">
        <v>2370</v>
      </c>
      <c r="C205" s="297">
        <v>2370</v>
      </c>
      <c r="D205" s="298">
        <v>2370</v>
      </c>
      <c r="E205" s="298">
        <v>2370</v>
      </c>
      <c r="F205" s="344">
        <v>2370</v>
      </c>
      <c r="G205" s="350">
        <v>2370</v>
      </c>
    </row>
    <row r="206" spans="1:10" x14ac:dyDescent="0.25">
      <c r="A206" s="241" t="s">
        <v>6</v>
      </c>
      <c r="B206" s="300">
        <v>2424</v>
      </c>
      <c r="C206" s="301">
        <v>2490</v>
      </c>
      <c r="D206" s="301">
        <v>2575</v>
      </c>
      <c r="E206" s="301">
        <v>2624</v>
      </c>
      <c r="F206" s="345">
        <v>2783</v>
      </c>
      <c r="G206" s="317">
        <v>2596</v>
      </c>
    </row>
    <row r="207" spans="1:10" x14ac:dyDescent="0.25">
      <c r="A207" s="231" t="s">
        <v>7</v>
      </c>
      <c r="B207" s="302">
        <v>100</v>
      </c>
      <c r="C207" s="303">
        <v>100</v>
      </c>
      <c r="D207" s="304">
        <v>100</v>
      </c>
      <c r="E207" s="304">
        <v>100</v>
      </c>
      <c r="F207" s="346">
        <v>91.2</v>
      </c>
      <c r="G207" s="248">
        <v>89</v>
      </c>
    </row>
    <row r="208" spans="1:10" ht="13" thickBot="1" x14ac:dyDescent="0.3">
      <c r="A208" s="231" t="s">
        <v>8</v>
      </c>
      <c r="B208" s="324">
        <v>4.2000000000000003E-2</v>
      </c>
      <c r="C208" s="325">
        <v>4.3999999999999997E-2</v>
      </c>
      <c r="D208" s="407">
        <v>4.3999999999999997E-2</v>
      </c>
      <c r="E208" s="407">
        <v>0.04</v>
      </c>
      <c r="F208" s="545">
        <v>7.2999999999999995E-2</v>
      </c>
      <c r="G208" s="337">
        <v>6.9000000000000006E-2</v>
      </c>
    </row>
    <row r="209" spans="1:10" x14ac:dyDescent="0.25">
      <c r="A209" s="241" t="s">
        <v>1</v>
      </c>
      <c r="B209" s="327">
        <f t="shared" ref="B209:G209" si="46">B206/B205*100-100</f>
        <v>2.2784810126582187</v>
      </c>
      <c r="C209" s="328">
        <f t="shared" si="46"/>
        <v>5.0632911392405049</v>
      </c>
      <c r="D209" s="328">
        <f t="shared" si="46"/>
        <v>8.649789029535853</v>
      </c>
      <c r="E209" s="328">
        <f t="shared" si="46"/>
        <v>10.71729957805907</v>
      </c>
      <c r="F209" s="330">
        <f t="shared" si="46"/>
        <v>17.42616033755273</v>
      </c>
      <c r="G209" s="339">
        <f t="shared" si="46"/>
        <v>9.5358649789029499</v>
      </c>
    </row>
    <row r="210" spans="1:10" ht="13" thickBot="1" x14ac:dyDescent="0.3">
      <c r="A210" s="231" t="s">
        <v>27</v>
      </c>
      <c r="B210" s="257">
        <f>B206-B193</f>
        <v>113</v>
      </c>
      <c r="C210" s="258">
        <f t="shared" ref="C210:G210" si="47">C206-C193</f>
        <v>37</v>
      </c>
      <c r="D210" s="258">
        <f t="shared" si="47"/>
        <v>67</v>
      </c>
      <c r="E210" s="258">
        <f t="shared" si="47"/>
        <v>60</v>
      </c>
      <c r="F210" s="354">
        <f t="shared" si="47"/>
        <v>18</v>
      </c>
      <c r="G210" s="288">
        <f t="shared" si="47"/>
        <v>57</v>
      </c>
    </row>
    <row r="211" spans="1:10" x14ac:dyDescent="0.25">
      <c r="A211" s="267" t="s">
        <v>52</v>
      </c>
      <c r="B211" s="261">
        <v>229</v>
      </c>
      <c r="C211" s="262">
        <v>282</v>
      </c>
      <c r="D211" s="262">
        <v>319</v>
      </c>
      <c r="E211" s="262">
        <v>386</v>
      </c>
      <c r="F211" s="312">
        <v>341</v>
      </c>
      <c r="G211" s="264">
        <f>SUM(B211:F211)</f>
        <v>1557</v>
      </c>
      <c r="H211" s="200" t="s">
        <v>56</v>
      </c>
      <c r="I211" s="265">
        <f>G198-G211</f>
        <v>5</v>
      </c>
      <c r="J211" s="306">
        <f>I211/G198</f>
        <v>3.201024327784891E-3</v>
      </c>
    </row>
    <row r="212" spans="1:10" x14ac:dyDescent="0.25">
      <c r="A212" s="267" t="s">
        <v>28</v>
      </c>
      <c r="B212" s="534">
        <v>91.5</v>
      </c>
      <c r="C212" s="269">
        <v>91.5</v>
      </c>
      <c r="D212" s="269">
        <v>91.5</v>
      </c>
      <c r="E212" s="269">
        <v>91.5</v>
      </c>
      <c r="F212" s="535">
        <v>91.5</v>
      </c>
      <c r="G212" s="222"/>
      <c r="H212" s="200" t="s">
        <v>57</v>
      </c>
      <c r="I212" s="200">
        <v>87.78</v>
      </c>
    </row>
    <row r="213" spans="1:10" ht="13" thickBot="1" x14ac:dyDescent="0.3">
      <c r="A213" s="268" t="s">
        <v>26</v>
      </c>
      <c r="B213" s="550">
        <f t="shared" ref="B213:E213" si="48">B212-B199</f>
        <v>4</v>
      </c>
      <c r="C213" s="551">
        <f t="shared" si="48"/>
        <v>4</v>
      </c>
      <c r="D213" s="551">
        <f t="shared" si="48"/>
        <v>4</v>
      </c>
      <c r="E213" s="551">
        <f t="shared" si="48"/>
        <v>4</v>
      </c>
      <c r="F213" s="546">
        <f>F212-F199</f>
        <v>4</v>
      </c>
      <c r="G213" s="223"/>
      <c r="H213" s="200" t="s">
        <v>26</v>
      </c>
      <c r="I213" s="200">
        <f>I212-I199</f>
        <v>3.3499999999999943</v>
      </c>
    </row>
    <row r="215" spans="1:10" ht="13" thickBot="1" x14ac:dyDescent="0.3"/>
    <row r="216" spans="1:10" ht="13.5" thickBot="1" x14ac:dyDescent="0.3">
      <c r="A216" s="272" t="s">
        <v>161</v>
      </c>
      <c r="B216" s="889" t="s">
        <v>53</v>
      </c>
      <c r="C216" s="890"/>
      <c r="D216" s="890"/>
      <c r="E216" s="890"/>
      <c r="F216" s="891"/>
      <c r="G216" s="926" t="s">
        <v>0</v>
      </c>
      <c r="H216" s="200">
        <v>154</v>
      </c>
    </row>
    <row r="217" spans="1:10" ht="13" thickBot="1" x14ac:dyDescent="0.3">
      <c r="A217" s="231" t="s">
        <v>2</v>
      </c>
      <c r="B217" s="295">
        <v>1</v>
      </c>
      <c r="C217" s="225">
        <v>2</v>
      </c>
      <c r="D217" s="225">
        <v>3</v>
      </c>
      <c r="E217" s="225">
        <v>4</v>
      </c>
      <c r="F217" s="225">
        <v>5</v>
      </c>
      <c r="G217" s="928"/>
    </row>
    <row r="218" spans="1:10" ht="13" x14ac:dyDescent="0.25">
      <c r="A218" s="236" t="s">
        <v>3</v>
      </c>
      <c r="B218" s="296">
        <v>2510</v>
      </c>
      <c r="C218" s="297">
        <v>2510</v>
      </c>
      <c r="D218" s="298">
        <v>2510</v>
      </c>
      <c r="E218" s="298">
        <v>2510</v>
      </c>
      <c r="F218" s="344">
        <v>2510</v>
      </c>
      <c r="G218" s="350">
        <v>2510</v>
      </c>
    </row>
    <row r="219" spans="1:10" x14ac:dyDescent="0.25">
      <c r="A219" s="241" t="s">
        <v>6</v>
      </c>
      <c r="B219" s="300">
        <v>2484</v>
      </c>
      <c r="C219" s="301">
        <v>2542</v>
      </c>
      <c r="D219" s="301">
        <v>2643</v>
      </c>
      <c r="E219" s="301">
        <v>2686</v>
      </c>
      <c r="F219" s="345">
        <v>2772</v>
      </c>
      <c r="G219" s="317">
        <v>2641</v>
      </c>
    </row>
    <row r="220" spans="1:10" x14ac:dyDescent="0.25">
      <c r="A220" s="231" t="s">
        <v>7</v>
      </c>
      <c r="B220" s="302">
        <v>90.9</v>
      </c>
      <c r="C220" s="303">
        <v>92.9</v>
      </c>
      <c r="D220" s="304">
        <v>100</v>
      </c>
      <c r="E220" s="304">
        <v>94.7</v>
      </c>
      <c r="F220" s="346">
        <v>91.2</v>
      </c>
      <c r="G220" s="248">
        <v>89</v>
      </c>
    </row>
    <row r="221" spans="1:10" ht="13" thickBot="1" x14ac:dyDescent="0.3">
      <c r="A221" s="231" t="s">
        <v>8</v>
      </c>
      <c r="B221" s="324">
        <v>5.2999999999999999E-2</v>
      </c>
      <c r="C221" s="325">
        <v>5.0999999999999997E-2</v>
      </c>
      <c r="D221" s="407">
        <v>3.6999999999999998E-2</v>
      </c>
      <c r="E221" s="407">
        <v>5.0999999999999997E-2</v>
      </c>
      <c r="F221" s="545">
        <v>6.0999999999999999E-2</v>
      </c>
      <c r="G221" s="337">
        <v>6.3E-2</v>
      </c>
    </row>
    <row r="222" spans="1:10" x14ac:dyDescent="0.25">
      <c r="A222" s="241" t="s">
        <v>1</v>
      </c>
      <c r="B222" s="327">
        <f t="shared" ref="B222:G222" si="49">B219/B218*100-100</f>
        <v>-1.0358565737051748</v>
      </c>
      <c r="C222" s="328">
        <f t="shared" si="49"/>
        <v>1.2749003984063592</v>
      </c>
      <c r="D222" s="328">
        <f t="shared" si="49"/>
        <v>5.2988047808764946</v>
      </c>
      <c r="E222" s="328">
        <f t="shared" si="49"/>
        <v>7.0119521912350535</v>
      </c>
      <c r="F222" s="330">
        <f t="shared" si="49"/>
        <v>10.4382470119522</v>
      </c>
      <c r="G222" s="339">
        <f t="shared" si="49"/>
        <v>5.2191235059760857</v>
      </c>
    </row>
    <row r="223" spans="1:10" ht="13" thickBot="1" x14ac:dyDescent="0.3">
      <c r="A223" s="231" t="s">
        <v>27</v>
      </c>
      <c r="B223" s="257">
        <f>B219-B206</f>
        <v>60</v>
      </c>
      <c r="C223" s="258">
        <f t="shared" ref="C223:G223" si="50">C219-C206</f>
        <v>52</v>
      </c>
      <c r="D223" s="258">
        <f t="shared" si="50"/>
        <v>68</v>
      </c>
      <c r="E223" s="258">
        <f t="shared" si="50"/>
        <v>62</v>
      </c>
      <c r="F223" s="354">
        <f t="shared" si="50"/>
        <v>-11</v>
      </c>
      <c r="G223" s="288">
        <f t="shared" si="50"/>
        <v>45</v>
      </c>
    </row>
    <row r="224" spans="1:10" x14ac:dyDescent="0.25">
      <c r="A224" s="267" t="s">
        <v>52</v>
      </c>
      <c r="B224" s="261">
        <v>229</v>
      </c>
      <c r="C224" s="262">
        <v>282</v>
      </c>
      <c r="D224" s="262">
        <v>319</v>
      </c>
      <c r="E224" s="262">
        <v>386</v>
      </c>
      <c r="F224" s="312">
        <v>340</v>
      </c>
      <c r="G224" s="264">
        <f>SUM(B224:F224)</f>
        <v>1556</v>
      </c>
      <c r="H224" s="200" t="s">
        <v>56</v>
      </c>
      <c r="I224" s="265">
        <f>G211-G224</f>
        <v>1</v>
      </c>
      <c r="J224" s="306">
        <f>I224/G211</f>
        <v>6.4226075786769424E-4</v>
      </c>
    </row>
    <row r="225" spans="1:10" x14ac:dyDescent="0.25">
      <c r="A225" s="267" t="s">
        <v>28</v>
      </c>
      <c r="B225" s="534">
        <v>97.5</v>
      </c>
      <c r="C225" s="269">
        <v>97.5</v>
      </c>
      <c r="D225" s="269">
        <v>97.5</v>
      </c>
      <c r="E225" s="269">
        <v>97.5</v>
      </c>
      <c r="F225" s="535">
        <v>97.5</v>
      </c>
      <c r="G225" s="222"/>
      <c r="H225" s="200" t="s">
        <v>57</v>
      </c>
      <c r="I225" s="200">
        <v>91.55</v>
      </c>
    </row>
    <row r="226" spans="1:10" ht="13" thickBot="1" x14ac:dyDescent="0.3">
      <c r="A226" s="268" t="s">
        <v>26</v>
      </c>
      <c r="B226" s="550">
        <f t="shared" ref="B226:E226" si="51">B225-B212</f>
        <v>6</v>
      </c>
      <c r="C226" s="551">
        <f t="shared" si="51"/>
        <v>6</v>
      </c>
      <c r="D226" s="551">
        <f t="shared" si="51"/>
        <v>6</v>
      </c>
      <c r="E226" s="551">
        <f t="shared" si="51"/>
        <v>6</v>
      </c>
      <c r="F226" s="546">
        <f>F225-F212</f>
        <v>6</v>
      </c>
      <c r="G226" s="223"/>
      <c r="H226" s="200" t="s">
        <v>26</v>
      </c>
      <c r="I226" s="200">
        <f>I225-I212</f>
        <v>3.769999999999996</v>
      </c>
    </row>
    <row r="228" spans="1:10" ht="13" thickBot="1" x14ac:dyDescent="0.3"/>
    <row r="229" spans="1:10" ht="13.5" thickBot="1" x14ac:dyDescent="0.3">
      <c r="A229" s="272" t="s">
        <v>162</v>
      </c>
      <c r="B229" s="889" t="s">
        <v>53</v>
      </c>
      <c r="C229" s="890"/>
      <c r="D229" s="890"/>
      <c r="E229" s="890"/>
      <c r="F229" s="891"/>
      <c r="G229" s="926" t="s">
        <v>0</v>
      </c>
      <c r="H229" s="200">
        <v>155</v>
      </c>
    </row>
    <row r="230" spans="1:10" ht="13" thickBot="1" x14ac:dyDescent="0.3">
      <c r="A230" s="231" t="s">
        <v>2</v>
      </c>
      <c r="B230" s="295">
        <v>1</v>
      </c>
      <c r="C230" s="225">
        <v>2</v>
      </c>
      <c r="D230" s="225">
        <v>3</v>
      </c>
      <c r="E230" s="225">
        <v>4</v>
      </c>
      <c r="F230" s="225">
        <v>5</v>
      </c>
      <c r="G230" s="928"/>
    </row>
    <row r="231" spans="1:10" ht="13" x14ac:dyDescent="0.25">
      <c r="A231" s="236" t="s">
        <v>3</v>
      </c>
      <c r="B231" s="296">
        <v>2650</v>
      </c>
      <c r="C231" s="297">
        <v>2650</v>
      </c>
      <c r="D231" s="298">
        <v>2650</v>
      </c>
      <c r="E231" s="298">
        <v>2650</v>
      </c>
      <c r="F231" s="344">
        <v>2650</v>
      </c>
      <c r="G231" s="350">
        <v>2650</v>
      </c>
    </row>
    <row r="232" spans="1:10" x14ac:dyDescent="0.25">
      <c r="A232" s="241" t="s">
        <v>6</v>
      </c>
      <c r="B232" s="300">
        <v>2553</v>
      </c>
      <c r="C232" s="301">
        <v>2611</v>
      </c>
      <c r="D232" s="301">
        <v>2727</v>
      </c>
      <c r="E232" s="301">
        <v>2793</v>
      </c>
      <c r="F232" s="345">
        <v>2939</v>
      </c>
      <c r="G232" s="317">
        <v>2743</v>
      </c>
    </row>
    <row r="233" spans="1:10" x14ac:dyDescent="0.25">
      <c r="A233" s="231" t="s">
        <v>7</v>
      </c>
      <c r="B233" s="302">
        <v>95.7</v>
      </c>
      <c r="C233" s="303">
        <v>96.4</v>
      </c>
      <c r="D233" s="304">
        <v>93.8</v>
      </c>
      <c r="E233" s="304">
        <v>89.5</v>
      </c>
      <c r="F233" s="346">
        <v>97.1</v>
      </c>
      <c r="G233" s="248">
        <v>78.7</v>
      </c>
    </row>
    <row r="234" spans="1:10" ht="13" thickBot="1" x14ac:dyDescent="0.3">
      <c r="A234" s="231" t="s">
        <v>8</v>
      </c>
      <c r="B234" s="324">
        <v>0.05</v>
      </c>
      <c r="C234" s="325">
        <v>4.9000000000000002E-2</v>
      </c>
      <c r="D234" s="407">
        <v>5.7000000000000002E-2</v>
      </c>
      <c r="E234" s="407">
        <v>6.2E-2</v>
      </c>
      <c r="F234" s="545">
        <v>0.05</v>
      </c>
      <c r="G234" s="337">
        <v>7.1999999999999995E-2</v>
      </c>
    </row>
    <row r="235" spans="1:10" x14ac:dyDescent="0.25">
      <c r="A235" s="241" t="s">
        <v>1</v>
      </c>
      <c r="B235" s="327">
        <f t="shared" ref="B235:G235" si="52">B232/B231*100-100</f>
        <v>-3.6603773584905639</v>
      </c>
      <c r="C235" s="328">
        <f t="shared" si="52"/>
        <v>-1.4716981132075375</v>
      </c>
      <c r="D235" s="328">
        <f t="shared" si="52"/>
        <v>2.9056603773584868</v>
      </c>
      <c r="E235" s="328">
        <f t="shared" si="52"/>
        <v>5.3962264150943469</v>
      </c>
      <c r="F235" s="330">
        <f t="shared" si="52"/>
        <v>10.905660377358501</v>
      </c>
      <c r="G235" s="339">
        <f t="shared" si="52"/>
        <v>3.5094339622641542</v>
      </c>
    </row>
    <row r="236" spans="1:10" ht="13" thickBot="1" x14ac:dyDescent="0.3">
      <c r="A236" s="231" t="s">
        <v>27</v>
      </c>
      <c r="B236" s="257">
        <f>B232-B219</f>
        <v>69</v>
      </c>
      <c r="C236" s="258">
        <f t="shared" ref="C236:G236" si="53">C232-C219</f>
        <v>69</v>
      </c>
      <c r="D236" s="258">
        <f t="shared" si="53"/>
        <v>84</v>
      </c>
      <c r="E236" s="258">
        <f t="shared" si="53"/>
        <v>107</v>
      </c>
      <c r="F236" s="354">
        <f t="shared" si="53"/>
        <v>167</v>
      </c>
      <c r="G236" s="288">
        <f t="shared" si="53"/>
        <v>102</v>
      </c>
    </row>
    <row r="237" spans="1:10" x14ac:dyDescent="0.25">
      <c r="A237" s="267" t="s">
        <v>52</v>
      </c>
      <c r="B237" s="261">
        <v>229</v>
      </c>
      <c r="C237" s="262">
        <v>281</v>
      </c>
      <c r="D237" s="262">
        <v>319</v>
      </c>
      <c r="E237" s="262">
        <v>386</v>
      </c>
      <c r="F237" s="312">
        <v>340</v>
      </c>
      <c r="G237" s="264">
        <f>SUM(B237:F237)</f>
        <v>1555</v>
      </c>
      <c r="H237" s="200" t="s">
        <v>56</v>
      </c>
      <c r="I237" s="265">
        <f>G224-G237</f>
        <v>1</v>
      </c>
      <c r="J237" s="306">
        <f>I237/G224</f>
        <v>6.426735218508997E-4</v>
      </c>
    </row>
    <row r="238" spans="1:10" x14ac:dyDescent="0.25">
      <c r="A238" s="267" t="s">
        <v>28</v>
      </c>
      <c r="B238" s="534">
        <v>104.5</v>
      </c>
      <c r="C238" s="269">
        <v>104.5</v>
      </c>
      <c r="D238" s="269">
        <v>104.5</v>
      </c>
      <c r="E238" s="269">
        <v>104.5</v>
      </c>
      <c r="F238" s="535">
        <v>104</v>
      </c>
      <c r="G238" s="222"/>
      <c r="H238" s="200" t="s">
        <v>57</v>
      </c>
      <c r="I238" s="200">
        <v>97.56</v>
      </c>
    </row>
    <row r="239" spans="1:10" ht="13" thickBot="1" x14ac:dyDescent="0.3">
      <c r="A239" s="268" t="s">
        <v>26</v>
      </c>
      <c r="B239" s="550">
        <f t="shared" ref="B239:E239" si="54">B238-B225</f>
        <v>7</v>
      </c>
      <c r="C239" s="551">
        <f t="shared" si="54"/>
        <v>7</v>
      </c>
      <c r="D239" s="551">
        <f t="shared" si="54"/>
        <v>7</v>
      </c>
      <c r="E239" s="551">
        <f t="shared" si="54"/>
        <v>7</v>
      </c>
      <c r="F239" s="546">
        <f>F238-F225</f>
        <v>6.5</v>
      </c>
      <c r="G239" s="223"/>
      <c r="H239" s="200" t="s">
        <v>26</v>
      </c>
      <c r="I239" s="200">
        <f>I238-I225</f>
        <v>6.0100000000000051</v>
      </c>
    </row>
    <row r="241" spans="1:10" ht="13" thickBot="1" x14ac:dyDescent="0.3"/>
    <row r="242" spans="1:10" ht="13.5" thickBot="1" x14ac:dyDescent="0.3">
      <c r="A242" s="272" t="s">
        <v>163</v>
      </c>
      <c r="B242" s="889" t="s">
        <v>53</v>
      </c>
      <c r="C242" s="890"/>
      <c r="D242" s="890"/>
      <c r="E242" s="890"/>
      <c r="F242" s="891"/>
      <c r="G242" s="926" t="s">
        <v>0</v>
      </c>
      <c r="H242" s="200">
        <v>154</v>
      </c>
    </row>
    <row r="243" spans="1:10" ht="13" thickBot="1" x14ac:dyDescent="0.3">
      <c r="A243" s="231" t="s">
        <v>2</v>
      </c>
      <c r="B243" s="295">
        <v>1</v>
      </c>
      <c r="C243" s="225">
        <v>2</v>
      </c>
      <c r="D243" s="225">
        <v>3</v>
      </c>
      <c r="E243" s="225">
        <v>4</v>
      </c>
      <c r="F243" s="225">
        <v>5</v>
      </c>
      <c r="G243" s="928"/>
    </row>
    <row r="244" spans="1:10" ht="13" x14ac:dyDescent="0.25">
      <c r="A244" s="236" t="s">
        <v>3</v>
      </c>
      <c r="B244" s="296">
        <v>2800</v>
      </c>
      <c r="C244" s="297">
        <v>2800</v>
      </c>
      <c r="D244" s="298">
        <v>2800</v>
      </c>
      <c r="E244" s="298">
        <v>2800</v>
      </c>
      <c r="F244" s="344">
        <v>2800</v>
      </c>
      <c r="G244" s="350">
        <v>2800</v>
      </c>
    </row>
    <row r="245" spans="1:10" x14ac:dyDescent="0.25">
      <c r="A245" s="241" t="s">
        <v>6</v>
      </c>
      <c r="B245" s="300">
        <v>2707</v>
      </c>
      <c r="C245" s="301">
        <v>2770</v>
      </c>
      <c r="D245" s="301">
        <v>2920</v>
      </c>
      <c r="E245" s="301">
        <v>2944</v>
      </c>
      <c r="F245" s="345">
        <v>3091</v>
      </c>
      <c r="G245" s="317">
        <v>2906</v>
      </c>
    </row>
    <row r="246" spans="1:10" x14ac:dyDescent="0.25">
      <c r="A246" s="231" t="s">
        <v>7</v>
      </c>
      <c r="B246" s="302">
        <v>86.4</v>
      </c>
      <c r="C246" s="303">
        <v>96.4</v>
      </c>
      <c r="D246" s="304">
        <v>96.9</v>
      </c>
      <c r="E246" s="304">
        <v>89.5</v>
      </c>
      <c r="F246" s="346">
        <v>91.2</v>
      </c>
      <c r="G246" s="248">
        <v>81.8</v>
      </c>
    </row>
    <row r="247" spans="1:10" ht="13" thickBot="1" x14ac:dyDescent="0.3">
      <c r="A247" s="231" t="s">
        <v>8</v>
      </c>
      <c r="B247" s="324">
        <v>6.8000000000000005E-2</v>
      </c>
      <c r="C247" s="325">
        <v>0.05</v>
      </c>
      <c r="D247" s="407">
        <v>5.2999999999999999E-2</v>
      </c>
      <c r="E247" s="407">
        <v>6.5000000000000002E-2</v>
      </c>
      <c r="F247" s="545">
        <v>6.2E-2</v>
      </c>
      <c r="G247" s="337">
        <v>7.3999999999999996E-2</v>
      </c>
    </row>
    <row r="248" spans="1:10" x14ac:dyDescent="0.25">
      <c r="A248" s="241" t="s">
        <v>1</v>
      </c>
      <c r="B248" s="327">
        <f t="shared" ref="B248:G248" si="55">B245/B244*100-100</f>
        <v>-3.3214285714285694</v>
      </c>
      <c r="C248" s="328">
        <f t="shared" si="55"/>
        <v>-1.0714285714285694</v>
      </c>
      <c r="D248" s="328">
        <f t="shared" si="55"/>
        <v>4.2857142857142918</v>
      </c>
      <c r="E248" s="328">
        <f t="shared" si="55"/>
        <v>5.1428571428571388</v>
      </c>
      <c r="F248" s="330">
        <f t="shared" si="55"/>
        <v>10.392857142857139</v>
      </c>
      <c r="G248" s="339">
        <f t="shared" si="55"/>
        <v>3.7857142857142776</v>
      </c>
    </row>
    <row r="249" spans="1:10" ht="13" thickBot="1" x14ac:dyDescent="0.3">
      <c r="A249" s="231" t="s">
        <v>27</v>
      </c>
      <c r="B249" s="257">
        <f>B245-B232</f>
        <v>154</v>
      </c>
      <c r="C249" s="258">
        <f t="shared" ref="C249:G249" si="56">C245-C232</f>
        <v>159</v>
      </c>
      <c r="D249" s="258">
        <f t="shared" si="56"/>
        <v>193</v>
      </c>
      <c r="E249" s="258">
        <f t="shared" si="56"/>
        <v>151</v>
      </c>
      <c r="F249" s="354">
        <f t="shared" si="56"/>
        <v>152</v>
      </c>
      <c r="G249" s="288">
        <f t="shared" si="56"/>
        <v>163</v>
      </c>
    </row>
    <row r="250" spans="1:10" x14ac:dyDescent="0.25">
      <c r="A250" s="267" t="s">
        <v>52</v>
      </c>
      <c r="B250" s="261">
        <v>229</v>
      </c>
      <c r="C250" s="262">
        <v>281</v>
      </c>
      <c r="D250" s="262">
        <v>319</v>
      </c>
      <c r="E250" s="262">
        <v>385</v>
      </c>
      <c r="F250" s="312">
        <v>339</v>
      </c>
      <c r="G250" s="264">
        <f>SUM(B250:F250)</f>
        <v>1553</v>
      </c>
      <c r="H250" s="200" t="s">
        <v>56</v>
      </c>
      <c r="I250" s="265">
        <f>G237-G250</f>
        <v>2</v>
      </c>
      <c r="J250" s="306">
        <f>I250/G237</f>
        <v>1.2861736334405145E-3</v>
      </c>
    </row>
    <row r="251" spans="1:10" x14ac:dyDescent="0.25">
      <c r="A251" s="267" t="s">
        <v>28</v>
      </c>
      <c r="B251" s="534">
        <v>111.5</v>
      </c>
      <c r="C251" s="269">
        <v>111.5</v>
      </c>
      <c r="D251" s="269">
        <v>111</v>
      </c>
      <c r="E251" s="269">
        <v>111</v>
      </c>
      <c r="F251" s="535">
        <v>110.5</v>
      </c>
      <c r="G251" s="222"/>
      <c r="H251" s="200" t="s">
        <v>57</v>
      </c>
      <c r="I251" s="200">
        <v>104.53</v>
      </c>
    </row>
    <row r="252" spans="1:10" ht="13" thickBot="1" x14ac:dyDescent="0.3">
      <c r="A252" s="268" t="s">
        <v>26</v>
      </c>
      <c r="B252" s="550">
        <f t="shared" ref="B252:E252" si="57">B251-B238</f>
        <v>7</v>
      </c>
      <c r="C252" s="551">
        <f t="shared" si="57"/>
        <v>7</v>
      </c>
      <c r="D252" s="551">
        <f t="shared" si="57"/>
        <v>6.5</v>
      </c>
      <c r="E252" s="551">
        <f t="shared" si="57"/>
        <v>6.5</v>
      </c>
      <c r="F252" s="546">
        <f>F251-F238</f>
        <v>6.5</v>
      </c>
      <c r="G252" s="223"/>
      <c r="H252" s="200" t="s">
        <v>26</v>
      </c>
      <c r="I252" s="200">
        <f>I251-I238</f>
        <v>6.9699999999999989</v>
      </c>
    </row>
    <row r="254" spans="1:10" ht="13" thickBot="1" x14ac:dyDescent="0.3"/>
    <row r="255" spans="1:10" ht="13.5" thickBot="1" x14ac:dyDescent="0.3">
      <c r="A255" s="272" t="s">
        <v>165</v>
      </c>
      <c r="B255" s="889" t="s">
        <v>53</v>
      </c>
      <c r="C255" s="890"/>
      <c r="D255" s="890"/>
      <c r="E255" s="890"/>
      <c r="F255" s="891"/>
      <c r="G255" s="926" t="s">
        <v>0</v>
      </c>
      <c r="H255" s="200">
        <v>152</v>
      </c>
    </row>
    <row r="256" spans="1:10" ht="13" thickBot="1" x14ac:dyDescent="0.3">
      <c r="A256" s="231" t="s">
        <v>2</v>
      </c>
      <c r="B256" s="295">
        <v>1</v>
      </c>
      <c r="C256" s="225">
        <v>2</v>
      </c>
      <c r="D256" s="225">
        <v>3</v>
      </c>
      <c r="E256" s="225">
        <v>4</v>
      </c>
      <c r="F256" s="225">
        <v>5</v>
      </c>
      <c r="G256" s="928"/>
    </row>
    <row r="257" spans="1:10" ht="13" x14ac:dyDescent="0.25">
      <c r="A257" s="236" t="s">
        <v>3</v>
      </c>
      <c r="B257" s="296">
        <v>2960</v>
      </c>
      <c r="C257" s="297">
        <v>2960</v>
      </c>
      <c r="D257" s="298">
        <v>2960</v>
      </c>
      <c r="E257" s="298">
        <v>2960</v>
      </c>
      <c r="F257" s="344">
        <v>2960</v>
      </c>
      <c r="G257" s="350">
        <v>2960</v>
      </c>
    </row>
    <row r="258" spans="1:10" x14ac:dyDescent="0.25">
      <c r="A258" s="241" t="s">
        <v>6</v>
      </c>
      <c r="B258" s="300">
        <v>2903</v>
      </c>
      <c r="C258" s="301">
        <v>3012</v>
      </c>
      <c r="D258" s="301">
        <v>3098</v>
      </c>
      <c r="E258" s="301">
        <v>3145</v>
      </c>
      <c r="F258" s="345">
        <v>3409</v>
      </c>
      <c r="G258" s="317">
        <v>3133</v>
      </c>
    </row>
    <row r="259" spans="1:10" x14ac:dyDescent="0.25">
      <c r="A259" s="231" t="s">
        <v>7</v>
      </c>
      <c r="B259" s="302">
        <v>90.9</v>
      </c>
      <c r="C259" s="303">
        <v>100</v>
      </c>
      <c r="D259" s="304">
        <v>93.5</v>
      </c>
      <c r="E259" s="304">
        <v>92.1</v>
      </c>
      <c r="F259" s="346">
        <v>78.8</v>
      </c>
      <c r="G259" s="248">
        <v>80.3</v>
      </c>
    </row>
    <row r="260" spans="1:10" ht="13" thickBot="1" x14ac:dyDescent="0.3">
      <c r="A260" s="231" t="s">
        <v>8</v>
      </c>
      <c r="B260" s="324">
        <v>6.4000000000000001E-2</v>
      </c>
      <c r="C260" s="325">
        <v>4.9000000000000002E-2</v>
      </c>
      <c r="D260" s="407">
        <v>5.3999999999999999E-2</v>
      </c>
      <c r="E260" s="407">
        <v>5.2999999999999999E-2</v>
      </c>
      <c r="F260" s="545">
        <v>0.08</v>
      </c>
      <c r="G260" s="337">
        <v>8.1000000000000003E-2</v>
      </c>
    </row>
    <row r="261" spans="1:10" x14ac:dyDescent="0.25">
      <c r="A261" s="241" t="s">
        <v>1</v>
      </c>
      <c r="B261" s="327">
        <f t="shared" ref="B261:G261" si="58">B258/B257*100-100</f>
        <v>-1.9256756756756772</v>
      </c>
      <c r="C261" s="328">
        <f t="shared" si="58"/>
        <v>1.7567567567567437</v>
      </c>
      <c r="D261" s="328">
        <f t="shared" si="58"/>
        <v>4.6621621621621472</v>
      </c>
      <c r="E261" s="328">
        <f t="shared" si="58"/>
        <v>6.25</v>
      </c>
      <c r="F261" s="330">
        <f t="shared" si="58"/>
        <v>15.168918918918919</v>
      </c>
      <c r="G261" s="339">
        <f t="shared" si="58"/>
        <v>5.8445945945945823</v>
      </c>
    </row>
    <row r="262" spans="1:10" ht="13" thickBot="1" x14ac:dyDescent="0.3">
      <c r="A262" s="231" t="s">
        <v>27</v>
      </c>
      <c r="B262" s="257">
        <f>B258-B245</f>
        <v>196</v>
      </c>
      <c r="C262" s="258">
        <f t="shared" ref="C262:G262" si="59">C258-C245</f>
        <v>242</v>
      </c>
      <c r="D262" s="258">
        <f t="shared" si="59"/>
        <v>178</v>
      </c>
      <c r="E262" s="258">
        <f t="shared" si="59"/>
        <v>201</v>
      </c>
      <c r="F262" s="354">
        <f t="shared" si="59"/>
        <v>318</v>
      </c>
      <c r="G262" s="288">
        <f t="shared" si="59"/>
        <v>227</v>
      </c>
    </row>
    <row r="263" spans="1:10" x14ac:dyDescent="0.25">
      <c r="A263" s="267" t="s">
        <v>52</v>
      </c>
      <c r="B263" s="261">
        <v>229</v>
      </c>
      <c r="C263" s="262">
        <v>281</v>
      </c>
      <c r="D263" s="262">
        <v>319</v>
      </c>
      <c r="E263" s="262">
        <v>385</v>
      </c>
      <c r="F263" s="312">
        <v>339</v>
      </c>
      <c r="G263" s="264">
        <f>SUM(B263:F263)</f>
        <v>1553</v>
      </c>
      <c r="H263" s="200" t="s">
        <v>56</v>
      </c>
      <c r="I263" s="265">
        <f>G250-G263</f>
        <v>0</v>
      </c>
      <c r="J263" s="306">
        <f>I263/G250</f>
        <v>0</v>
      </c>
    </row>
    <row r="264" spans="1:10" x14ac:dyDescent="0.25">
      <c r="A264" s="267" t="s">
        <v>28</v>
      </c>
      <c r="B264" s="534">
        <v>117.5</v>
      </c>
      <c r="C264" s="269">
        <v>117.5</v>
      </c>
      <c r="D264" s="269">
        <v>117</v>
      </c>
      <c r="E264" s="269">
        <v>117</v>
      </c>
      <c r="F264" s="535">
        <v>116.5</v>
      </c>
      <c r="G264" s="222"/>
      <c r="H264" s="200" t="s">
        <v>57</v>
      </c>
      <c r="I264" s="200">
        <v>111.05</v>
      </c>
    </row>
    <row r="265" spans="1:10" ht="13" thickBot="1" x14ac:dyDescent="0.3">
      <c r="A265" s="268" t="s">
        <v>26</v>
      </c>
      <c r="B265" s="550">
        <f t="shared" ref="B265:E265" si="60">B264-B251</f>
        <v>6</v>
      </c>
      <c r="C265" s="551">
        <f t="shared" si="60"/>
        <v>6</v>
      </c>
      <c r="D265" s="551">
        <f t="shared" si="60"/>
        <v>6</v>
      </c>
      <c r="E265" s="551">
        <f t="shared" si="60"/>
        <v>6</v>
      </c>
      <c r="F265" s="546">
        <f>F264-F251</f>
        <v>6</v>
      </c>
      <c r="G265" s="223"/>
      <c r="H265" s="200" t="s">
        <v>26</v>
      </c>
      <c r="I265" s="200">
        <f>I264-I251</f>
        <v>6.519999999999996</v>
      </c>
    </row>
    <row r="267" spans="1:10" ht="13" thickBot="1" x14ac:dyDescent="0.3"/>
    <row r="268" spans="1:10" ht="13.5" thickBot="1" x14ac:dyDescent="0.3">
      <c r="A268" s="272" t="s">
        <v>167</v>
      </c>
      <c r="B268" s="889" t="s">
        <v>53</v>
      </c>
      <c r="C268" s="890"/>
      <c r="D268" s="890"/>
      <c r="E268" s="890"/>
      <c r="F268" s="891"/>
      <c r="G268" s="926" t="s">
        <v>0</v>
      </c>
      <c r="H268" s="200">
        <v>152</v>
      </c>
    </row>
    <row r="269" spans="1:10" ht="13" thickBot="1" x14ac:dyDescent="0.3">
      <c r="A269" s="231" t="s">
        <v>2</v>
      </c>
      <c r="B269" s="295">
        <v>1</v>
      </c>
      <c r="C269" s="225">
        <v>2</v>
      </c>
      <c r="D269" s="225">
        <v>3</v>
      </c>
      <c r="E269" s="225">
        <v>4</v>
      </c>
      <c r="F269" s="225">
        <v>5</v>
      </c>
      <c r="G269" s="928"/>
    </row>
    <row r="270" spans="1:10" ht="13" x14ac:dyDescent="0.25">
      <c r="A270" s="236" t="s">
        <v>3</v>
      </c>
      <c r="B270" s="296">
        <v>3150</v>
      </c>
      <c r="C270" s="297">
        <v>3150</v>
      </c>
      <c r="D270" s="298">
        <v>3150</v>
      </c>
      <c r="E270" s="298">
        <v>3150</v>
      </c>
      <c r="F270" s="344">
        <v>3150</v>
      </c>
      <c r="G270" s="350">
        <v>3150</v>
      </c>
    </row>
    <row r="271" spans="1:10" x14ac:dyDescent="0.25">
      <c r="A271" s="241" t="s">
        <v>6</v>
      </c>
      <c r="B271" s="300">
        <v>2977</v>
      </c>
      <c r="C271" s="301">
        <v>3103</v>
      </c>
      <c r="D271" s="301">
        <v>3164</v>
      </c>
      <c r="E271" s="301">
        <v>3175</v>
      </c>
      <c r="F271" s="345">
        <v>3436</v>
      </c>
      <c r="G271" s="317">
        <v>3188</v>
      </c>
    </row>
    <row r="272" spans="1:10" x14ac:dyDescent="0.25">
      <c r="A272" s="231" t="s">
        <v>7</v>
      </c>
      <c r="B272" s="302">
        <v>90.9</v>
      </c>
      <c r="C272" s="303">
        <v>92.9</v>
      </c>
      <c r="D272" s="304">
        <v>87.1</v>
      </c>
      <c r="E272" s="304">
        <v>73.7</v>
      </c>
      <c r="F272" s="346">
        <v>93.9</v>
      </c>
      <c r="G272" s="248">
        <v>76.3</v>
      </c>
    </row>
    <row r="273" spans="1:10" ht="13" thickBot="1" x14ac:dyDescent="0.3">
      <c r="A273" s="231" t="s">
        <v>8</v>
      </c>
      <c r="B273" s="324">
        <v>5.2999999999999999E-2</v>
      </c>
      <c r="C273" s="325">
        <v>6.6000000000000003E-2</v>
      </c>
      <c r="D273" s="407">
        <v>0.06</v>
      </c>
      <c r="E273" s="407">
        <v>9.4E-2</v>
      </c>
      <c r="F273" s="545">
        <v>5.8999999999999997E-2</v>
      </c>
      <c r="G273" s="337">
        <v>8.3000000000000004E-2</v>
      </c>
    </row>
    <row r="274" spans="1:10" x14ac:dyDescent="0.25">
      <c r="A274" s="241" t="s">
        <v>1</v>
      </c>
      <c r="B274" s="327">
        <f t="shared" ref="B274:G274" si="61">B271/B270*100-100</f>
        <v>-5.4920634920634939</v>
      </c>
      <c r="C274" s="328">
        <f t="shared" si="61"/>
        <v>-1.4920634920634939</v>
      </c>
      <c r="D274" s="328">
        <f t="shared" si="61"/>
        <v>0.44444444444444287</v>
      </c>
      <c r="E274" s="328">
        <f t="shared" si="61"/>
        <v>0.79365079365078373</v>
      </c>
      <c r="F274" s="330">
        <f t="shared" si="61"/>
        <v>9.0793650793650897</v>
      </c>
      <c r="G274" s="339">
        <f t="shared" si="61"/>
        <v>1.2063492063492163</v>
      </c>
    </row>
    <row r="275" spans="1:10" ht="13" thickBot="1" x14ac:dyDescent="0.3">
      <c r="A275" s="231" t="s">
        <v>27</v>
      </c>
      <c r="B275" s="257">
        <f>B271-B258</f>
        <v>74</v>
      </c>
      <c r="C275" s="258">
        <f t="shared" ref="C275:G275" si="62">C271-C258</f>
        <v>91</v>
      </c>
      <c r="D275" s="258">
        <f t="shared" si="62"/>
        <v>66</v>
      </c>
      <c r="E275" s="258">
        <f t="shared" si="62"/>
        <v>30</v>
      </c>
      <c r="F275" s="354">
        <f t="shared" si="62"/>
        <v>27</v>
      </c>
      <c r="G275" s="288">
        <f t="shared" si="62"/>
        <v>55</v>
      </c>
    </row>
    <row r="276" spans="1:10" x14ac:dyDescent="0.25">
      <c r="A276" s="267" t="s">
        <v>52</v>
      </c>
      <c r="B276" s="261">
        <v>228</v>
      </c>
      <c r="C276" s="262">
        <v>280</v>
      </c>
      <c r="D276" s="262">
        <v>318</v>
      </c>
      <c r="E276" s="262">
        <v>385</v>
      </c>
      <c r="F276" s="312">
        <v>339</v>
      </c>
      <c r="G276" s="264">
        <f>SUM(B276:F276)</f>
        <v>1550</v>
      </c>
      <c r="H276" s="200" t="s">
        <v>56</v>
      </c>
      <c r="I276" s="265">
        <f>G263-G276</f>
        <v>3</v>
      </c>
      <c r="J276" s="306">
        <f>I276/G263</f>
        <v>1.9317450096587251E-3</v>
      </c>
    </row>
    <row r="277" spans="1:10" x14ac:dyDescent="0.25">
      <c r="A277" s="267" t="s">
        <v>28</v>
      </c>
      <c r="B277" s="534">
        <v>124</v>
      </c>
      <c r="C277" s="269">
        <v>124</v>
      </c>
      <c r="D277" s="269">
        <v>123.5</v>
      </c>
      <c r="E277" s="269">
        <v>123.5</v>
      </c>
      <c r="F277" s="535">
        <v>123</v>
      </c>
      <c r="G277" s="222"/>
      <c r="H277" s="200" t="s">
        <v>57</v>
      </c>
      <c r="I277" s="200">
        <v>117.29</v>
      </c>
    </row>
    <row r="278" spans="1:10" ht="13" thickBot="1" x14ac:dyDescent="0.3">
      <c r="A278" s="268" t="s">
        <v>26</v>
      </c>
      <c r="B278" s="550">
        <f t="shared" ref="B278:E278" si="63">B277-B264</f>
        <v>6.5</v>
      </c>
      <c r="C278" s="551">
        <f t="shared" si="63"/>
        <v>6.5</v>
      </c>
      <c r="D278" s="551">
        <f t="shared" si="63"/>
        <v>6.5</v>
      </c>
      <c r="E278" s="551">
        <f t="shared" si="63"/>
        <v>6.5</v>
      </c>
      <c r="F278" s="546">
        <f>F277-F264</f>
        <v>6.5</v>
      </c>
      <c r="G278" s="223"/>
      <c r="H278" s="200" t="s">
        <v>26</v>
      </c>
      <c r="I278" s="200">
        <f>I277-I264</f>
        <v>6.2400000000000091</v>
      </c>
    </row>
    <row r="281" spans="1:10" ht="13" thickBot="1" x14ac:dyDescent="0.3">
      <c r="A281" s="200" t="s">
        <v>169</v>
      </c>
      <c r="B281" s="200">
        <v>126.08</v>
      </c>
      <c r="C281" s="200">
        <v>125.83</v>
      </c>
      <c r="D281" s="200">
        <v>125.17</v>
      </c>
      <c r="E281" s="200">
        <v>124.91</v>
      </c>
    </row>
    <row r="282" spans="1:10" ht="13.5" thickBot="1" x14ac:dyDescent="0.3">
      <c r="A282" s="272" t="s">
        <v>168</v>
      </c>
      <c r="B282" s="889" t="s">
        <v>53</v>
      </c>
      <c r="C282" s="890"/>
      <c r="D282" s="890"/>
      <c r="E282" s="891"/>
      <c r="F282" s="926" t="s">
        <v>0</v>
      </c>
      <c r="G282" s="200">
        <v>115</v>
      </c>
    </row>
    <row r="283" spans="1:10" ht="13" customHeight="1" thickBot="1" x14ac:dyDescent="0.3">
      <c r="A283" s="231" t="s">
        <v>2</v>
      </c>
      <c r="B283" s="295">
        <v>1</v>
      </c>
      <c r="C283" s="225">
        <v>2</v>
      </c>
      <c r="D283" s="225">
        <v>3</v>
      </c>
      <c r="E283" s="225">
        <v>4</v>
      </c>
      <c r="F283" s="928"/>
    </row>
    <row r="284" spans="1:10" ht="13" x14ac:dyDescent="0.25">
      <c r="A284" s="236" t="s">
        <v>3</v>
      </c>
      <c r="B284" s="296">
        <v>3370</v>
      </c>
      <c r="C284" s="297">
        <v>3370</v>
      </c>
      <c r="D284" s="298">
        <v>3370</v>
      </c>
      <c r="E284" s="298">
        <v>3370</v>
      </c>
      <c r="F284" s="350">
        <v>3370</v>
      </c>
    </row>
    <row r="285" spans="1:10" x14ac:dyDescent="0.25">
      <c r="A285" s="241" t="s">
        <v>6</v>
      </c>
      <c r="B285" s="300">
        <v>3178</v>
      </c>
      <c r="C285" s="301">
        <v>3306</v>
      </c>
      <c r="D285" s="301">
        <v>3500</v>
      </c>
      <c r="E285" s="301">
        <v>3690</v>
      </c>
      <c r="F285" s="317">
        <v>3433</v>
      </c>
    </row>
    <row r="286" spans="1:10" x14ac:dyDescent="0.25">
      <c r="A286" s="231" t="s">
        <v>7</v>
      </c>
      <c r="B286" s="302">
        <v>100</v>
      </c>
      <c r="C286" s="303">
        <v>100</v>
      </c>
      <c r="D286" s="304">
        <v>96.6</v>
      </c>
      <c r="E286" s="304">
        <v>100</v>
      </c>
      <c r="F286" s="248">
        <v>90.4</v>
      </c>
    </row>
    <row r="287" spans="1:10" ht="13" thickBot="1" x14ac:dyDescent="0.3">
      <c r="A287" s="231" t="s">
        <v>8</v>
      </c>
      <c r="B287" s="324">
        <v>2.5000000000000001E-2</v>
      </c>
      <c r="C287" s="325">
        <v>2.1999999999999999E-2</v>
      </c>
      <c r="D287" s="407">
        <v>3.4000000000000002E-2</v>
      </c>
      <c r="E287" s="407">
        <v>3.5000000000000003E-2</v>
      </c>
      <c r="F287" s="337">
        <v>6.2E-2</v>
      </c>
    </row>
    <row r="288" spans="1:10" x14ac:dyDescent="0.25">
      <c r="A288" s="241" t="s">
        <v>1</v>
      </c>
      <c r="B288" s="327">
        <f t="shared" ref="B288:F288" si="64">B285/B284*100-100</f>
        <v>-5.6973293768545972</v>
      </c>
      <c r="C288" s="328">
        <f t="shared" si="64"/>
        <v>-1.8991097922848752</v>
      </c>
      <c r="D288" s="328">
        <f t="shared" si="64"/>
        <v>3.857566765578639</v>
      </c>
      <c r="E288" s="328">
        <f t="shared" si="64"/>
        <v>9.4955489614243334</v>
      </c>
      <c r="F288" s="339">
        <f t="shared" si="64"/>
        <v>1.8694362017804167</v>
      </c>
    </row>
    <row r="289" spans="1:26" ht="13" thickBot="1" x14ac:dyDescent="0.3">
      <c r="A289" s="231" t="s">
        <v>27</v>
      </c>
      <c r="B289" s="257">
        <f>B285-B271</f>
        <v>201</v>
      </c>
      <c r="C289" s="258">
        <f t="shared" ref="C289:E289" si="65">C285-C271</f>
        <v>203</v>
      </c>
      <c r="D289" s="258">
        <f t="shared" si="65"/>
        <v>336</v>
      </c>
      <c r="E289" s="258">
        <f t="shared" si="65"/>
        <v>515</v>
      </c>
      <c r="F289" s="288">
        <f>F285-G271</f>
        <v>245</v>
      </c>
    </row>
    <row r="290" spans="1:26" x14ac:dyDescent="0.25">
      <c r="A290" s="267" t="s">
        <v>52</v>
      </c>
      <c r="B290" s="261">
        <v>207</v>
      </c>
      <c r="C290" s="262">
        <v>360</v>
      </c>
      <c r="D290" s="262">
        <v>294</v>
      </c>
      <c r="E290" s="262">
        <v>301</v>
      </c>
      <c r="F290" s="264">
        <f>SUM(B290:E290)</f>
        <v>1162</v>
      </c>
      <c r="G290" s="200" t="s">
        <v>56</v>
      </c>
      <c r="H290" s="265">
        <f>G276-F290</f>
        <v>388</v>
      </c>
      <c r="I290" s="306">
        <f>H290/G276</f>
        <v>0.25032258064516127</v>
      </c>
    </row>
    <row r="291" spans="1:26" x14ac:dyDescent="0.25">
      <c r="A291" s="267" t="s">
        <v>28</v>
      </c>
      <c r="B291" s="534">
        <v>132</v>
      </c>
      <c r="C291" s="269">
        <v>132</v>
      </c>
      <c r="D291" s="269">
        <v>130.5</v>
      </c>
      <c r="E291" s="269">
        <v>130</v>
      </c>
      <c r="F291" s="222"/>
      <c r="G291" s="200" t="s">
        <v>57</v>
      </c>
      <c r="H291" s="200">
        <v>123.94</v>
      </c>
    </row>
    <row r="292" spans="1:26" ht="13" thickBot="1" x14ac:dyDescent="0.3">
      <c r="A292" s="268" t="s">
        <v>26</v>
      </c>
      <c r="B292" s="550">
        <f>B291-B281</f>
        <v>5.9200000000000017</v>
      </c>
      <c r="C292" s="550">
        <f t="shared" ref="C292:E292" si="66">C291-C281</f>
        <v>6.1700000000000017</v>
      </c>
      <c r="D292" s="550">
        <f t="shared" si="66"/>
        <v>5.3299999999999983</v>
      </c>
      <c r="E292" s="550">
        <f t="shared" si="66"/>
        <v>5.0900000000000034</v>
      </c>
      <c r="F292" s="223"/>
      <c r="G292" s="200" t="s">
        <v>26</v>
      </c>
      <c r="H292" s="200">
        <f>H291-I277</f>
        <v>6.6499999999999915</v>
      </c>
    </row>
    <row r="294" spans="1:26" x14ac:dyDescent="0.25">
      <c r="A294" s="200" t="s">
        <v>28</v>
      </c>
      <c r="B294" s="200">
        <v>130</v>
      </c>
      <c r="C294" s="200">
        <v>130</v>
      </c>
      <c r="D294" s="200">
        <v>132</v>
      </c>
      <c r="E294" s="200">
        <v>130</v>
      </c>
      <c r="F294" s="200">
        <v>130.5</v>
      </c>
      <c r="G294" s="200">
        <v>132</v>
      </c>
      <c r="H294" s="200">
        <v>130</v>
      </c>
      <c r="I294" s="200">
        <v>130.5</v>
      </c>
      <c r="J294" s="200">
        <v>132</v>
      </c>
      <c r="K294" s="200">
        <v>130.5</v>
      </c>
      <c r="L294" s="200">
        <v>130</v>
      </c>
      <c r="M294" s="200">
        <v>132</v>
      </c>
      <c r="N294" s="200">
        <v>130.5</v>
      </c>
      <c r="O294" s="200">
        <v>130</v>
      </c>
      <c r="P294" s="200">
        <v>132</v>
      </c>
      <c r="Q294" s="200">
        <v>130.5</v>
      </c>
      <c r="R294" s="200">
        <v>132</v>
      </c>
      <c r="S294" s="200">
        <v>132</v>
      </c>
      <c r="T294" s="200">
        <v>132</v>
      </c>
      <c r="U294" s="200">
        <v>132</v>
      </c>
      <c r="V294" s="200">
        <v>132</v>
      </c>
    </row>
    <row r="295" spans="1:26" ht="13" thickBot="1" x14ac:dyDescent="0.3">
      <c r="A295" s="200" t="s">
        <v>59</v>
      </c>
      <c r="B295" s="200">
        <v>3433</v>
      </c>
      <c r="C295" s="200">
        <v>3433</v>
      </c>
      <c r="D295" s="200">
        <v>3433</v>
      </c>
      <c r="E295" s="200">
        <v>3433</v>
      </c>
      <c r="F295" s="200">
        <v>3433</v>
      </c>
      <c r="G295" s="200">
        <v>3433</v>
      </c>
      <c r="H295" s="200">
        <v>3433</v>
      </c>
      <c r="I295" s="200">
        <v>3433</v>
      </c>
      <c r="J295" s="200">
        <v>3433</v>
      </c>
      <c r="K295" s="200">
        <v>3433</v>
      </c>
      <c r="L295" s="200">
        <v>3433</v>
      </c>
      <c r="M295" s="200">
        <v>3433</v>
      </c>
      <c r="N295" s="200">
        <v>3433</v>
      </c>
      <c r="O295" s="200">
        <v>3433</v>
      </c>
      <c r="P295" s="200">
        <v>3433</v>
      </c>
      <c r="Q295" s="200">
        <v>3433</v>
      </c>
      <c r="R295" s="200">
        <v>3433</v>
      </c>
      <c r="S295" s="200">
        <v>3433</v>
      </c>
      <c r="T295" s="200">
        <v>3433</v>
      </c>
      <c r="U295" s="200">
        <v>3433</v>
      </c>
      <c r="V295" s="200">
        <v>3433</v>
      </c>
      <c r="W295" s="200">
        <v>3433</v>
      </c>
    </row>
    <row r="296" spans="1:26" ht="13.5" thickBot="1" x14ac:dyDescent="0.3">
      <c r="A296" s="272" t="s">
        <v>171</v>
      </c>
      <c r="B296" s="896" t="s">
        <v>53</v>
      </c>
      <c r="C296" s="897"/>
      <c r="D296" s="897"/>
      <c r="E296" s="897"/>
      <c r="F296" s="897"/>
      <c r="G296" s="897"/>
      <c r="H296" s="898"/>
      <c r="I296" s="896" t="s">
        <v>114</v>
      </c>
      <c r="J296" s="897"/>
      <c r="K296" s="897"/>
      <c r="L296" s="897"/>
      <c r="M296" s="897"/>
      <c r="N296" s="897"/>
      <c r="O296" s="898"/>
      <c r="P296" s="896" t="s">
        <v>63</v>
      </c>
      <c r="Q296" s="897"/>
      <c r="R296" s="897"/>
      <c r="S296" s="897"/>
      <c r="T296" s="897"/>
      <c r="U296" s="897"/>
      <c r="V296" s="898"/>
      <c r="W296" s="926" t="s">
        <v>0</v>
      </c>
      <c r="X296" s="200">
        <v>229</v>
      </c>
    </row>
    <row r="297" spans="1:26" s="672" customFormat="1" ht="13" thickBot="1" x14ac:dyDescent="0.3">
      <c r="A297" s="231" t="s">
        <v>54</v>
      </c>
      <c r="B297" s="295">
        <v>1</v>
      </c>
      <c r="C297" s="225">
        <v>2</v>
      </c>
      <c r="D297" s="225">
        <v>3</v>
      </c>
      <c r="E297" s="225">
        <v>4</v>
      </c>
      <c r="F297" s="225">
        <v>5</v>
      </c>
      <c r="G297" s="225">
        <v>6</v>
      </c>
      <c r="H297" s="342">
        <v>7</v>
      </c>
      <c r="I297" s="295">
        <v>1</v>
      </c>
      <c r="J297" s="225">
        <v>2</v>
      </c>
      <c r="K297" s="225">
        <v>3</v>
      </c>
      <c r="L297" s="225">
        <v>4</v>
      </c>
      <c r="M297" s="225">
        <v>5</v>
      </c>
      <c r="N297" s="225">
        <v>6</v>
      </c>
      <c r="O297" s="342">
        <v>7</v>
      </c>
      <c r="P297" s="295">
        <v>1</v>
      </c>
      <c r="Q297" s="225">
        <v>2</v>
      </c>
      <c r="R297" s="225">
        <v>3</v>
      </c>
      <c r="S297" s="225">
        <v>4</v>
      </c>
      <c r="T297" s="225">
        <v>5</v>
      </c>
      <c r="U297" s="225">
        <v>6</v>
      </c>
      <c r="V297" s="342">
        <v>7</v>
      </c>
      <c r="W297" s="927"/>
    </row>
    <row r="298" spans="1:26" ht="13" x14ac:dyDescent="0.25">
      <c r="A298" s="236" t="s">
        <v>3</v>
      </c>
      <c r="B298" s="296">
        <v>3560</v>
      </c>
      <c r="C298" s="297">
        <v>3560</v>
      </c>
      <c r="D298" s="298">
        <v>3560</v>
      </c>
      <c r="E298" s="298">
        <v>3560</v>
      </c>
      <c r="F298" s="298">
        <v>3561</v>
      </c>
      <c r="G298" s="298">
        <v>3562</v>
      </c>
      <c r="H298" s="393">
        <v>3563</v>
      </c>
      <c r="I298" s="562">
        <v>3564</v>
      </c>
      <c r="J298" s="298">
        <v>3565</v>
      </c>
      <c r="K298" s="298">
        <v>3566</v>
      </c>
      <c r="L298" s="298">
        <v>3567</v>
      </c>
      <c r="M298" s="298">
        <v>3568</v>
      </c>
      <c r="N298" s="298">
        <v>3569</v>
      </c>
      <c r="O298" s="393">
        <v>3570</v>
      </c>
      <c r="P298" s="562">
        <v>3571</v>
      </c>
      <c r="Q298" s="298">
        <v>3572</v>
      </c>
      <c r="R298" s="298">
        <v>3573</v>
      </c>
      <c r="S298" s="298">
        <v>3574</v>
      </c>
      <c r="T298" s="298">
        <v>3575</v>
      </c>
      <c r="U298" s="298">
        <v>3576</v>
      </c>
      <c r="V298" s="393">
        <v>3577</v>
      </c>
      <c r="W298" s="389">
        <v>3560</v>
      </c>
    </row>
    <row r="299" spans="1:26" x14ac:dyDescent="0.25">
      <c r="A299" s="241" t="s">
        <v>6</v>
      </c>
      <c r="B299" s="300">
        <v>3751</v>
      </c>
      <c r="C299" s="301">
        <v>3779</v>
      </c>
      <c r="D299" s="301">
        <v>3582</v>
      </c>
      <c r="E299" s="301">
        <v>3865</v>
      </c>
      <c r="F299" s="301">
        <v>3625</v>
      </c>
      <c r="G299" s="301">
        <v>3481</v>
      </c>
      <c r="H299" s="394">
        <v>3938</v>
      </c>
      <c r="I299" s="300">
        <v>3665</v>
      </c>
      <c r="J299" s="301">
        <v>3372</v>
      </c>
      <c r="K299" s="301">
        <v>3460</v>
      </c>
      <c r="L299" s="301">
        <v>3799</v>
      </c>
      <c r="M299" s="301">
        <v>3615</v>
      </c>
      <c r="N299" s="301">
        <v>3722</v>
      </c>
      <c r="O299" s="394">
        <v>3824</v>
      </c>
      <c r="P299" s="300">
        <v>3438</v>
      </c>
      <c r="Q299" s="301">
        <v>3646</v>
      </c>
      <c r="R299" s="301">
        <v>3328</v>
      </c>
      <c r="S299" s="301">
        <v>3474</v>
      </c>
      <c r="T299" s="301">
        <v>3324</v>
      </c>
      <c r="U299" s="301">
        <v>3402</v>
      </c>
      <c r="V299" s="394">
        <v>3467</v>
      </c>
      <c r="W299" s="390">
        <v>3585</v>
      </c>
    </row>
    <row r="300" spans="1:26" x14ac:dyDescent="0.25">
      <c r="A300" s="231" t="s">
        <v>7</v>
      </c>
      <c r="B300" s="302">
        <v>100</v>
      </c>
      <c r="C300" s="303">
        <v>91.7</v>
      </c>
      <c r="D300" s="304">
        <v>100</v>
      </c>
      <c r="E300" s="304">
        <v>100</v>
      </c>
      <c r="F300" s="304">
        <v>100</v>
      </c>
      <c r="G300" s="304">
        <v>100</v>
      </c>
      <c r="H300" s="395">
        <v>91.7</v>
      </c>
      <c r="I300" s="548">
        <v>100</v>
      </c>
      <c r="J300" s="304">
        <v>100</v>
      </c>
      <c r="K300" s="304">
        <v>100</v>
      </c>
      <c r="L300" s="304">
        <v>75</v>
      </c>
      <c r="M300" s="304">
        <v>100</v>
      </c>
      <c r="N300" s="304">
        <v>100</v>
      </c>
      <c r="O300" s="395">
        <v>100</v>
      </c>
      <c r="P300" s="548">
        <v>83.3</v>
      </c>
      <c r="Q300" s="304">
        <v>100</v>
      </c>
      <c r="R300" s="304">
        <v>100</v>
      </c>
      <c r="S300" s="304">
        <v>100</v>
      </c>
      <c r="T300" s="304">
        <v>100</v>
      </c>
      <c r="U300" s="304">
        <v>100</v>
      </c>
      <c r="V300" s="395">
        <v>100</v>
      </c>
      <c r="W300" s="391">
        <v>92.6</v>
      </c>
    </row>
    <row r="301" spans="1:26" ht="13" thickBot="1" x14ac:dyDescent="0.3">
      <c r="A301" s="231" t="s">
        <v>8</v>
      </c>
      <c r="B301" s="324">
        <v>1.7000000000000001E-2</v>
      </c>
      <c r="C301" s="325">
        <v>0.06</v>
      </c>
      <c r="D301" s="407">
        <v>3.2000000000000001E-2</v>
      </c>
      <c r="E301" s="407">
        <v>2.4E-2</v>
      </c>
      <c r="F301" s="407">
        <v>2.5999999999999999E-2</v>
      </c>
      <c r="G301" s="407">
        <v>2.8000000000000001E-2</v>
      </c>
      <c r="H301" s="412">
        <v>6.4000000000000001E-2</v>
      </c>
      <c r="I301" s="563">
        <v>2.5999999999999999E-2</v>
      </c>
      <c r="J301" s="407">
        <v>2.3E-2</v>
      </c>
      <c r="K301" s="407">
        <v>2.3E-2</v>
      </c>
      <c r="L301" s="407">
        <v>7.5999999999999998E-2</v>
      </c>
      <c r="M301" s="407">
        <v>0.03</v>
      </c>
      <c r="N301" s="407">
        <v>2.3E-2</v>
      </c>
      <c r="O301" s="412">
        <v>3.5000000000000003E-2</v>
      </c>
      <c r="P301" s="563">
        <v>6.5000000000000002E-2</v>
      </c>
      <c r="Q301" s="407">
        <v>3.6999999999999998E-2</v>
      </c>
      <c r="R301" s="407">
        <v>2.7E-2</v>
      </c>
      <c r="S301" s="407">
        <v>1.2E-2</v>
      </c>
      <c r="T301" s="407">
        <v>2.5999999999999999E-2</v>
      </c>
      <c r="U301" s="407">
        <v>2.9000000000000001E-2</v>
      </c>
      <c r="V301" s="412">
        <v>1.7999999999999999E-2</v>
      </c>
      <c r="W301" s="413">
        <v>6.0999999999999999E-2</v>
      </c>
    </row>
    <row r="302" spans="1:26" x14ac:dyDescent="0.25">
      <c r="A302" s="241" t="s">
        <v>1</v>
      </c>
      <c r="B302" s="327">
        <f t="shared" ref="B302:W302" si="67">B299/B298*100-100</f>
        <v>5.3651685393258504</v>
      </c>
      <c r="C302" s="328">
        <f t="shared" si="67"/>
        <v>6.1516853932584326</v>
      </c>
      <c r="D302" s="328">
        <f t="shared" si="67"/>
        <v>0.61797752808989515</v>
      </c>
      <c r="E302" s="328">
        <f t="shared" si="67"/>
        <v>8.5674157303370748</v>
      </c>
      <c r="F302" s="328">
        <f t="shared" ref="F302:V302" si="68">F299/F298*100-100</f>
        <v>1.7972479640550461</v>
      </c>
      <c r="G302" s="328">
        <f t="shared" si="68"/>
        <v>-2.2740033688938865</v>
      </c>
      <c r="H302" s="410">
        <f t="shared" si="68"/>
        <v>10.524838619141178</v>
      </c>
      <c r="I302" s="327">
        <f t="shared" si="68"/>
        <v>2.833894500561172</v>
      </c>
      <c r="J302" s="328">
        <f t="shared" si="68"/>
        <v>-5.4137447405329624</v>
      </c>
      <c r="K302" s="328">
        <f t="shared" si="68"/>
        <v>-2.972518227706118</v>
      </c>
      <c r="L302" s="328">
        <f t="shared" si="68"/>
        <v>6.5040650406504028</v>
      </c>
      <c r="M302" s="328">
        <f t="shared" si="68"/>
        <v>1.3172645739910394</v>
      </c>
      <c r="N302" s="328">
        <f t="shared" si="68"/>
        <v>4.2869151022695462</v>
      </c>
      <c r="O302" s="410">
        <f t="shared" si="68"/>
        <v>7.1148459383753533</v>
      </c>
      <c r="P302" s="327">
        <f t="shared" si="68"/>
        <v>-3.7244469336320378</v>
      </c>
      <c r="Q302" s="328">
        <f t="shared" si="68"/>
        <v>2.0716685330347104</v>
      </c>
      <c r="R302" s="328">
        <f t="shared" si="68"/>
        <v>-6.8569829275118934</v>
      </c>
      <c r="S302" s="328">
        <f t="shared" si="68"/>
        <v>-2.7979854504756645</v>
      </c>
      <c r="T302" s="328">
        <f t="shared" si="68"/>
        <v>-7.020979020979027</v>
      </c>
      <c r="U302" s="328">
        <f t="shared" si="68"/>
        <v>-4.8657718120805384</v>
      </c>
      <c r="V302" s="410">
        <f t="shared" si="68"/>
        <v>-3.0752026838132451</v>
      </c>
      <c r="W302" s="411">
        <f t="shared" si="67"/>
        <v>0.70224719101123867</v>
      </c>
    </row>
    <row r="303" spans="1:26" ht="13" thickBot="1" x14ac:dyDescent="0.3">
      <c r="A303" s="231" t="s">
        <v>27</v>
      </c>
      <c r="B303" s="220">
        <f t="shared" ref="B303:W303" si="69">B299-B295</f>
        <v>318</v>
      </c>
      <c r="C303" s="221">
        <f t="shared" si="69"/>
        <v>346</v>
      </c>
      <c r="D303" s="221">
        <f t="shared" si="69"/>
        <v>149</v>
      </c>
      <c r="E303" s="221">
        <f t="shared" si="69"/>
        <v>432</v>
      </c>
      <c r="F303" s="221">
        <f t="shared" si="69"/>
        <v>192</v>
      </c>
      <c r="G303" s="221">
        <f t="shared" si="69"/>
        <v>48</v>
      </c>
      <c r="H303" s="226">
        <f t="shared" si="69"/>
        <v>505</v>
      </c>
      <c r="I303" s="220">
        <f t="shared" si="69"/>
        <v>232</v>
      </c>
      <c r="J303" s="221">
        <f t="shared" si="69"/>
        <v>-61</v>
      </c>
      <c r="K303" s="221">
        <f t="shared" si="69"/>
        <v>27</v>
      </c>
      <c r="L303" s="221">
        <f t="shared" si="69"/>
        <v>366</v>
      </c>
      <c r="M303" s="221">
        <f t="shared" si="69"/>
        <v>182</v>
      </c>
      <c r="N303" s="221">
        <f t="shared" si="69"/>
        <v>289</v>
      </c>
      <c r="O303" s="226">
        <f t="shared" si="69"/>
        <v>391</v>
      </c>
      <c r="P303" s="220">
        <f t="shared" si="69"/>
        <v>5</v>
      </c>
      <c r="Q303" s="221">
        <f t="shared" si="69"/>
        <v>213</v>
      </c>
      <c r="R303" s="221">
        <f t="shared" si="69"/>
        <v>-105</v>
      </c>
      <c r="S303" s="221">
        <f t="shared" si="69"/>
        <v>41</v>
      </c>
      <c r="T303" s="221">
        <f t="shared" si="69"/>
        <v>-109</v>
      </c>
      <c r="U303" s="221">
        <f t="shared" si="69"/>
        <v>-31</v>
      </c>
      <c r="V303" s="226">
        <f t="shared" si="69"/>
        <v>34</v>
      </c>
      <c r="W303" s="370">
        <f t="shared" si="69"/>
        <v>152</v>
      </c>
    </row>
    <row r="304" spans="1:26" x14ac:dyDescent="0.25">
      <c r="A304" s="267" t="s">
        <v>52</v>
      </c>
      <c r="B304" s="261">
        <v>61</v>
      </c>
      <c r="C304" s="262">
        <v>61</v>
      </c>
      <c r="D304" s="262">
        <v>61</v>
      </c>
      <c r="E304" s="262">
        <v>17</v>
      </c>
      <c r="F304" s="262">
        <v>61</v>
      </c>
      <c r="G304" s="262">
        <v>61</v>
      </c>
      <c r="H304" s="263">
        <v>61</v>
      </c>
      <c r="I304" s="261">
        <v>61</v>
      </c>
      <c r="J304" s="262">
        <v>61</v>
      </c>
      <c r="K304" s="262">
        <v>61</v>
      </c>
      <c r="L304" s="262">
        <v>17</v>
      </c>
      <c r="M304" s="262">
        <v>61</v>
      </c>
      <c r="N304" s="262">
        <v>61</v>
      </c>
      <c r="O304" s="263">
        <v>61</v>
      </c>
      <c r="P304" s="261">
        <v>61</v>
      </c>
      <c r="Q304" s="262">
        <v>61</v>
      </c>
      <c r="R304" s="262">
        <v>61</v>
      </c>
      <c r="S304" s="262">
        <v>17</v>
      </c>
      <c r="T304" s="262">
        <v>61</v>
      </c>
      <c r="U304" s="262">
        <v>61</v>
      </c>
      <c r="V304" s="263">
        <v>61</v>
      </c>
      <c r="W304" s="371">
        <f>SUM(B304:V304)</f>
        <v>1149</v>
      </c>
      <c r="X304" s="200" t="s">
        <v>56</v>
      </c>
      <c r="Y304" s="265">
        <f>F290-W304</f>
        <v>13</v>
      </c>
      <c r="Z304" s="306">
        <f>Y304/F290</f>
        <v>1.1187607573149742E-2</v>
      </c>
    </row>
    <row r="305" spans="1:26" x14ac:dyDescent="0.25">
      <c r="A305" s="267" t="s">
        <v>28</v>
      </c>
      <c r="B305" s="218">
        <v>134.5</v>
      </c>
      <c r="C305" s="269">
        <v>134.5</v>
      </c>
      <c r="D305" s="269">
        <v>137</v>
      </c>
      <c r="E305" s="269">
        <v>134.5</v>
      </c>
      <c r="F305" s="269">
        <v>135.5</v>
      </c>
      <c r="G305" s="269">
        <v>137</v>
      </c>
      <c r="H305" s="219">
        <v>134.5</v>
      </c>
      <c r="I305" s="218">
        <v>135</v>
      </c>
      <c r="J305" s="269">
        <v>137</v>
      </c>
      <c r="K305" s="269">
        <v>135.5</v>
      </c>
      <c r="L305" s="269">
        <v>134.5</v>
      </c>
      <c r="M305" s="269">
        <v>137</v>
      </c>
      <c r="N305" s="269">
        <v>135</v>
      </c>
      <c r="O305" s="219">
        <v>134.5</v>
      </c>
      <c r="P305" s="218">
        <v>137</v>
      </c>
      <c r="Q305" s="269">
        <v>135.5</v>
      </c>
      <c r="R305" s="269">
        <v>137</v>
      </c>
      <c r="S305" s="269">
        <v>137</v>
      </c>
      <c r="T305" s="269">
        <v>137</v>
      </c>
      <c r="U305" s="269">
        <v>137</v>
      </c>
      <c r="V305" s="219">
        <v>137</v>
      </c>
      <c r="W305" s="331"/>
      <c r="X305" s="200" t="s">
        <v>57</v>
      </c>
      <c r="Y305" s="200">
        <v>131.22</v>
      </c>
    </row>
    <row r="306" spans="1:26" ht="13" thickBot="1" x14ac:dyDescent="0.3">
      <c r="A306" s="268" t="s">
        <v>26</v>
      </c>
      <c r="B306" s="550">
        <f t="shared" ref="B306:V306" si="70">B305-B294</f>
        <v>4.5</v>
      </c>
      <c r="C306" s="551">
        <f t="shared" si="70"/>
        <v>4.5</v>
      </c>
      <c r="D306" s="551">
        <f t="shared" si="70"/>
        <v>5</v>
      </c>
      <c r="E306" s="551">
        <f t="shared" si="70"/>
        <v>4.5</v>
      </c>
      <c r="F306" s="551">
        <f t="shared" si="70"/>
        <v>5</v>
      </c>
      <c r="G306" s="551">
        <f t="shared" si="70"/>
        <v>5</v>
      </c>
      <c r="H306" s="533">
        <f t="shared" si="70"/>
        <v>4.5</v>
      </c>
      <c r="I306" s="550">
        <f t="shared" si="70"/>
        <v>4.5</v>
      </c>
      <c r="J306" s="551">
        <f t="shared" si="70"/>
        <v>5</v>
      </c>
      <c r="K306" s="551">
        <f t="shared" si="70"/>
        <v>5</v>
      </c>
      <c r="L306" s="551">
        <f t="shared" si="70"/>
        <v>4.5</v>
      </c>
      <c r="M306" s="551">
        <f t="shared" si="70"/>
        <v>5</v>
      </c>
      <c r="N306" s="551">
        <f t="shared" si="70"/>
        <v>4.5</v>
      </c>
      <c r="O306" s="533">
        <f t="shared" si="70"/>
        <v>4.5</v>
      </c>
      <c r="P306" s="550">
        <f t="shared" si="70"/>
        <v>5</v>
      </c>
      <c r="Q306" s="551">
        <f t="shared" si="70"/>
        <v>5</v>
      </c>
      <c r="R306" s="551">
        <f t="shared" si="70"/>
        <v>5</v>
      </c>
      <c r="S306" s="551">
        <f t="shared" si="70"/>
        <v>5</v>
      </c>
      <c r="T306" s="551">
        <f t="shared" si="70"/>
        <v>5</v>
      </c>
      <c r="U306" s="551">
        <f t="shared" si="70"/>
        <v>5</v>
      </c>
      <c r="V306" s="533">
        <f t="shared" si="70"/>
        <v>5</v>
      </c>
      <c r="W306" s="333"/>
      <c r="X306" s="200" t="s">
        <v>26</v>
      </c>
      <c r="Y306" s="200">
        <f>Y305-H291</f>
        <v>7.2800000000000011</v>
      </c>
    </row>
    <row r="308" spans="1:26" ht="13" thickBot="1" x14ac:dyDescent="0.3"/>
    <row r="309" spans="1:26" ht="13.5" thickBot="1" x14ac:dyDescent="0.3">
      <c r="A309" s="272" t="s">
        <v>237</v>
      </c>
      <c r="B309" s="896" t="s">
        <v>53</v>
      </c>
      <c r="C309" s="897"/>
      <c r="D309" s="897"/>
      <c r="E309" s="897"/>
      <c r="F309" s="897"/>
      <c r="G309" s="897"/>
      <c r="H309" s="898"/>
      <c r="I309" s="896" t="s">
        <v>114</v>
      </c>
      <c r="J309" s="897"/>
      <c r="K309" s="897"/>
      <c r="L309" s="897"/>
      <c r="M309" s="897"/>
      <c r="N309" s="897"/>
      <c r="O309" s="898"/>
      <c r="P309" s="896" t="s">
        <v>63</v>
      </c>
      <c r="Q309" s="897"/>
      <c r="R309" s="897"/>
      <c r="S309" s="897"/>
      <c r="T309" s="897"/>
      <c r="U309" s="897"/>
      <c r="V309" s="898"/>
      <c r="W309" s="926" t="s">
        <v>0</v>
      </c>
      <c r="X309" s="682">
        <v>229</v>
      </c>
      <c r="Y309" s="682"/>
      <c r="Z309" s="682"/>
    </row>
    <row r="310" spans="1:26" ht="13" thickBot="1" x14ac:dyDescent="0.3">
      <c r="A310" s="231" t="s">
        <v>54</v>
      </c>
      <c r="B310" s="295">
        <v>1</v>
      </c>
      <c r="C310" s="225">
        <v>2</v>
      </c>
      <c r="D310" s="225">
        <v>3</v>
      </c>
      <c r="E310" s="225">
        <v>4</v>
      </c>
      <c r="F310" s="225">
        <v>5</v>
      </c>
      <c r="G310" s="225">
        <v>6</v>
      </c>
      <c r="H310" s="342">
        <v>7</v>
      </c>
      <c r="I310" s="295">
        <v>1</v>
      </c>
      <c r="J310" s="225">
        <v>2</v>
      </c>
      <c r="K310" s="225">
        <v>3</v>
      </c>
      <c r="L310" s="225">
        <v>4</v>
      </c>
      <c r="M310" s="225">
        <v>5</v>
      </c>
      <c r="N310" s="225">
        <v>6</v>
      </c>
      <c r="O310" s="342">
        <v>7</v>
      </c>
      <c r="P310" s="295">
        <v>1</v>
      </c>
      <c r="Q310" s="225">
        <v>2</v>
      </c>
      <c r="R310" s="225">
        <v>3</v>
      </c>
      <c r="S310" s="225">
        <v>4</v>
      </c>
      <c r="T310" s="225">
        <v>5</v>
      </c>
      <c r="U310" s="225">
        <v>6</v>
      </c>
      <c r="V310" s="342">
        <v>7</v>
      </c>
      <c r="W310" s="927"/>
      <c r="X310" s="682"/>
      <c r="Y310" s="682"/>
      <c r="Z310" s="682"/>
    </row>
    <row r="311" spans="1:26" ht="13" x14ac:dyDescent="0.25">
      <c r="A311" s="236" t="s">
        <v>3</v>
      </c>
      <c r="B311" s="296">
        <v>3720</v>
      </c>
      <c r="C311" s="297">
        <v>3720</v>
      </c>
      <c r="D311" s="298">
        <v>3720</v>
      </c>
      <c r="E311" s="298">
        <v>3720</v>
      </c>
      <c r="F311" s="298">
        <v>3720</v>
      </c>
      <c r="G311" s="298">
        <v>3720</v>
      </c>
      <c r="H311" s="393">
        <v>3720</v>
      </c>
      <c r="I311" s="562">
        <v>3720</v>
      </c>
      <c r="J311" s="298">
        <v>3720</v>
      </c>
      <c r="K311" s="298">
        <v>3720</v>
      </c>
      <c r="L311" s="298">
        <v>3720</v>
      </c>
      <c r="M311" s="298">
        <v>3720</v>
      </c>
      <c r="N311" s="298">
        <v>3720</v>
      </c>
      <c r="O311" s="393">
        <v>3720</v>
      </c>
      <c r="P311" s="562">
        <v>3720</v>
      </c>
      <c r="Q311" s="298">
        <v>3720</v>
      </c>
      <c r="R311" s="298">
        <v>3720</v>
      </c>
      <c r="S311" s="298">
        <v>3720</v>
      </c>
      <c r="T311" s="298">
        <v>3720</v>
      </c>
      <c r="U311" s="298">
        <v>3720</v>
      </c>
      <c r="V311" s="393">
        <v>3720</v>
      </c>
      <c r="W311" s="389">
        <v>3720</v>
      </c>
      <c r="X311" s="682"/>
      <c r="Y311" s="682"/>
      <c r="Z311" s="682"/>
    </row>
    <row r="312" spans="1:26" x14ac:dyDescent="0.25">
      <c r="A312" s="241" t="s">
        <v>6</v>
      </c>
      <c r="B312" s="300">
        <v>3967</v>
      </c>
      <c r="C312" s="301">
        <v>3943</v>
      </c>
      <c r="D312" s="301">
        <v>3723</v>
      </c>
      <c r="E312" s="301">
        <v>3934</v>
      </c>
      <c r="F312" s="301">
        <v>3822</v>
      </c>
      <c r="G312" s="301">
        <v>3695</v>
      </c>
      <c r="H312" s="394">
        <v>4029</v>
      </c>
      <c r="I312" s="300">
        <v>3796</v>
      </c>
      <c r="J312" s="301">
        <v>3487</v>
      </c>
      <c r="K312" s="301">
        <v>3646</v>
      </c>
      <c r="L312" s="301">
        <v>3914</v>
      </c>
      <c r="M312" s="301">
        <v>3890</v>
      </c>
      <c r="N312" s="301">
        <v>3849</v>
      </c>
      <c r="O312" s="394">
        <v>3942</v>
      </c>
      <c r="P312" s="300">
        <v>3598</v>
      </c>
      <c r="Q312" s="301">
        <v>3776</v>
      </c>
      <c r="R312" s="301">
        <v>3447</v>
      </c>
      <c r="S312" s="301">
        <v>3642</v>
      </c>
      <c r="T312" s="301">
        <v>3358</v>
      </c>
      <c r="U312" s="301">
        <v>3552</v>
      </c>
      <c r="V312" s="394">
        <v>3606</v>
      </c>
      <c r="W312" s="390">
        <v>3734</v>
      </c>
      <c r="X312" s="682"/>
      <c r="Y312" s="682"/>
      <c r="Z312" s="682"/>
    </row>
    <row r="313" spans="1:26" x14ac:dyDescent="0.25">
      <c r="A313" s="231" t="s">
        <v>7</v>
      </c>
      <c r="B313" s="302">
        <v>100</v>
      </c>
      <c r="C313" s="303">
        <v>100</v>
      </c>
      <c r="D313" s="304">
        <v>100</v>
      </c>
      <c r="E313" s="304">
        <v>100</v>
      </c>
      <c r="F313" s="304">
        <v>100</v>
      </c>
      <c r="G313" s="304">
        <v>100</v>
      </c>
      <c r="H313" s="395">
        <v>100</v>
      </c>
      <c r="I313" s="548">
        <v>100</v>
      </c>
      <c r="J313" s="304">
        <v>91.7</v>
      </c>
      <c r="K313" s="304">
        <v>100</v>
      </c>
      <c r="L313" s="304">
        <v>75</v>
      </c>
      <c r="M313" s="304">
        <v>83.3</v>
      </c>
      <c r="N313" s="304">
        <v>100</v>
      </c>
      <c r="O313" s="395">
        <v>100</v>
      </c>
      <c r="P313" s="548">
        <v>100</v>
      </c>
      <c r="Q313" s="304">
        <v>100</v>
      </c>
      <c r="R313" s="304">
        <v>100</v>
      </c>
      <c r="S313" s="304">
        <v>100</v>
      </c>
      <c r="T313" s="304">
        <v>100</v>
      </c>
      <c r="U313" s="304">
        <v>100</v>
      </c>
      <c r="V313" s="395">
        <v>100</v>
      </c>
      <c r="W313" s="391">
        <v>88.6</v>
      </c>
      <c r="X313" s="682"/>
      <c r="Y313" s="682"/>
      <c r="Z313" s="682"/>
    </row>
    <row r="314" spans="1:26" ht="13" thickBot="1" x14ac:dyDescent="0.3">
      <c r="A314" s="231" t="s">
        <v>8</v>
      </c>
      <c r="B314" s="324">
        <v>3.7999999999999999E-2</v>
      </c>
      <c r="C314" s="325">
        <v>4.8000000000000001E-2</v>
      </c>
      <c r="D314" s="407">
        <v>4.4999999999999998E-2</v>
      </c>
      <c r="E314" s="407">
        <v>5.0999999999999997E-2</v>
      </c>
      <c r="F314" s="407">
        <v>3.7999999999999999E-2</v>
      </c>
      <c r="G314" s="407">
        <v>4.2000000000000003E-2</v>
      </c>
      <c r="H314" s="412">
        <v>4.2000000000000003E-2</v>
      </c>
      <c r="I314" s="563">
        <v>2.7E-2</v>
      </c>
      <c r="J314" s="407">
        <v>4.1000000000000002E-2</v>
      </c>
      <c r="K314" s="407">
        <v>4.1000000000000002E-2</v>
      </c>
      <c r="L314" s="407">
        <v>6.8000000000000005E-2</v>
      </c>
      <c r="M314" s="407">
        <v>7.0000000000000007E-2</v>
      </c>
      <c r="N314" s="407">
        <v>0.05</v>
      </c>
      <c r="O314" s="412">
        <v>5.1999999999999998E-2</v>
      </c>
      <c r="P314" s="563">
        <v>4.1000000000000002E-2</v>
      </c>
      <c r="Q314" s="407">
        <v>4.7E-2</v>
      </c>
      <c r="R314" s="407">
        <v>3.5999999999999997E-2</v>
      </c>
      <c r="S314" s="407">
        <v>2.8000000000000001E-2</v>
      </c>
      <c r="T314" s="407">
        <v>5.0999999999999997E-2</v>
      </c>
      <c r="U314" s="407">
        <v>5.8000000000000003E-2</v>
      </c>
      <c r="V314" s="412">
        <v>3.9E-2</v>
      </c>
      <c r="W314" s="413">
        <v>6.7000000000000004E-2</v>
      </c>
      <c r="X314" s="682"/>
      <c r="Y314" s="682"/>
      <c r="Z314" s="682"/>
    </row>
    <row r="315" spans="1:26" x14ac:dyDescent="0.25">
      <c r="A315" s="241" t="s">
        <v>1</v>
      </c>
      <c r="B315" s="327">
        <f t="shared" ref="B315:W315" si="71">B312/B311*100-100</f>
        <v>6.6397849462365599</v>
      </c>
      <c r="C315" s="328">
        <f t="shared" si="71"/>
        <v>5.9946236559139834</v>
      </c>
      <c r="D315" s="328">
        <f t="shared" si="71"/>
        <v>8.0645161290320289E-2</v>
      </c>
      <c r="E315" s="328">
        <f t="shared" si="71"/>
        <v>5.7526881720430225</v>
      </c>
      <c r="F315" s="328">
        <f t="shared" si="71"/>
        <v>2.7419354838709609</v>
      </c>
      <c r="G315" s="328">
        <f t="shared" si="71"/>
        <v>-0.67204301075268802</v>
      </c>
      <c r="H315" s="410">
        <f t="shared" si="71"/>
        <v>8.3064516129032171</v>
      </c>
      <c r="I315" s="327">
        <f t="shared" si="71"/>
        <v>2.0430107526881756</v>
      </c>
      <c r="J315" s="328">
        <f t="shared" si="71"/>
        <v>-6.2634408602150557</v>
      </c>
      <c r="K315" s="328">
        <f t="shared" si="71"/>
        <v>-1.9892473118279526</v>
      </c>
      <c r="L315" s="328">
        <f t="shared" si="71"/>
        <v>5.2150537634408636</v>
      </c>
      <c r="M315" s="328">
        <f t="shared" si="71"/>
        <v>4.5698924731182728</v>
      </c>
      <c r="N315" s="328">
        <f t="shared" si="71"/>
        <v>3.4677419354838719</v>
      </c>
      <c r="O315" s="410">
        <f t="shared" si="71"/>
        <v>5.9677419354838577</v>
      </c>
      <c r="P315" s="327">
        <f t="shared" si="71"/>
        <v>-3.2795698924731198</v>
      </c>
      <c r="Q315" s="328">
        <f t="shared" si="71"/>
        <v>1.5053763440860308</v>
      </c>
      <c r="R315" s="328">
        <f t="shared" si="71"/>
        <v>-7.3387096774193594</v>
      </c>
      <c r="S315" s="328">
        <f t="shared" si="71"/>
        <v>-2.0967741935483843</v>
      </c>
      <c r="T315" s="328">
        <f t="shared" si="71"/>
        <v>-9.7311827956989276</v>
      </c>
      <c r="U315" s="328">
        <f t="shared" si="71"/>
        <v>-4.5161290322580641</v>
      </c>
      <c r="V315" s="410">
        <f t="shared" si="71"/>
        <v>-3.0645161290322562</v>
      </c>
      <c r="W315" s="411">
        <f t="shared" si="71"/>
        <v>0.37634408602148994</v>
      </c>
      <c r="X315" s="682"/>
      <c r="Y315" s="682"/>
      <c r="Z315" s="682"/>
    </row>
    <row r="316" spans="1:26" ht="13" thickBot="1" x14ac:dyDescent="0.3">
      <c r="A316" s="231" t="s">
        <v>27</v>
      </c>
      <c r="B316" s="220">
        <f t="shared" ref="B316:W316" si="72">B312-B299</f>
        <v>216</v>
      </c>
      <c r="C316" s="221">
        <f t="shared" si="72"/>
        <v>164</v>
      </c>
      <c r="D316" s="221">
        <f t="shared" si="72"/>
        <v>141</v>
      </c>
      <c r="E316" s="221">
        <f t="shared" si="72"/>
        <v>69</v>
      </c>
      <c r="F316" s="221">
        <f t="shared" si="72"/>
        <v>197</v>
      </c>
      <c r="G316" s="221">
        <f t="shared" si="72"/>
        <v>214</v>
      </c>
      <c r="H316" s="226">
        <f t="shared" si="72"/>
        <v>91</v>
      </c>
      <c r="I316" s="220">
        <f t="shared" si="72"/>
        <v>131</v>
      </c>
      <c r="J316" s="221">
        <f t="shared" si="72"/>
        <v>115</v>
      </c>
      <c r="K316" s="221">
        <f t="shared" si="72"/>
        <v>186</v>
      </c>
      <c r="L316" s="221">
        <f t="shared" si="72"/>
        <v>115</v>
      </c>
      <c r="M316" s="221">
        <f t="shared" si="72"/>
        <v>275</v>
      </c>
      <c r="N316" s="221">
        <f t="shared" si="72"/>
        <v>127</v>
      </c>
      <c r="O316" s="226">
        <f t="shared" si="72"/>
        <v>118</v>
      </c>
      <c r="P316" s="220">
        <f t="shared" si="72"/>
        <v>160</v>
      </c>
      <c r="Q316" s="221">
        <f t="shared" si="72"/>
        <v>130</v>
      </c>
      <c r="R316" s="221">
        <f t="shared" si="72"/>
        <v>119</v>
      </c>
      <c r="S316" s="221">
        <f t="shared" si="72"/>
        <v>168</v>
      </c>
      <c r="T316" s="221">
        <f t="shared" si="72"/>
        <v>34</v>
      </c>
      <c r="U316" s="221">
        <f t="shared" si="72"/>
        <v>150</v>
      </c>
      <c r="V316" s="226">
        <f t="shared" si="72"/>
        <v>139</v>
      </c>
      <c r="W316" s="370">
        <f t="shared" si="72"/>
        <v>149</v>
      </c>
      <c r="X316" s="682"/>
      <c r="Y316" s="682"/>
      <c r="Z316" s="682"/>
    </row>
    <row r="317" spans="1:26" x14ac:dyDescent="0.25">
      <c r="A317" s="267" t="s">
        <v>52</v>
      </c>
      <c r="B317" s="261">
        <v>61</v>
      </c>
      <c r="C317" s="262">
        <v>61</v>
      </c>
      <c r="D317" s="262">
        <v>61</v>
      </c>
      <c r="E317" s="262">
        <v>17</v>
      </c>
      <c r="F317" s="262">
        <v>61</v>
      </c>
      <c r="G317" s="262">
        <v>60</v>
      </c>
      <c r="H317" s="263">
        <v>60</v>
      </c>
      <c r="I317" s="261">
        <v>61</v>
      </c>
      <c r="J317" s="262">
        <v>61</v>
      </c>
      <c r="K317" s="262">
        <v>61</v>
      </c>
      <c r="L317" s="262">
        <v>17</v>
      </c>
      <c r="M317" s="262">
        <v>61</v>
      </c>
      <c r="N317" s="262">
        <v>61</v>
      </c>
      <c r="O317" s="263">
        <v>61</v>
      </c>
      <c r="P317" s="261">
        <v>61</v>
      </c>
      <c r="Q317" s="262">
        <v>61</v>
      </c>
      <c r="R317" s="262">
        <v>61</v>
      </c>
      <c r="S317" s="262">
        <v>17</v>
      </c>
      <c r="T317" s="262">
        <v>61</v>
      </c>
      <c r="U317" s="262">
        <v>61</v>
      </c>
      <c r="V317" s="263">
        <v>61</v>
      </c>
      <c r="W317" s="371">
        <f>SUM(B317:V317)</f>
        <v>1147</v>
      </c>
      <c r="X317" s="682" t="s">
        <v>56</v>
      </c>
      <c r="Y317" s="265">
        <f>W304-W317</f>
        <v>2</v>
      </c>
      <c r="Z317" s="306">
        <f>Y317/W304</f>
        <v>1.7406440382941688E-3</v>
      </c>
    </row>
    <row r="318" spans="1:26" x14ac:dyDescent="0.25">
      <c r="A318" s="267" t="s">
        <v>28</v>
      </c>
      <c r="B318" s="687">
        <v>137.5</v>
      </c>
      <c r="C318" s="688">
        <v>137.5</v>
      </c>
      <c r="D318" s="688">
        <v>140</v>
      </c>
      <c r="E318" s="688">
        <v>137.5</v>
      </c>
      <c r="F318" s="688">
        <v>138.5</v>
      </c>
      <c r="G318" s="688">
        <v>140</v>
      </c>
      <c r="H318" s="689">
        <v>137.5</v>
      </c>
      <c r="I318" s="687">
        <v>138.5</v>
      </c>
      <c r="J318" s="688">
        <v>140</v>
      </c>
      <c r="K318" s="688">
        <v>139</v>
      </c>
      <c r="L318" s="688">
        <v>137.5</v>
      </c>
      <c r="M318" s="688">
        <v>140</v>
      </c>
      <c r="N318" s="688">
        <v>138</v>
      </c>
      <c r="O318" s="689">
        <v>137.5</v>
      </c>
      <c r="P318" s="687">
        <v>140</v>
      </c>
      <c r="Q318" s="688">
        <v>138.5</v>
      </c>
      <c r="R318" s="688">
        <v>140</v>
      </c>
      <c r="S318" s="688">
        <v>140</v>
      </c>
      <c r="T318" s="688">
        <v>140.5</v>
      </c>
      <c r="U318" s="688">
        <v>140</v>
      </c>
      <c r="V318" s="689">
        <v>140</v>
      </c>
      <c r="W318" s="683"/>
      <c r="X318" s="682" t="s">
        <v>57</v>
      </c>
      <c r="Y318" s="682">
        <v>136.16999999999999</v>
      </c>
      <c r="Z318" s="682"/>
    </row>
    <row r="319" spans="1:26" ht="13" thickBot="1" x14ac:dyDescent="0.3">
      <c r="A319" s="268" t="s">
        <v>26</v>
      </c>
      <c r="B319" s="550">
        <f t="shared" ref="B319:V319" si="73">B318-B305</f>
        <v>3</v>
      </c>
      <c r="C319" s="551">
        <f t="shared" si="73"/>
        <v>3</v>
      </c>
      <c r="D319" s="551">
        <f t="shared" si="73"/>
        <v>3</v>
      </c>
      <c r="E319" s="551">
        <f t="shared" si="73"/>
        <v>3</v>
      </c>
      <c r="F319" s="551">
        <f t="shared" si="73"/>
        <v>3</v>
      </c>
      <c r="G319" s="551">
        <f t="shared" si="73"/>
        <v>3</v>
      </c>
      <c r="H319" s="533">
        <f t="shared" si="73"/>
        <v>3</v>
      </c>
      <c r="I319" s="550">
        <f t="shared" si="73"/>
        <v>3.5</v>
      </c>
      <c r="J319" s="551">
        <f t="shared" si="73"/>
        <v>3</v>
      </c>
      <c r="K319" s="551">
        <f t="shared" si="73"/>
        <v>3.5</v>
      </c>
      <c r="L319" s="551">
        <f t="shared" si="73"/>
        <v>3</v>
      </c>
      <c r="M319" s="551">
        <f t="shared" si="73"/>
        <v>3</v>
      </c>
      <c r="N319" s="551">
        <f t="shared" si="73"/>
        <v>3</v>
      </c>
      <c r="O319" s="533">
        <f t="shared" si="73"/>
        <v>3</v>
      </c>
      <c r="P319" s="550">
        <f t="shared" si="73"/>
        <v>3</v>
      </c>
      <c r="Q319" s="551">
        <f t="shared" si="73"/>
        <v>3</v>
      </c>
      <c r="R319" s="551">
        <f t="shared" si="73"/>
        <v>3</v>
      </c>
      <c r="S319" s="551">
        <f t="shared" si="73"/>
        <v>3</v>
      </c>
      <c r="T319" s="551">
        <f t="shared" si="73"/>
        <v>3.5</v>
      </c>
      <c r="U319" s="551">
        <f t="shared" si="73"/>
        <v>3</v>
      </c>
      <c r="V319" s="533">
        <f t="shared" si="73"/>
        <v>3</v>
      </c>
      <c r="W319" s="333"/>
      <c r="X319" s="682" t="s">
        <v>26</v>
      </c>
      <c r="Y319" s="682">
        <f>Y318-Y305</f>
        <v>4.9499999999999886</v>
      </c>
      <c r="Z319" s="682"/>
    </row>
    <row r="321" spans="1:26" ht="13" thickBot="1" x14ac:dyDescent="0.3"/>
    <row r="322" spans="1:26" ht="13.5" thickBot="1" x14ac:dyDescent="0.3">
      <c r="A322" s="272" t="s">
        <v>238</v>
      </c>
      <c r="B322" s="896" t="s">
        <v>53</v>
      </c>
      <c r="C322" s="897"/>
      <c r="D322" s="897"/>
      <c r="E322" s="897"/>
      <c r="F322" s="897"/>
      <c r="G322" s="897"/>
      <c r="H322" s="898"/>
      <c r="I322" s="896" t="s">
        <v>114</v>
      </c>
      <c r="J322" s="897"/>
      <c r="K322" s="897"/>
      <c r="L322" s="897"/>
      <c r="M322" s="897"/>
      <c r="N322" s="897"/>
      <c r="O322" s="898"/>
      <c r="P322" s="896" t="s">
        <v>63</v>
      </c>
      <c r="Q322" s="897"/>
      <c r="R322" s="897"/>
      <c r="S322" s="897"/>
      <c r="T322" s="897"/>
      <c r="U322" s="897"/>
      <c r="V322" s="898"/>
      <c r="W322" s="926" t="s">
        <v>0</v>
      </c>
      <c r="X322" s="701">
        <v>233</v>
      </c>
      <c r="Y322" s="701"/>
      <c r="Z322" s="701"/>
    </row>
    <row r="323" spans="1:26" ht="13" thickBot="1" x14ac:dyDescent="0.3">
      <c r="A323" s="231" t="s">
        <v>54</v>
      </c>
      <c r="B323" s="295">
        <v>1</v>
      </c>
      <c r="C323" s="225">
        <v>2</v>
      </c>
      <c r="D323" s="225">
        <v>3</v>
      </c>
      <c r="E323" s="225">
        <v>4</v>
      </c>
      <c r="F323" s="225">
        <v>5</v>
      </c>
      <c r="G323" s="225">
        <v>6</v>
      </c>
      <c r="H323" s="342">
        <v>7</v>
      </c>
      <c r="I323" s="295">
        <v>1</v>
      </c>
      <c r="J323" s="225">
        <v>2</v>
      </c>
      <c r="K323" s="225">
        <v>3</v>
      </c>
      <c r="L323" s="225">
        <v>4</v>
      </c>
      <c r="M323" s="225">
        <v>5</v>
      </c>
      <c r="N323" s="225">
        <v>6</v>
      </c>
      <c r="O323" s="342">
        <v>7</v>
      </c>
      <c r="P323" s="295">
        <v>1</v>
      </c>
      <c r="Q323" s="225">
        <v>2</v>
      </c>
      <c r="R323" s="225">
        <v>3</v>
      </c>
      <c r="S323" s="225">
        <v>4</v>
      </c>
      <c r="T323" s="225">
        <v>5</v>
      </c>
      <c r="U323" s="225">
        <v>6</v>
      </c>
      <c r="V323" s="342">
        <v>7</v>
      </c>
      <c r="W323" s="927"/>
      <c r="X323" s="701"/>
      <c r="Y323" s="701"/>
      <c r="Z323" s="701"/>
    </row>
    <row r="324" spans="1:26" ht="13" x14ac:dyDescent="0.25">
      <c r="A324" s="236" t="s">
        <v>3</v>
      </c>
      <c r="B324" s="296">
        <v>3850</v>
      </c>
      <c r="C324" s="297">
        <v>3850</v>
      </c>
      <c r="D324" s="298">
        <v>3850</v>
      </c>
      <c r="E324" s="298">
        <v>3850</v>
      </c>
      <c r="F324" s="298">
        <v>3850</v>
      </c>
      <c r="G324" s="298">
        <v>3850</v>
      </c>
      <c r="H324" s="393">
        <v>3850</v>
      </c>
      <c r="I324" s="562">
        <v>3850</v>
      </c>
      <c r="J324" s="298">
        <v>3850</v>
      </c>
      <c r="K324" s="298">
        <v>3850</v>
      </c>
      <c r="L324" s="298">
        <v>3850</v>
      </c>
      <c r="M324" s="298">
        <v>3850</v>
      </c>
      <c r="N324" s="298">
        <v>3850</v>
      </c>
      <c r="O324" s="393">
        <v>3850</v>
      </c>
      <c r="P324" s="562">
        <v>3850</v>
      </c>
      <c r="Q324" s="298">
        <v>3850</v>
      </c>
      <c r="R324" s="298">
        <v>3850</v>
      </c>
      <c r="S324" s="298">
        <v>3850</v>
      </c>
      <c r="T324" s="298">
        <v>3850</v>
      </c>
      <c r="U324" s="298">
        <v>3850</v>
      </c>
      <c r="V324" s="393">
        <v>3850</v>
      </c>
      <c r="W324" s="389">
        <v>3850</v>
      </c>
      <c r="X324" s="701"/>
      <c r="Y324" s="701"/>
      <c r="Z324" s="701"/>
    </row>
    <row r="325" spans="1:26" x14ac:dyDescent="0.25">
      <c r="A325" s="241" t="s">
        <v>6</v>
      </c>
      <c r="B325" s="300">
        <v>4027</v>
      </c>
      <c r="C325" s="301">
        <v>4042</v>
      </c>
      <c r="D325" s="301">
        <v>3762</v>
      </c>
      <c r="E325" s="301">
        <v>4076</v>
      </c>
      <c r="F325" s="301">
        <v>3936</v>
      </c>
      <c r="G325" s="301">
        <v>3788</v>
      </c>
      <c r="H325" s="394">
        <v>4132</v>
      </c>
      <c r="I325" s="300">
        <v>3839</v>
      </c>
      <c r="J325" s="301">
        <v>3630</v>
      </c>
      <c r="K325" s="301">
        <v>3643</v>
      </c>
      <c r="L325" s="301">
        <v>3888</v>
      </c>
      <c r="M325" s="301">
        <v>3937</v>
      </c>
      <c r="N325" s="301">
        <v>3959</v>
      </c>
      <c r="O325" s="394">
        <v>3968</v>
      </c>
      <c r="P325" s="300">
        <v>3768</v>
      </c>
      <c r="Q325" s="301">
        <v>3949</v>
      </c>
      <c r="R325" s="301">
        <v>3605</v>
      </c>
      <c r="S325" s="301">
        <v>3735</v>
      </c>
      <c r="T325" s="301">
        <v>3668</v>
      </c>
      <c r="U325" s="301">
        <v>3725</v>
      </c>
      <c r="V325" s="394">
        <v>3681</v>
      </c>
      <c r="W325" s="390">
        <v>3837</v>
      </c>
      <c r="X325" s="701"/>
      <c r="Y325" s="701"/>
      <c r="Z325" s="701"/>
    </row>
    <row r="326" spans="1:26" x14ac:dyDescent="0.25">
      <c r="A326" s="231" t="s">
        <v>7</v>
      </c>
      <c r="B326" s="302">
        <v>100</v>
      </c>
      <c r="C326" s="303">
        <v>91.7</v>
      </c>
      <c r="D326" s="304">
        <v>91.7</v>
      </c>
      <c r="E326" s="304">
        <v>100</v>
      </c>
      <c r="F326" s="304">
        <v>100</v>
      </c>
      <c r="G326" s="304">
        <v>100</v>
      </c>
      <c r="H326" s="395">
        <v>100</v>
      </c>
      <c r="I326" s="548">
        <v>100</v>
      </c>
      <c r="J326" s="304">
        <v>100</v>
      </c>
      <c r="K326" s="304">
        <v>91.7</v>
      </c>
      <c r="L326" s="304">
        <v>75</v>
      </c>
      <c r="M326" s="304">
        <v>100</v>
      </c>
      <c r="N326" s="304">
        <v>100</v>
      </c>
      <c r="O326" s="395">
        <v>91.7</v>
      </c>
      <c r="P326" s="548">
        <v>100</v>
      </c>
      <c r="Q326" s="304">
        <v>100</v>
      </c>
      <c r="R326" s="304">
        <v>100</v>
      </c>
      <c r="S326" s="304">
        <v>100</v>
      </c>
      <c r="T326" s="304">
        <v>100</v>
      </c>
      <c r="U326" s="304">
        <v>100</v>
      </c>
      <c r="V326" s="395">
        <v>100</v>
      </c>
      <c r="W326" s="391">
        <v>91.4</v>
      </c>
      <c r="X326" s="701"/>
      <c r="Y326" s="701"/>
      <c r="Z326" s="701"/>
    </row>
    <row r="327" spans="1:26" ht="13" thickBot="1" x14ac:dyDescent="0.3">
      <c r="A327" s="231" t="s">
        <v>8</v>
      </c>
      <c r="B327" s="324">
        <v>3.4000000000000002E-2</v>
      </c>
      <c r="C327" s="325">
        <v>4.8000000000000001E-2</v>
      </c>
      <c r="D327" s="407">
        <v>5.8000000000000003E-2</v>
      </c>
      <c r="E327" s="407">
        <v>4.4999999999999998E-2</v>
      </c>
      <c r="F327" s="407">
        <v>3.3000000000000002E-2</v>
      </c>
      <c r="G327" s="407">
        <v>4.1000000000000002E-2</v>
      </c>
      <c r="H327" s="412">
        <v>4.5999999999999999E-2</v>
      </c>
      <c r="I327" s="563">
        <v>3.7999999999999999E-2</v>
      </c>
      <c r="J327" s="407">
        <v>4.4999999999999998E-2</v>
      </c>
      <c r="K327" s="407">
        <v>0.05</v>
      </c>
      <c r="L327" s="407">
        <v>8.6999999999999994E-2</v>
      </c>
      <c r="M327" s="407">
        <v>3.5999999999999997E-2</v>
      </c>
      <c r="N327" s="407">
        <v>3.9E-2</v>
      </c>
      <c r="O327" s="412">
        <v>0.06</v>
      </c>
      <c r="P327" s="563">
        <v>4.7E-2</v>
      </c>
      <c r="Q327" s="407">
        <v>3.9E-2</v>
      </c>
      <c r="R327" s="407">
        <v>0.05</v>
      </c>
      <c r="S327" s="407">
        <v>3.3000000000000002E-2</v>
      </c>
      <c r="T327" s="407">
        <v>3.5999999999999997E-2</v>
      </c>
      <c r="U327" s="407">
        <v>3.4000000000000002E-2</v>
      </c>
      <c r="V327" s="412">
        <v>3.2000000000000001E-2</v>
      </c>
      <c r="W327" s="413">
        <v>5.8999999999999997E-2</v>
      </c>
      <c r="X327" s="701"/>
      <c r="Y327" s="701"/>
      <c r="Z327" s="701"/>
    </row>
    <row r="328" spans="1:26" x14ac:dyDescent="0.25">
      <c r="A328" s="241" t="s">
        <v>1</v>
      </c>
      <c r="B328" s="327">
        <f t="shared" ref="B328:W328" si="74">B325/B324*100-100</f>
        <v>4.5974025974026063</v>
      </c>
      <c r="C328" s="328">
        <f t="shared" si="74"/>
        <v>4.9870129870129887</v>
      </c>
      <c r="D328" s="328">
        <f t="shared" si="74"/>
        <v>-2.2857142857142918</v>
      </c>
      <c r="E328" s="328">
        <f t="shared" si="74"/>
        <v>5.8701298701298725</v>
      </c>
      <c r="F328" s="328">
        <f t="shared" si="74"/>
        <v>2.2337662337662323</v>
      </c>
      <c r="G328" s="328">
        <f t="shared" si="74"/>
        <v>-1.6103896103896034</v>
      </c>
      <c r="H328" s="410">
        <f t="shared" si="74"/>
        <v>7.32467532467534</v>
      </c>
      <c r="I328" s="327">
        <f t="shared" si="74"/>
        <v>-0.2857142857142918</v>
      </c>
      <c r="J328" s="328">
        <f t="shared" si="74"/>
        <v>-5.7142857142857224</v>
      </c>
      <c r="K328" s="328">
        <f t="shared" si="74"/>
        <v>-5.3766233766233853</v>
      </c>
      <c r="L328" s="328">
        <f t="shared" si="74"/>
        <v>0.98701298701297446</v>
      </c>
      <c r="M328" s="328">
        <f t="shared" si="74"/>
        <v>2.2597402597402549</v>
      </c>
      <c r="N328" s="328">
        <f t="shared" si="74"/>
        <v>2.8311688311688243</v>
      </c>
      <c r="O328" s="410">
        <f t="shared" si="74"/>
        <v>3.0649350649350566</v>
      </c>
      <c r="P328" s="327">
        <f t="shared" si="74"/>
        <v>-2.1298701298701275</v>
      </c>
      <c r="Q328" s="328">
        <f t="shared" si="74"/>
        <v>2.5714285714285836</v>
      </c>
      <c r="R328" s="328">
        <f t="shared" si="74"/>
        <v>-6.3636363636363598</v>
      </c>
      <c r="S328" s="328">
        <f t="shared" si="74"/>
        <v>-2.9870129870129887</v>
      </c>
      <c r="T328" s="328">
        <f t="shared" si="74"/>
        <v>-4.7272727272727195</v>
      </c>
      <c r="U328" s="328">
        <f t="shared" si="74"/>
        <v>-3.2467532467532436</v>
      </c>
      <c r="V328" s="410">
        <f t="shared" si="74"/>
        <v>-4.3896103896103824</v>
      </c>
      <c r="W328" s="411">
        <f t="shared" si="74"/>
        <v>-0.33766233766233711</v>
      </c>
      <c r="X328" s="701"/>
      <c r="Y328" s="701"/>
      <c r="Z328" s="701"/>
    </row>
    <row r="329" spans="1:26" ht="13" thickBot="1" x14ac:dyDescent="0.3">
      <c r="A329" s="231" t="s">
        <v>27</v>
      </c>
      <c r="B329" s="220">
        <f t="shared" ref="B329:W329" si="75">B325-B312</f>
        <v>60</v>
      </c>
      <c r="C329" s="221">
        <f t="shared" si="75"/>
        <v>99</v>
      </c>
      <c r="D329" s="221">
        <f t="shared" si="75"/>
        <v>39</v>
      </c>
      <c r="E329" s="221">
        <f t="shared" si="75"/>
        <v>142</v>
      </c>
      <c r="F329" s="221">
        <f t="shared" si="75"/>
        <v>114</v>
      </c>
      <c r="G329" s="221">
        <f t="shared" si="75"/>
        <v>93</v>
      </c>
      <c r="H329" s="226">
        <f t="shared" si="75"/>
        <v>103</v>
      </c>
      <c r="I329" s="220">
        <f t="shared" si="75"/>
        <v>43</v>
      </c>
      <c r="J329" s="221">
        <f t="shared" si="75"/>
        <v>143</v>
      </c>
      <c r="K329" s="221">
        <f t="shared" si="75"/>
        <v>-3</v>
      </c>
      <c r="L329" s="221">
        <f t="shared" si="75"/>
        <v>-26</v>
      </c>
      <c r="M329" s="221">
        <f t="shared" si="75"/>
        <v>47</v>
      </c>
      <c r="N329" s="221">
        <f t="shared" si="75"/>
        <v>110</v>
      </c>
      <c r="O329" s="226">
        <f t="shared" si="75"/>
        <v>26</v>
      </c>
      <c r="P329" s="220">
        <f t="shared" si="75"/>
        <v>170</v>
      </c>
      <c r="Q329" s="221">
        <f t="shared" si="75"/>
        <v>173</v>
      </c>
      <c r="R329" s="221">
        <f t="shared" si="75"/>
        <v>158</v>
      </c>
      <c r="S329" s="221">
        <f t="shared" si="75"/>
        <v>93</v>
      </c>
      <c r="T329" s="221">
        <f t="shared" si="75"/>
        <v>310</v>
      </c>
      <c r="U329" s="221">
        <f t="shared" si="75"/>
        <v>173</v>
      </c>
      <c r="V329" s="226">
        <f t="shared" si="75"/>
        <v>75</v>
      </c>
      <c r="W329" s="370">
        <f t="shared" si="75"/>
        <v>103</v>
      </c>
      <c r="X329" s="701"/>
      <c r="Y329" s="701"/>
      <c r="Z329" s="701"/>
    </row>
    <row r="330" spans="1:26" x14ac:dyDescent="0.25">
      <c r="A330" s="267" t="s">
        <v>52</v>
      </c>
      <c r="B330" s="261">
        <v>61</v>
      </c>
      <c r="C330" s="262">
        <v>61</v>
      </c>
      <c r="D330" s="262">
        <v>61</v>
      </c>
      <c r="E330" s="262">
        <v>16</v>
      </c>
      <c r="F330" s="262">
        <v>61</v>
      </c>
      <c r="G330" s="262">
        <v>60</v>
      </c>
      <c r="H330" s="263">
        <v>60</v>
      </c>
      <c r="I330" s="261">
        <v>61</v>
      </c>
      <c r="J330" s="262">
        <v>61</v>
      </c>
      <c r="K330" s="262">
        <v>61</v>
      </c>
      <c r="L330" s="262">
        <v>17</v>
      </c>
      <c r="M330" s="262">
        <v>61</v>
      </c>
      <c r="N330" s="262">
        <v>61</v>
      </c>
      <c r="O330" s="263">
        <v>61</v>
      </c>
      <c r="P330" s="261">
        <v>61</v>
      </c>
      <c r="Q330" s="262">
        <v>61</v>
      </c>
      <c r="R330" s="262">
        <v>61</v>
      </c>
      <c r="S330" s="262">
        <v>16</v>
      </c>
      <c r="T330" s="262">
        <v>61</v>
      </c>
      <c r="U330" s="262">
        <v>61</v>
      </c>
      <c r="V330" s="263">
        <v>61</v>
      </c>
      <c r="W330" s="371">
        <f>SUM(B330:V330)</f>
        <v>1145</v>
      </c>
      <c r="X330" s="701" t="s">
        <v>56</v>
      </c>
      <c r="Y330" s="265">
        <f>W317-W330</f>
        <v>2</v>
      </c>
      <c r="Z330" s="306">
        <f>Y330/W317</f>
        <v>1.7436791630340018E-3</v>
      </c>
    </row>
    <row r="331" spans="1:26" x14ac:dyDescent="0.25">
      <c r="A331" s="267" t="s">
        <v>28</v>
      </c>
      <c r="B331" s="706">
        <v>140.5</v>
      </c>
      <c r="C331" s="707">
        <v>140.5</v>
      </c>
      <c r="D331" s="707">
        <v>143</v>
      </c>
      <c r="E331" s="707">
        <v>140.5</v>
      </c>
      <c r="F331" s="707">
        <v>141.5</v>
      </c>
      <c r="G331" s="707">
        <v>143</v>
      </c>
      <c r="H331" s="708">
        <v>140.5</v>
      </c>
      <c r="I331" s="706">
        <v>141.5</v>
      </c>
      <c r="J331" s="707">
        <v>143</v>
      </c>
      <c r="K331" s="707">
        <v>142</v>
      </c>
      <c r="L331" s="707">
        <v>140.5</v>
      </c>
      <c r="M331" s="707">
        <v>143</v>
      </c>
      <c r="N331" s="707">
        <v>141</v>
      </c>
      <c r="O331" s="708">
        <v>140.5</v>
      </c>
      <c r="P331" s="706">
        <v>143</v>
      </c>
      <c r="Q331" s="707">
        <v>141.5</v>
      </c>
      <c r="R331" s="707">
        <v>143</v>
      </c>
      <c r="S331" s="707">
        <v>143</v>
      </c>
      <c r="T331" s="707">
        <v>143.5</v>
      </c>
      <c r="U331" s="707">
        <v>143</v>
      </c>
      <c r="V331" s="708">
        <v>143</v>
      </c>
      <c r="W331" s="702"/>
      <c r="X331" s="701" t="s">
        <v>57</v>
      </c>
      <c r="Y331" s="701">
        <v>139.28</v>
      </c>
      <c r="Z331" s="701"/>
    </row>
    <row r="332" spans="1:26" ht="13" thickBot="1" x14ac:dyDescent="0.3">
      <c r="A332" s="268" t="s">
        <v>26</v>
      </c>
      <c r="B332" s="550">
        <f t="shared" ref="B332:V332" si="76">B331-B318</f>
        <v>3</v>
      </c>
      <c r="C332" s="551">
        <f t="shared" si="76"/>
        <v>3</v>
      </c>
      <c r="D332" s="551">
        <f t="shared" si="76"/>
        <v>3</v>
      </c>
      <c r="E332" s="551">
        <f t="shared" si="76"/>
        <v>3</v>
      </c>
      <c r="F332" s="551">
        <f t="shared" si="76"/>
        <v>3</v>
      </c>
      <c r="G332" s="551">
        <f t="shared" si="76"/>
        <v>3</v>
      </c>
      <c r="H332" s="533">
        <f t="shared" si="76"/>
        <v>3</v>
      </c>
      <c r="I332" s="550">
        <f t="shared" si="76"/>
        <v>3</v>
      </c>
      <c r="J332" s="551">
        <f t="shared" si="76"/>
        <v>3</v>
      </c>
      <c r="K332" s="551">
        <f t="shared" si="76"/>
        <v>3</v>
      </c>
      <c r="L332" s="551">
        <f t="shared" si="76"/>
        <v>3</v>
      </c>
      <c r="M332" s="551">
        <f t="shared" si="76"/>
        <v>3</v>
      </c>
      <c r="N332" s="551">
        <f t="shared" si="76"/>
        <v>3</v>
      </c>
      <c r="O332" s="533">
        <f t="shared" si="76"/>
        <v>3</v>
      </c>
      <c r="P332" s="550">
        <f t="shared" si="76"/>
        <v>3</v>
      </c>
      <c r="Q332" s="551">
        <f t="shared" si="76"/>
        <v>3</v>
      </c>
      <c r="R332" s="551">
        <f t="shared" si="76"/>
        <v>3</v>
      </c>
      <c r="S332" s="551">
        <f t="shared" si="76"/>
        <v>3</v>
      </c>
      <c r="T332" s="551">
        <f t="shared" si="76"/>
        <v>3</v>
      </c>
      <c r="U332" s="551">
        <f t="shared" si="76"/>
        <v>3</v>
      </c>
      <c r="V332" s="533">
        <f t="shared" si="76"/>
        <v>3</v>
      </c>
      <c r="W332" s="333"/>
      <c r="X332" s="701" t="s">
        <v>26</v>
      </c>
      <c r="Y332" s="701">
        <f>Y331-Y318</f>
        <v>3.1100000000000136</v>
      </c>
      <c r="Z332" s="701"/>
    </row>
    <row r="334" spans="1:26" ht="13" thickBot="1" x14ac:dyDescent="0.3"/>
    <row r="335" spans="1:26" ht="13.5" thickBot="1" x14ac:dyDescent="0.3">
      <c r="A335" s="272" t="s">
        <v>240</v>
      </c>
      <c r="B335" s="896" t="s">
        <v>53</v>
      </c>
      <c r="C335" s="897"/>
      <c r="D335" s="897"/>
      <c r="E335" s="897"/>
      <c r="F335" s="897"/>
      <c r="G335" s="897"/>
      <c r="H335" s="898"/>
      <c r="I335" s="896" t="s">
        <v>114</v>
      </c>
      <c r="J335" s="897"/>
      <c r="K335" s="897"/>
      <c r="L335" s="897"/>
      <c r="M335" s="897"/>
      <c r="N335" s="897"/>
      <c r="O335" s="898"/>
      <c r="P335" s="896" t="s">
        <v>63</v>
      </c>
      <c r="Q335" s="897"/>
      <c r="R335" s="897"/>
      <c r="S335" s="897"/>
      <c r="T335" s="897"/>
      <c r="U335" s="897"/>
      <c r="V335" s="898"/>
      <c r="W335" s="926" t="s">
        <v>0</v>
      </c>
      <c r="X335" s="713">
        <v>229</v>
      </c>
      <c r="Y335" s="713"/>
      <c r="Z335" s="713"/>
    </row>
    <row r="336" spans="1:26" ht="13" thickBot="1" x14ac:dyDescent="0.3">
      <c r="A336" s="231" t="s">
        <v>54</v>
      </c>
      <c r="B336" s="295">
        <v>1</v>
      </c>
      <c r="C336" s="225">
        <v>2</v>
      </c>
      <c r="D336" s="225">
        <v>3</v>
      </c>
      <c r="E336" s="225">
        <v>4</v>
      </c>
      <c r="F336" s="225">
        <v>5</v>
      </c>
      <c r="G336" s="225">
        <v>6</v>
      </c>
      <c r="H336" s="342">
        <v>7</v>
      </c>
      <c r="I336" s="295">
        <v>1</v>
      </c>
      <c r="J336" s="225">
        <v>2</v>
      </c>
      <c r="K336" s="225">
        <v>3</v>
      </c>
      <c r="L336" s="225">
        <v>4</v>
      </c>
      <c r="M336" s="225">
        <v>5</v>
      </c>
      <c r="N336" s="225">
        <v>6</v>
      </c>
      <c r="O336" s="342">
        <v>7</v>
      </c>
      <c r="P336" s="295">
        <v>1</v>
      </c>
      <c r="Q336" s="225">
        <v>2</v>
      </c>
      <c r="R336" s="225">
        <v>3</v>
      </c>
      <c r="S336" s="225">
        <v>4</v>
      </c>
      <c r="T336" s="225">
        <v>5</v>
      </c>
      <c r="U336" s="225">
        <v>6</v>
      </c>
      <c r="V336" s="342">
        <v>7</v>
      </c>
      <c r="W336" s="927"/>
      <c r="X336" s="713"/>
      <c r="Y336" s="713"/>
      <c r="Z336" s="713"/>
    </row>
    <row r="337" spans="1:26" ht="13" x14ac:dyDescent="0.25">
      <c r="A337" s="236" t="s">
        <v>3</v>
      </c>
      <c r="B337" s="296">
        <v>3940</v>
      </c>
      <c r="C337" s="297">
        <v>3940</v>
      </c>
      <c r="D337" s="298">
        <v>3940</v>
      </c>
      <c r="E337" s="298">
        <v>3940</v>
      </c>
      <c r="F337" s="298">
        <v>3940</v>
      </c>
      <c r="G337" s="298">
        <v>3940</v>
      </c>
      <c r="H337" s="393">
        <v>3940</v>
      </c>
      <c r="I337" s="562">
        <v>3940</v>
      </c>
      <c r="J337" s="298">
        <v>3940</v>
      </c>
      <c r="K337" s="298">
        <v>3940</v>
      </c>
      <c r="L337" s="298">
        <v>3940</v>
      </c>
      <c r="M337" s="298">
        <v>3940</v>
      </c>
      <c r="N337" s="298">
        <v>3940</v>
      </c>
      <c r="O337" s="393">
        <v>3940</v>
      </c>
      <c r="P337" s="562">
        <v>3940</v>
      </c>
      <c r="Q337" s="298">
        <v>3940</v>
      </c>
      <c r="R337" s="298">
        <v>3940</v>
      </c>
      <c r="S337" s="298">
        <v>3940</v>
      </c>
      <c r="T337" s="298">
        <v>3940</v>
      </c>
      <c r="U337" s="298">
        <v>3940</v>
      </c>
      <c r="V337" s="393">
        <v>3940</v>
      </c>
      <c r="W337" s="389">
        <v>3940</v>
      </c>
      <c r="X337" s="713"/>
      <c r="Y337" s="713"/>
      <c r="Z337" s="713"/>
    </row>
    <row r="338" spans="1:26" x14ac:dyDescent="0.25">
      <c r="A338" s="241" t="s">
        <v>6</v>
      </c>
      <c r="B338" s="300">
        <v>4200</v>
      </c>
      <c r="C338" s="301">
        <v>4055</v>
      </c>
      <c r="D338" s="301">
        <v>3893</v>
      </c>
      <c r="E338" s="301">
        <v>4211</v>
      </c>
      <c r="F338" s="301">
        <v>3990</v>
      </c>
      <c r="G338" s="301">
        <v>3898</v>
      </c>
      <c r="H338" s="394">
        <v>4290</v>
      </c>
      <c r="I338" s="300">
        <v>3941</v>
      </c>
      <c r="J338" s="301">
        <v>3786</v>
      </c>
      <c r="K338" s="301">
        <v>3809</v>
      </c>
      <c r="L338" s="301">
        <v>3671</v>
      </c>
      <c r="M338" s="301">
        <v>3956</v>
      </c>
      <c r="N338" s="301">
        <v>4015</v>
      </c>
      <c r="O338" s="394">
        <v>4122</v>
      </c>
      <c r="P338" s="300">
        <v>3825</v>
      </c>
      <c r="Q338" s="301">
        <v>3862</v>
      </c>
      <c r="R338" s="301">
        <v>3708</v>
      </c>
      <c r="S338" s="301">
        <v>3889</v>
      </c>
      <c r="T338" s="301">
        <v>3728</v>
      </c>
      <c r="U338" s="301">
        <v>3746</v>
      </c>
      <c r="V338" s="394">
        <v>3771</v>
      </c>
      <c r="W338" s="390">
        <v>3924</v>
      </c>
      <c r="X338" s="713"/>
      <c r="Y338" s="713"/>
      <c r="Z338" s="713"/>
    </row>
    <row r="339" spans="1:26" x14ac:dyDescent="0.25">
      <c r="A339" s="231" t="s">
        <v>7</v>
      </c>
      <c r="B339" s="302">
        <v>100</v>
      </c>
      <c r="C339" s="303">
        <v>100</v>
      </c>
      <c r="D339" s="304">
        <v>100</v>
      </c>
      <c r="E339" s="304">
        <v>100</v>
      </c>
      <c r="F339" s="304">
        <v>100</v>
      </c>
      <c r="G339" s="304">
        <v>100</v>
      </c>
      <c r="H339" s="395">
        <v>100</v>
      </c>
      <c r="I339" s="548">
        <v>83.3</v>
      </c>
      <c r="J339" s="304">
        <v>100</v>
      </c>
      <c r="K339" s="304">
        <v>91.7</v>
      </c>
      <c r="L339" s="304">
        <v>75</v>
      </c>
      <c r="M339" s="304">
        <v>100</v>
      </c>
      <c r="N339" s="304">
        <v>100</v>
      </c>
      <c r="O339" s="395">
        <v>91.7</v>
      </c>
      <c r="P339" s="548">
        <v>100</v>
      </c>
      <c r="Q339" s="304">
        <v>91.7</v>
      </c>
      <c r="R339" s="304">
        <v>83.3</v>
      </c>
      <c r="S339" s="304">
        <v>75</v>
      </c>
      <c r="T339" s="304">
        <v>100</v>
      </c>
      <c r="U339" s="304">
        <v>100</v>
      </c>
      <c r="V339" s="395">
        <v>91.7</v>
      </c>
      <c r="W339" s="391">
        <v>91.2</v>
      </c>
      <c r="X339" s="713"/>
      <c r="Y339" s="713"/>
      <c r="Z339" s="713"/>
    </row>
    <row r="340" spans="1:26" ht="13" thickBot="1" x14ac:dyDescent="0.3">
      <c r="A340" s="231" t="s">
        <v>8</v>
      </c>
      <c r="B340" s="324">
        <v>3.5000000000000003E-2</v>
      </c>
      <c r="C340" s="325">
        <v>4.8000000000000001E-2</v>
      </c>
      <c r="D340" s="407">
        <v>5.1999999999999998E-2</v>
      </c>
      <c r="E340" s="407">
        <v>5.5E-2</v>
      </c>
      <c r="F340" s="407">
        <v>3.2000000000000001E-2</v>
      </c>
      <c r="G340" s="407">
        <v>3.7999999999999999E-2</v>
      </c>
      <c r="H340" s="412">
        <v>5.5E-2</v>
      </c>
      <c r="I340" s="563">
        <v>0.08</v>
      </c>
      <c r="J340" s="407">
        <v>4.7E-2</v>
      </c>
      <c r="K340" s="407">
        <v>4.9000000000000002E-2</v>
      </c>
      <c r="L340" s="407">
        <v>9.0999999999999998E-2</v>
      </c>
      <c r="M340" s="407">
        <v>4.7E-2</v>
      </c>
      <c r="N340" s="407">
        <v>2.8000000000000001E-2</v>
      </c>
      <c r="O340" s="412">
        <v>4.5999999999999999E-2</v>
      </c>
      <c r="P340" s="563">
        <v>4.2999999999999997E-2</v>
      </c>
      <c r="Q340" s="407">
        <v>5.1999999999999998E-2</v>
      </c>
      <c r="R340" s="407">
        <v>5.7000000000000002E-2</v>
      </c>
      <c r="S340" s="407">
        <v>0.08</v>
      </c>
      <c r="T340" s="407">
        <v>3.7999999999999999E-2</v>
      </c>
      <c r="U340" s="407">
        <v>0.04</v>
      </c>
      <c r="V340" s="412">
        <v>5.2999999999999999E-2</v>
      </c>
      <c r="W340" s="413">
        <v>6.2E-2</v>
      </c>
      <c r="X340" s="713"/>
      <c r="Y340" s="713"/>
      <c r="Z340" s="713"/>
    </row>
    <row r="341" spans="1:26" x14ac:dyDescent="0.25">
      <c r="A341" s="241" t="s">
        <v>1</v>
      </c>
      <c r="B341" s="327">
        <f t="shared" ref="B341:W341" si="77">B338/B337*100-100</f>
        <v>6.5989847715736119</v>
      </c>
      <c r="C341" s="328">
        <f t="shared" si="77"/>
        <v>2.9187817258883371</v>
      </c>
      <c r="D341" s="328">
        <f t="shared" si="77"/>
        <v>-1.1928934010152261</v>
      </c>
      <c r="E341" s="328">
        <f t="shared" si="77"/>
        <v>6.8781725888324701</v>
      </c>
      <c r="F341" s="328">
        <f t="shared" si="77"/>
        <v>1.2690355329949341</v>
      </c>
      <c r="G341" s="328">
        <f t="shared" si="77"/>
        <v>-1.065989847715727</v>
      </c>
      <c r="H341" s="410">
        <f t="shared" si="77"/>
        <v>8.8832487309644677</v>
      </c>
      <c r="I341" s="327">
        <f t="shared" si="77"/>
        <v>2.538071065988845E-2</v>
      </c>
      <c r="J341" s="328">
        <f t="shared" si="77"/>
        <v>-3.9086294416243703</v>
      </c>
      <c r="K341" s="328">
        <f t="shared" si="77"/>
        <v>-3.3248730964466944</v>
      </c>
      <c r="L341" s="328">
        <f t="shared" si="77"/>
        <v>-6.8274111675126932</v>
      </c>
      <c r="M341" s="328">
        <f t="shared" si="77"/>
        <v>0.40609137055838573</v>
      </c>
      <c r="N341" s="328">
        <f t="shared" si="77"/>
        <v>1.9035532994923869</v>
      </c>
      <c r="O341" s="410">
        <f t="shared" si="77"/>
        <v>4.6192893401015169</v>
      </c>
      <c r="P341" s="327">
        <f t="shared" si="77"/>
        <v>-2.9187817258883229</v>
      </c>
      <c r="Q341" s="328">
        <f t="shared" si="77"/>
        <v>-1.9796954314720807</v>
      </c>
      <c r="R341" s="328">
        <f t="shared" si="77"/>
        <v>-5.888324873096451</v>
      </c>
      <c r="S341" s="328">
        <f t="shared" si="77"/>
        <v>-1.2944162436548226</v>
      </c>
      <c r="T341" s="328">
        <f t="shared" si="77"/>
        <v>-5.3807106598984831</v>
      </c>
      <c r="U341" s="328">
        <f t="shared" si="77"/>
        <v>-4.9238578680203062</v>
      </c>
      <c r="V341" s="410">
        <f t="shared" si="77"/>
        <v>-4.2893401015228392</v>
      </c>
      <c r="W341" s="411">
        <f t="shared" si="77"/>
        <v>-0.40609137055837152</v>
      </c>
      <c r="X341" s="713"/>
      <c r="Y341" s="713"/>
      <c r="Z341" s="713"/>
    </row>
    <row r="342" spans="1:26" ht="13" thickBot="1" x14ac:dyDescent="0.3">
      <c r="A342" s="231" t="s">
        <v>27</v>
      </c>
      <c r="B342" s="220">
        <f t="shared" ref="B342:W342" si="78">B338-B325</f>
        <v>173</v>
      </c>
      <c r="C342" s="221">
        <f t="shared" si="78"/>
        <v>13</v>
      </c>
      <c r="D342" s="221">
        <f t="shared" si="78"/>
        <v>131</v>
      </c>
      <c r="E342" s="221">
        <f t="shared" si="78"/>
        <v>135</v>
      </c>
      <c r="F342" s="221">
        <f t="shared" si="78"/>
        <v>54</v>
      </c>
      <c r="G342" s="221">
        <f t="shared" si="78"/>
        <v>110</v>
      </c>
      <c r="H342" s="226">
        <f t="shared" si="78"/>
        <v>158</v>
      </c>
      <c r="I342" s="220">
        <f t="shared" si="78"/>
        <v>102</v>
      </c>
      <c r="J342" s="221">
        <f t="shared" si="78"/>
        <v>156</v>
      </c>
      <c r="K342" s="221">
        <f t="shared" si="78"/>
        <v>166</v>
      </c>
      <c r="L342" s="221">
        <f t="shared" si="78"/>
        <v>-217</v>
      </c>
      <c r="M342" s="221">
        <f t="shared" si="78"/>
        <v>19</v>
      </c>
      <c r="N342" s="221">
        <f t="shared" si="78"/>
        <v>56</v>
      </c>
      <c r="O342" s="226">
        <f t="shared" si="78"/>
        <v>154</v>
      </c>
      <c r="P342" s="220">
        <f t="shared" si="78"/>
        <v>57</v>
      </c>
      <c r="Q342" s="221">
        <f t="shared" si="78"/>
        <v>-87</v>
      </c>
      <c r="R342" s="221">
        <f t="shared" si="78"/>
        <v>103</v>
      </c>
      <c r="S342" s="221">
        <f t="shared" si="78"/>
        <v>154</v>
      </c>
      <c r="T342" s="221">
        <f t="shared" si="78"/>
        <v>60</v>
      </c>
      <c r="U342" s="221">
        <f t="shared" si="78"/>
        <v>21</v>
      </c>
      <c r="V342" s="226">
        <f t="shared" si="78"/>
        <v>90</v>
      </c>
      <c r="W342" s="370">
        <f t="shared" si="78"/>
        <v>87</v>
      </c>
      <c r="X342" s="713"/>
      <c r="Y342" s="713"/>
      <c r="Z342" s="713"/>
    </row>
    <row r="343" spans="1:26" x14ac:dyDescent="0.25">
      <c r="A343" s="267" t="s">
        <v>52</v>
      </c>
      <c r="B343" s="261">
        <v>61</v>
      </c>
      <c r="C343" s="262">
        <v>61</v>
      </c>
      <c r="D343" s="262">
        <v>61</v>
      </c>
      <c r="E343" s="262">
        <v>16</v>
      </c>
      <c r="F343" s="262">
        <v>61</v>
      </c>
      <c r="G343" s="262">
        <v>61</v>
      </c>
      <c r="H343" s="263">
        <v>61</v>
      </c>
      <c r="I343" s="261">
        <v>61</v>
      </c>
      <c r="J343" s="262">
        <v>61</v>
      </c>
      <c r="K343" s="262">
        <v>61</v>
      </c>
      <c r="L343" s="262">
        <v>17</v>
      </c>
      <c r="M343" s="262">
        <v>61</v>
      </c>
      <c r="N343" s="262">
        <v>60</v>
      </c>
      <c r="O343" s="263">
        <v>60</v>
      </c>
      <c r="P343" s="261">
        <v>61</v>
      </c>
      <c r="Q343" s="262">
        <v>61</v>
      </c>
      <c r="R343" s="262">
        <v>61</v>
      </c>
      <c r="S343" s="262">
        <v>16</v>
      </c>
      <c r="T343" s="262">
        <v>61</v>
      </c>
      <c r="U343" s="262">
        <v>61</v>
      </c>
      <c r="V343" s="263">
        <v>61</v>
      </c>
      <c r="W343" s="371">
        <f>SUM(B343:V343)</f>
        <v>1145</v>
      </c>
      <c r="X343" s="713" t="s">
        <v>56</v>
      </c>
      <c r="Y343" s="265">
        <f>W330-W343</f>
        <v>0</v>
      </c>
      <c r="Z343" s="306">
        <f>Y343/W330</f>
        <v>0</v>
      </c>
    </row>
    <row r="344" spans="1:26" x14ac:dyDescent="0.25">
      <c r="A344" s="267" t="s">
        <v>28</v>
      </c>
      <c r="B344" s="718">
        <v>142.5</v>
      </c>
      <c r="C344" s="719">
        <v>143</v>
      </c>
      <c r="D344" s="719">
        <v>145.5</v>
      </c>
      <c r="E344" s="719">
        <v>142.5</v>
      </c>
      <c r="F344" s="719">
        <v>144</v>
      </c>
      <c r="G344" s="719">
        <v>145.5</v>
      </c>
      <c r="H344" s="720">
        <v>142.5</v>
      </c>
      <c r="I344" s="718">
        <v>144</v>
      </c>
      <c r="J344" s="719">
        <v>145.5</v>
      </c>
      <c r="K344" s="719">
        <v>144.5</v>
      </c>
      <c r="L344" s="719">
        <v>143</v>
      </c>
      <c r="M344" s="719">
        <v>145.5</v>
      </c>
      <c r="N344" s="719">
        <v>143.5</v>
      </c>
      <c r="O344" s="720">
        <v>142.5</v>
      </c>
      <c r="P344" s="718">
        <v>145.5</v>
      </c>
      <c r="Q344" s="719">
        <v>144</v>
      </c>
      <c r="R344" s="719">
        <v>145.5</v>
      </c>
      <c r="S344" s="719">
        <v>145.5</v>
      </c>
      <c r="T344" s="719">
        <v>146</v>
      </c>
      <c r="U344" s="719">
        <v>145.5</v>
      </c>
      <c r="V344" s="720">
        <v>145.5</v>
      </c>
      <c r="W344" s="714"/>
      <c r="X344" s="713" t="s">
        <v>57</v>
      </c>
      <c r="Y344" s="713">
        <v>142.05000000000001</v>
      </c>
      <c r="Z344" s="713"/>
    </row>
    <row r="345" spans="1:26" ht="13" thickBot="1" x14ac:dyDescent="0.3">
      <c r="A345" s="268" t="s">
        <v>26</v>
      </c>
      <c r="B345" s="550">
        <f t="shared" ref="B345:V345" si="79">B344-B331</f>
        <v>2</v>
      </c>
      <c r="C345" s="551">
        <f t="shared" si="79"/>
        <v>2.5</v>
      </c>
      <c r="D345" s="551">
        <f t="shared" si="79"/>
        <v>2.5</v>
      </c>
      <c r="E345" s="551">
        <f t="shared" si="79"/>
        <v>2</v>
      </c>
      <c r="F345" s="551">
        <f t="shared" si="79"/>
        <v>2.5</v>
      </c>
      <c r="G345" s="551">
        <f t="shared" si="79"/>
        <v>2.5</v>
      </c>
      <c r="H345" s="533">
        <f t="shared" si="79"/>
        <v>2</v>
      </c>
      <c r="I345" s="550">
        <f t="shared" si="79"/>
        <v>2.5</v>
      </c>
      <c r="J345" s="551">
        <f t="shared" si="79"/>
        <v>2.5</v>
      </c>
      <c r="K345" s="551">
        <f t="shared" si="79"/>
        <v>2.5</v>
      </c>
      <c r="L345" s="551">
        <f t="shared" si="79"/>
        <v>2.5</v>
      </c>
      <c r="M345" s="551">
        <f t="shared" si="79"/>
        <v>2.5</v>
      </c>
      <c r="N345" s="551">
        <f t="shared" si="79"/>
        <v>2.5</v>
      </c>
      <c r="O345" s="533">
        <f t="shared" si="79"/>
        <v>2</v>
      </c>
      <c r="P345" s="550">
        <f t="shared" si="79"/>
        <v>2.5</v>
      </c>
      <c r="Q345" s="551">
        <f t="shared" si="79"/>
        <v>2.5</v>
      </c>
      <c r="R345" s="551">
        <f t="shared" si="79"/>
        <v>2.5</v>
      </c>
      <c r="S345" s="551">
        <f t="shared" si="79"/>
        <v>2.5</v>
      </c>
      <c r="T345" s="551">
        <f t="shared" si="79"/>
        <v>2.5</v>
      </c>
      <c r="U345" s="551">
        <f t="shared" si="79"/>
        <v>2.5</v>
      </c>
      <c r="V345" s="533">
        <f t="shared" si="79"/>
        <v>2.5</v>
      </c>
      <c r="W345" s="333"/>
      <c r="X345" s="713" t="s">
        <v>26</v>
      </c>
      <c r="Y345" s="713">
        <f>Y344-Y331</f>
        <v>2.7700000000000102</v>
      </c>
      <c r="Z345" s="713"/>
    </row>
    <row r="346" spans="1:26" x14ac:dyDescent="0.25">
      <c r="L346" s="200" t="s">
        <v>65</v>
      </c>
    </row>
    <row r="347" spans="1:26" ht="13" thickBot="1" x14ac:dyDescent="0.3"/>
    <row r="348" spans="1:26" ht="13.5" thickBot="1" x14ac:dyDescent="0.3">
      <c r="A348" s="272" t="s">
        <v>242</v>
      </c>
      <c r="B348" s="896" t="s">
        <v>53</v>
      </c>
      <c r="C348" s="897"/>
      <c r="D348" s="897"/>
      <c r="E348" s="897"/>
      <c r="F348" s="897"/>
      <c r="G348" s="897"/>
      <c r="H348" s="898"/>
      <c r="I348" s="896" t="s">
        <v>114</v>
      </c>
      <c r="J348" s="897"/>
      <c r="K348" s="897"/>
      <c r="L348" s="897"/>
      <c r="M348" s="897"/>
      <c r="N348" s="897"/>
      <c r="O348" s="898"/>
      <c r="P348" s="896" t="s">
        <v>63</v>
      </c>
      <c r="Q348" s="897"/>
      <c r="R348" s="897"/>
      <c r="S348" s="897"/>
      <c r="T348" s="897"/>
      <c r="U348" s="897"/>
      <c r="V348" s="898"/>
      <c r="W348" s="926" t="s">
        <v>0</v>
      </c>
      <c r="X348" s="730">
        <v>231</v>
      </c>
      <c r="Y348" s="730"/>
      <c r="Z348" s="730"/>
    </row>
    <row r="349" spans="1:26" ht="13" thickBot="1" x14ac:dyDescent="0.3">
      <c r="A349" s="231" t="s">
        <v>54</v>
      </c>
      <c r="B349" s="295">
        <v>1</v>
      </c>
      <c r="C349" s="225">
        <v>2</v>
      </c>
      <c r="D349" s="225">
        <v>3</v>
      </c>
      <c r="E349" s="225">
        <v>4</v>
      </c>
      <c r="F349" s="225">
        <v>5</v>
      </c>
      <c r="G349" s="225">
        <v>6</v>
      </c>
      <c r="H349" s="342">
        <v>7</v>
      </c>
      <c r="I349" s="295">
        <v>1</v>
      </c>
      <c r="J349" s="225">
        <v>2</v>
      </c>
      <c r="K349" s="225">
        <v>3</v>
      </c>
      <c r="L349" s="225">
        <v>4</v>
      </c>
      <c r="M349" s="225">
        <v>5</v>
      </c>
      <c r="N349" s="225">
        <v>6</v>
      </c>
      <c r="O349" s="342">
        <v>7</v>
      </c>
      <c r="P349" s="295">
        <v>1</v>
      </c>
      <c r="Q349" s="225">
        <v>2</v>
      </c>
      <c r="R349" s="225">
        <v>3</v>
      </c>
      <c r="S349" s="225">
        <v>4</v>
      </c>
      <c r="T349" s="225">
        <v>5</v>
      </c>
      <c r="U349" s="225">
        <v>6</v>
      </c>
      <c r="V349" s="342">
        <v>7</v>
      </c>
      <c r="W349" s="927"/>
      <c r="X349" s="730"/>
      <c r="Y349" s="730"/>
      <c r="Z349" s="730"/>
    </row>
    <row r="350" spans="1:26" ht="13" x14ac:dyDescent="0.25">
      <c r="A350" s="236" t="s">
        <v>3</v>
      </c>
      <c r="B350" s="296">
        <v>4010</v>
      </c>
      <c r="C350" s="297">
        <v>4010</v>
      </c>
      <c r="D350" s="298">
        <v>4010</v>
      </c>
      <c r="E350" s="298">
        <v>4010</v>
      </c>
      <c r="F350" s="298">
        <v>4010</v>
      </c>
      <c r="G350" s="298">
        <v>4010</v>
      </c>
      <c r="H350" s="393">
        <v>4010</v>
      </c>
      <c r="I350" s="562">
        <v>4010</v>
      </c>
      <c r="J350" s="298">
        <v>4010</v>
      </c>
      <c r="K350" s="298">
        <v>4010</v>
      </c>
      <c r="L350" s="298">
        <v>4010</v>
      </c>
      <c r="M350" s="298">
        <v>4010</v>
      </c>
      <c r="N350" s="298">
        <v>4010</v>
      </c>
      <c r="O350" s="393">
        <v>4010</v>
      </c>
      <c r="P350" s="562">
        <v>4010</v>
      </c>
      <c r="Q350" s="298">
        <v>4010</v>
      </c>
      <c r="R350" s="298">
        <v>4010</v>
      </c>
      <c r="S350" s="298">
        <v>4010</v>
      </c>
      <c r="T350" s="298">
        <v>4010</v>
      </c>
      <c r="U350" s="298">
        <v>4010</v>
      </c>
      <c r="V350" s="393">
        <v>4010</v>
      </c>
      <c r="W350" s="389">
        <v>4010</v>
      </c>
      <c r="X350" s="730"/>
      <c r="Y350" s="730"/>
      <c r="Z350" s="730"/>
    </row>
    <row r="351" spans="1:26" x14ac:dyDescent="0.25">
      <c r="A351" s="241" t="s">
        <v>6</v>
      </c>
      <c r="B351" s="300">
        <v>4144</v>
      </c>
      <c r="C351" s="301">
        <v>4140</v>
      </c>
      <c r="D351" s="301">
        <v>3924</v>
      </c>
      <c r="E351" s="301">
        <v>4149</v>
      </c>
      <c r="F351" s="301">
        <v>4116</v>
      </c>
      <c r="G351" s="301">
        <v>4025</v>
      </c>
      <c r="H351" s="394">
        <v>4238</v>
      </c>
      <c r="I351" s="300">
        <v>4103</v>
      </c>
      <c r="J351" s="301">
        <v>3807</v>
      </c>
      <c r="K351" s="301">
        <v>4081</v>
      </c>
      <c r="L351" s="301">
        <v>3943</v>
      </c>
      <c r="M351" s="301">
        <v>4066</v>
      </c>
      <c r="N351" s="301">
        <v>4074</v>
      </c>
      <c r="O351" s="394">
        <v>4052</v>
      </c>
      <c r="P351" s="300">
        <v>3876</v>
      </c>
      <c r="Q351" s="301">
        <v>3958</v>
      </c>
      <c r="R351" s="301">
        <v>3799</v>
      </c>
      <c r="S351" s="301">
        <v>3867</v>
      </c>
      <c r="T351" s="301">
        <v>3760</v>
      </c>
      <c r="U351" s="301">
        <v>3903</v>
      </c>
      <c r="V351" s="394">
        <v>3870</v>
      </c>
      <c r="W351" s="390">
        <v>3995</v>
      </c>
      <c r="X351" s="730"/>
      <c r="Y351" s="730"/>
      <c r="Z351" s="730"/>
    </row>
    <row r="352" spans="1:26" x14ac:dyDescent="0.25">
      <c r="A352" s="231" t="s">
        <v>7</v>
      </c>
      <c r="B352" s="302">
        <v>100</v>
      </c>
      <c r="C352" s="303">
        <v>91.7</v>
      </c>
      <c r="D352" s="304">
        <v>91.7</v>
      </c>
      <c r="E352" s="304">
        <v>100</v>
      </c>
      <c r="F352" s="304">
        <v>75</v>
      </c>
      <c r="G352" s="304">
        <v>100</v>
      </c>
      <c r="H352" s="395">
        <v>100</v>
      </c>
      <c r="I352" s="548">
        <v>91.7</v>
      </c>
      <c r="J352" s="304">
        <v>92.3</v>
      </c>
      <c r="K352" s="304">
        <v>100</v>
      </c>
      <c r="L352" s="304">
        <v>100</v>
      </c>
      <c r="M352" s="304">
        <v>83.3</v>
      </c>
      <c r="N352" s="304">
        <v>100</v>
      </c>
      <c r="O352" s="395">
        <v>91.7</v>
      </c>
      <c r="P352" s="548">
        <v>100</v>
      </c>
      <c r="Q352" s="304">
        <v>100</v>
      </c>
      <c r="R352" s="304">
        <v>91.7</v>
      </c>
      <c r="S352" s="304">
        <v>75</v>
      </c>
      <c r="T352" s="304">
        <v>91.7</v>
      </c>
      <c r="U352" s="304">
        <v>100</v>
      </c>
      <c r="V352" s="395">
        <v>100</v>
      </c>
      <c r="W352" s="391">
        <v>91.8</v>
      </c>
      <c r="X352" s="730"/>
      <c r="Y352" s="730"/>
      <c r="Z352" s="730"/>
    </row>
    <row r="353" spans="1:26" ht="13" thickBot="1" x14ac:dyDescent="0.3">
      <c r="A353" s="231" t="s">
        <v>8</v>
      </c>
      <c r="B353" s="324">
        <v>0.02</v>
      </c>
      <c r="C353" s="325">
        <v>5.5E-2</v>
      </c>
      <c r="D353" s="407">
        <v>5.8000000000000003E-2</v>
      </c>
      <c r="E353" s="407">
        <v>0.05</v>
      </c>
      <c r="F353" s="407">
        <v>7.0000000000000007E-2</v>
      </c>
      <c r="G353" s="407">
        <v>2.4E-2</v>
      </c>
      <c r="H353" s="412">
        <v>3.5999999999999997E-2</v>
      </c>
      <c r="I353" s="563">
        <v>5.0999999999999997E-2</v>
      </c>
      <c r="J353" s="407">
        <v>4.7E-2</v>
      </c>
      <c r="K353" s="407">
        <v>2.1999999999999999E-2</v>
      </c>
      <c r="L353" s="407">
        <v>6.4000000000000001E-2</v>
      </c>
      <c r="M353" s="407">
        <v>6.5000000000000002E-2</v>
      </c>
      <c r="N353" s="407">
        <v>3.7999999999999999E-2</v>
      </c>
      <c r="O353" s="412">
        <v>0.06</v>
      </c>
      <c r="P353" s="563">
        <v>3.4000000000000002E-2</v>
      </c>
      <c r="Q353" s="407">
        <v>4.4999999999999998E-2</v>
      </c>
      <c r="R353" s="407">
        <v>5.7000000000000002E-2</v>
      </c>
      <c r="S353" s="407">
        <v>8.4000000000000005E-2</v>
      </c>
      <c r="T353" s="407">
        <v>5.0999999999999997E-2</v>
      </c>
      <c r="U353" s="407">
        <v>4.5999999999999999E-2</v>
      </c>
      <c r="V353" s="412">
        <v>4.9000000000000002E-2</v>
      </c>
      <c r="W353" s="413">
        <v>5.7000000000000002E-2</v>
      </c>
      <c r="X353" s="730"/>
      <c r="Y353" s="730"/>
      <c r="Z353" s="730"/>
    </row>
    <row r="354" spans="1:26" x14ac:dyDescent="0.25">
      <c r="A354" s="241" t="s">
        <v>1</v>
      </c>
      <c r="B354" s="327">
        <f t="shared" ref="B354:W354" si="80">B351/B350*100-100</f>
        <v>3.3416458852867805</v>
      </c>
      <c r="C354" s="328">
        <f t="shared" si="80"/>
        <v>3.2418952618454</v>
      </c>
      <c r="D354" s="328">
        <f t="shared" si="80"/>
        <v>-2.1446384039900295</v>
      </c>
      <c r="E354" s="328">
        <f t="shared" si="80"/>
        <v>3.4663341645885311</v>
      </c>
      <c r="F354" s="328">
        <f t="shared" si="80"/>
        <v>2.6433915211970174</v>
      </c>
      <c r="G354" s="328">
        <f t="shared" si="80"/>
        <v>0.37406483790522316</v>
      </c>
      <c r="H354" s="410">
        <f t="shared" si="80"/>
        <v>5.6857855361595995</v>
      </c>
      <c r="I354" s="327">
        <f t="shared" si="80"/>
        <v>2.3192019950124774</v>
      </c>
      <c r="J354" s="328">
        <f t="shared" si="80"/>
        <v>-5.0623441396508753</v>
      </c>
      <c r="K354" s="328">
        <f t="shared" si="80"/>
        <v>1.7705735660847921</v>
      </c>
      <c r="L354" s="328">
        <f t="shared" si="80"/>
        <v>-1.6708229426433974</v>
      </c>
      <c r="M354" s="328">
        <f t="shared" si="80"/>
        <v>1.3965087281795547</v>
      </c>
      <c r="N354" s="328">
        <f t="shared" si="80"/>
        <v>1.5960099750623442</v>
      </c>
      <c r="O354" s="410">
        <f t="shared" si="80"/>
        <v>1.0473815461346589</v>
      </c>
      <c r="P354" s="327">
        <f t="shared" si="80"/>
        <v>-3.3416458852867805</v>
      </c>
      <c r="Q354" s="328">
        <f t="shared" si="80"/>
        <v>-1.2967581047381458</v>
      </c>
      <c r="R354" s="328">
        <f t="shared" si="80"/>
        <v>-5.2618453865336647</v>
      </c>
      <c r="S354" s="328">
        <f t="shared" si="80"/>
        <v>-3.5660847880299258</v>
      </c>
      <c r="T354" s="328">
        <f t="shared" si="80"/>
        <v>-6.2344139650872847</v>
      </c>
      <c r="U354" s="328">
        <f t="shared" si="80"/>
        <v>-2.6683291770573589</v>
      </c>
      <c r="V354" s="410">
        <f t="shared" si="80"/>
        <v>-3.4912718204488868</v>
      </c>
      <c r="W354" s="411">
        <f t="shared" si="80"/>
        <v>-0.37406483790523737</v>
      </c>
      <c r="X354" s="730"/>
      <c r="Y354" s="730"/>
      <c r="Z354" s="730"/>
    </row>
    <row r="355" spans="1:26" ht="13" thickBot="1" x14ac:dyDescent="0.3">
      <c r="A355" s="231" t="s">
        <v>27</v>
      </c>
      <c r="B355" s="220">
        <f t="shared" ref="B355:W355" si="81">B351-B338</f>
        <v>-56</v>
      </c>
      <c r="C355" s="221">
        <f t="shared" si="81"/>
        <v>85</v>
      </c>
      <c r="D355" s="221">
        <f t="shared" si="81"/>
        <v>31</v>
      </c>
      <c r="E355" s="221">
        <f t="shared" si="81"/>
        <v>-62</v>
      </c>
      <c r="F355" s="221">
        <f t="shared" si="81"/>
        <v>126</v>
      </c>
      <c r="G355" s="221">
        <f t="shared" si="81"/>
        <v>127</v>
      </c>
      <c r="H355" s="226">
        <f t="shared" si="81"/>
        <v>-52</v>
      </c>
      <c r="I355" s="220">
        <f t="shared" si="81"/>
        <v>162</v>
      </c>
      <c r="J355" s="221">
        <f t="shared" si="81"/>
        <v>21</v>
      </c>
      <c r="K355" s="221">
        <f t="shared" si="81"/>
        <v>272</v>
      </c>
      <c r="L355" s="221">
        <f t="shared" si="81"/>
        <v>272</v>
      </c>
      <c r="M355" s="221">
        <f t="shared" si="81"/>
        <v>110</v>
      </c>
      <c r="N355" s="221">
        <f t="shared" si="81"/>
        <v>59</v>
      </c>
      <c r="O355" s="226">
        <f t="shared" si="81"/>
        <v>-70</v>
      </c>
      <c r="P355" s="220">
        <f t="shared" si="81"/>
        <v>51</v>
      </c>
      <c r="Q355" s="221">
        <f t="shared" si="81"/>
        <v>96</v>
      </c>
      <c r="R355" s="221">
        <f t="shared" si="81"/>
        <v>91</v>
      </c>
      <c r="S355" s="221">
        <f t="shared" si="81"/>
        <v>-22</v>
      </c>
      <c r="T355" s="221">
        <f t="shared" si="81"/>
        <v>32</v>
      </c>
      <c r="U355" s="221">
        <f t="shared" si="81"/>
        <v>157</v>
      </c>
      <c r="V355" s="226">
        <f t="shared" si="81"/>
        <v>99</v>
      </c>
      <c r="W355" s="370">
        <f t="shared" si="81"/>
        <v>71</v>
      </c>
      <c r="X355" s="730"/>
      <c r="Y355" s="730"/>
      <c r="Z355" s="730"/>
    </row>
    <row r="356" spans="1:26" x14ac:dyDescent="0.25">
      <c r="A356" s="267" t="s">
        <v>52</v>
      </c>
      <c r="B356" s="261">
        <v>61</v>
      </c>
      <c r="C356" s="262">
        <v>61</v>
      </c>
      <c r="D356" s="262">
        <v>61</v>
      </c>
      <c r="E356" s="262">
        <v>16</v>
      </c>
      <c r="F356" s="262">
        <v>61</v>
      </c>
      <c r="G356" s="262">
        <v>61</v>
      </c>
      <c r="H356" s="263">
        <v>61</v>
      </c>
      <c r="I356" s="261">
        <v>61</v>
      </c>
      <c r="J356" s="262">
        <v>61</v>
      </c>
      <c r="K356" s="262">
        <v>61</v>
      </c>
      <c r="L356" s="262">
        <v>17</v>
      </c>
      <c r="M356" s="262">
        <v>61</v>
      </c>
      <c r="N356" s="262">
        <v>60</v>
      </c>
      <c r="O356" s="263">
        <v>60</v>
      </c>
      <c r="P356" s="261">
        <v>61</v>
      </c>
      <c r="Q356" s="262">
        <v>61</v>
      </c>
      <c r="R356" s="262">
        <v>61</v>
      </c>
      <c r="S356" s="262">
        <v>15</v>
      </c>
      <c r="T356" s="262">
        <v>61</v>
      </c>
      <c r="U356" s="262">
        <v>61</v>
      </c>
      <c r="V356" s="263">
        <v>61</v>
      </c>
      <c r="W356" s="371">
        <f>SUM(B356:V356)</f>
        <v>1144</v>
      </c>
      <c r="X356" s="730" t="s">
        <v>56</v>
      </c>
      <c r="Y356" s="265">
        <f>W343-W356</f>
        <v>1</v>
      </c>
      <c r="Z356" s="306">
        <f>Y356/W343</f>
        <v>8.7336244541484718E-4</v>
      </c>
    </row>
    <row r="357" spans="1:26" x14ac:dyDescent="0.25">
      <c r="A357" s="267" t="s">
        <v>28</v>
      </c>
      <c r="B357" s="735">
        <v>144</v>
      </c>
      <c r="C357" s="736">
        <v>144.5</v>
      </c>
      <c r="D357" s="736">
        <v>147.5</v>
      </c>
      <c r="E357" s="736">
        <v>144.5</v>
      </c>
      <c r="F357" s="736">
        <v>145.5</v>
      </c>
      <c r="G357" s="736">
        <v>147.5</v>
      </c>
      <c r="H357" s="737">
        <v>144.5</v>
      </c>
      <c r="I357" s="735">
        <v>145.5</v>
      </c>
      <c r="J357" s="736">
        <v>147.5</v>
      </c>
      <c r="K357" s="736">
        <v>146</v>
      </c>
      <c r="L357" s="736">
        <v>145</v>
      </c>
      <c r="M357" s="736">
        <v>147.5</v>
      </c>
      <c r="N357" s="736">
        <v>145.5</v>
      </c>
      <c r="O357" s="737">
        <v>144.5</v>
      </c>
      <c r="P357" s="735">
        <v>147.5</v>
      </c>
      <c r="Q357" s="736">
        <v>146</v>
      </c>
      <c r="R357" s="736">
        <v>147.5</v>
      </c>
      <c r="S357" s="736">
        <v>147.5</v>
      </c>
      <c r="T357" s="736">
        <v>148</v>
      </c>
      <c r="U357" s="736">
        <v>147.5</v>
      </c>
      <c r="V357" s="737">
        <v>147.5</v>
      </c>
      <c r="W357" s="731"/>
      <c r="X357" s="730" t="s">
        <v>57</v>
      </c>
      <c r="Y357" s="730">
        <v>144.47999999999999</v>
      </c>
      <c r="Z357" s="730"/>
    </row>
    <row r="358" spans="1:26" ht="13" thickBot="1" x14ac:dyDescent="0.3">
      <c r="A358" s="268" t="s">
        <v>26</v>
      </c>
      <c r="B358" s="550">
        <f t="shared" ref="B358:V358" si="82">B357-B344</f>
        <v>1.5</v>
      </c>
      <c r="C358" s="551">
        <f t="shared" si="82"/>
        <v>1.5</v>
      </c>
      <c r="D358" s="551">
        <f t="shared" si="82"/>
        <v>2</v>
      </c>
      <c r="E358" s="551">
        <f t="shared" si="82"/>
        <v>2</v>
      </c>
      <c r="F358" s="551">
        <f t="shared" si="82"/>
        <v>1.5</v>
      </c>
      <c r="G358" s="551">
        <f t="shared" si="82"/>
        <v>2</v>
      </c>
      <c r="H358" s="533">
        <f t="shared" si="82"/>
        <v>2</v>
      </c>
      <c r="I358" s="550">
        <f t="shared" si="82"/>
        <v>1.5</v>
      </c>
      <c r="J358" s="551">
        <f t="shared" si="82"/>
        <v>2</v>
      </c>
      <c r="K358" s="551">
        <f t="shared" si="82"/>
        <v>1.5</v>
      </c>
      <c r="L358" s="551">
        <f t="shared" si="82"/>
        <v>2</v>
      </c>
      <c r="M358" s="551">
        <f t="shared" si="82"/>
        <v>2</v>
      </c>
      <c r="N358" s="551">
        <f t="shared" si="82"/>
        <v>2</v>
      </c>
      <c r="O358" s="533">
        <f t="shared" si="82"/>
        <v>2</v>
      </c>
      <c r="P358" s="550">
        <f t="shared" si="82"/>
        <v>2</v>
      </c>
      <c r="Q358" s="551">
        <f t="shared" si="82"/>
        <v>2</v>
      </c>
      <c r="R358" s="551">
        <f t="shared" si="82"/>
        <v>2</v>
      </c>
      <c r="S358" s="551">
        <f t="shared" si="82"/>
        <v>2</v>
      </c>
      <c r="T358" s="551">
        <f t="shared" si="82"/>
        <v>2</v>
      </c>
      <c r="U358" s="551">
        <f t="shared" si="82"/>
        <v>2</v>
      </c>
      <c r="V358" s="533">
        <f t="shared" si="82"/>
        <v>2</v>
      </c>
      <c r="W358" s="333"/>
      <c r="X358" s="730" t="s">
        <v>26</v>
      </c>
      <c r="Y358" s="730">
        <f>Y357-Y344</f>
        <v>2.4299999999999784</v>
      </c>
      <c r="Z358" s="730"/>
    </row>
    <row r="360" spans="1:26" ht="13" thickBot="1" x14ac:dyDescent="0.3"/>
    <row r="361" spans="1:26" ht="13.5" thickBot="1" x14ac:dyDescent="0.3">
      <c r="A361" s="272" t="s">
        <v>243</v>
      </c>
      <c r="B361" s="896" t="s">
        <v>53</v>
      </c>
      <c r="C361" s="897"/>
      <c r="D361" s="897"/>
      <c r="E361" s="897"/>
      <c r="F361" s="897"/>
      <c r="G361" s="897"/>
      <c r="H361" s="898"/>
      <c r="I361" s="896" t="s">
        <v>114</v>
      </c>
      <c r="J361" s="897"/>
      <c r="K361" s="897"/>
      <c r="L361" s="897"/>
      <c r="M361" s="897"/>
      <c r="N361" s="897"/>
      <c r="O361" s="898"/>
      <c r="P361" s="896" t="s">
        <v>63</v>
      </c>
      <c r="Q361" s="897"/>
      <c r="R361" s="897"/>
      <c r="S361" s="897"/>
      <c r="T361" s="897"/>
      <c r="U361" s="897"/>
      <c r="V361" s="898"/>
      <c r="W361" s="926" t="s">
        <v>0</v>
      </c>
      <c r="X361" s="741"/>
      <c r="Y361" s="741"/>
      <c r="Z361" s="741"/>
    </row>
    <row r="362" spans="1:26" ht="13" thickBot="1" x14ac:dyDescent="0.3">
      <c r="A362" s="231" t="s">
        <v>54</v>
      </c>
      <c r="B362" s="295">
        <v>1</v>
      </c>
      <c r="C362" s="225">
        <v>2</v>
      </c>
      <c r="D362" s="225">
        <v>3</v>
      </c>
      <c r="E362" s="225">
        <v>4</v>
      </c>
      <c r="F362" s="225">
        <v>5</v>
      </c>
      <c r="G362" s="225">
        <v>6</v>
      </c>
      <c r="H362" s="342">
        <v>7</v>
      </c>
      <c r="I362" s="295">
        <v>1</v>
      </c>
      <c r="J362" s="225">
        <v>2</v>
      </c>
      <c r="K362" s="225">
        <v>3</v>
      </c>
      <c r="L362" s="225">
        <v>4</v>
      </c>
      <c r="M362" s="225">
        <v>5</v>
      </c>
      <c r="N362" s="225">
        <v>6</v>
      </c>
      <c r="O362" s="342">
        <v>7</v>
      </c>
      <c r="P362" s="295">
        <v>1</v>
      </c>
      <c r="Q362" s="225">
        <v>2</v>
      </c>
      <c r="R362" s="225">
        <v>3</v>
      </c>
      <c r="S362" s="225">
        <v>4</v>
      </c>
      <c r="T362" s="225">
        <v>5</v>
      </c>
      <c r="U362" s="225">
        <v>6</v>
      </c>
      <c r="V362" s="342">
        <v>7</v>
      </c>
      <c r="W362" s="927"/>
      <c r="X362" s="741"/>
      <c r="Y362" s="741"/>
      <c r="Z362" s="741"/>
    </row>
    <row r="363" spans="1:26" ht="13" x14ac:dyDescent="0.25">
      <c r="A363" s="236" t="s">
        <v>3</v>
      </c>
      <c r="B363" s="296">
        <v>4070</v>
      </c>
      <c r="C363" s="297">
        <v>4070</v>
      </c>
      <c r="D363" s="298">
        <v>4070</v>
      </c>
      <c r="E363" s="298">
        <v>4070</v>
      </c>
      <c r="F363" s="298">
        <v>4070</v>
      </c>
      <c r="G363" s="298">
        <v>4070</v>
      </c>
      <c r="H363" s="393">
        <v>4070</v>
      </c>
      <c r="I363" s="562">
        <v>4070</v>
      </c>
      <c r="J363" s="298">
        <v>4070</v>
      </c>
      <c r="K363" s="298">
        <v>4070</v>
      </c>
      <c r="L363" s="298">
        <v>4070</v>
      </c>
      <c r="M363" s="298">
        <v>4070</v>
      </c>
      <c r="N363" s="298">
        <v>4070</v>
      </c>
      <c r="O363" s="393">
        <v>4070</v>
      </c>
      <c r="P363" s="562">
        <v>4070</v>
      </c>
      <c r="Q363" s="298">
        <v>4070</v>
      </c>
      <c r="R363" s="298">
        <v>4070</v>
      </c>
      <c r="S363" s="298">
        <v>4070</v>
      </c>
      <c r="T363" s="298">
        <v>4070</v>
      </c>
      <c r="U363" s="298">
        <v>4070</v>
      </c>
      <c r="V363" s="393">
        <v>4070</v>
      </c>
      <c r="W363" s="389">
        <v>4070</v>
      </c>
      <c r="X363" s="741"/>
      <c r="Y363" s="741"/>
      <c r="Z363" s="741"/>
    </row>
    <row r="364" spans="1:26" x14ac:dyDescent="0.25">
      <c r="A364" s="241" t="s">
        <v>6</v>
      </c>
      <c r="B364" s="300">
        <v>4255</v>
      </c>
      <c r="C364" s="301">
        <v>4272</v>
      </c>
      <c r="D364" s="301">
        <v>4035</v>
      </c>
      <c r="E364" s="301">
        <v>4459</v>
      </c>
      <c r="F364" s="301">
        <v>4136</v>
      </c>
      <c r="G364" s="301">
        <v>4103</v>
      </c>
      <c r="H364" s="394">
        <v>4305</v>
      </c>
      <c r="I364" s="300">
        <v>4122</v>
      </c>
      <c r="J364" s="301">
        <v>3872</v>
      </c>
      <c r="K364" s="301">
        <v>3969</v>
      </c>
      <c r="L364" s="301">
        <v>4248</v>
      </c>
      <c r="M364" s="301">
        <v>4221</v>
      </c>
      <c r="N364" s="301">
        <v>4169</v>
      </c>
      <c r="O364" s="394">
        <v>4227</v>
      </c>
      <c r="P364" s="300">
        <v>3961</v>
      </c>
      <c r="Q364" s="301">
        <v>4156</v>
      </c>
      <c r="R364" s="301">
        <v>3757</v>
      </c>
      <c r="S364" s="301">
        <v>3928</v>
      </c>
      <c r="T364" s="301">
        <v>3914</v>
      </c>
      <c r="U364" s="301">
        <v>3953</v>
      </c>
      <c r="V364" s="394">
        <v>3928</v>
      </c>
      <c r="W364" s="390">
        <v>4082</v>
      </c>
      <c r="X364" s="741"/>
      <c r="Y364" s="741"/>
      <c r="Z364" s="741"/>
    </row>
    <row r="365" spans="1:26" x14ac:dyDescent="0.25">
      <c r="A365" s="231" t="s">
        <v>7</v>
      </c>
      <c r="B365" s="302">
        <v>100</v>
      </c>
      <c r="C365" s="303">
        <v>100</v>
      </c>
      <c r="D365" s="304">
        <v>100</v>
      </c>
      <c r="E365" s="304">
        <v>100</v>
      </c>
      <c r="F365" s="304">
        <v>91.7</v>
      </c>
      <c r="G365" s="304">
        <v>100</v>
      </c>
      <c r="H365" s="395">
        <v>100</v>
      </c>
      <c r="I365" s="548">
        <v>100</v>
      </c>
      <c r="J365" s="304">
        <v>100</v>
      </c>
      <c r="K365" s="304">
        <v>100</v>
      </c>
      <c r="L365" s="304">
        <v>100</v>
      </c>
      <c r="M365" s="304">
        <v>91.7</v>
      </c>
      <c r="N365" s="304">
        <v>100</v>
      </c>
      <c r="O365" s="395">
        <v>100</v>
      </c>
      <c r="P365" s="548">
        <v>100</v>
      </c>
      <c r="Q365" s="304">
        <v>100</v>
      </c>
      <c r="R365" s="304">
        <v>91.7</v>
      </c>
      <c r="S365" s="304">
        <v>100</v>
      </c>
      <c r="T365" s="304">
        <v>100</v>
      </c>
      <c r="U365" s="304">
        <v>100</v>
      </c>
      <c r="V365" s="395">
        <v>100</v>
      </c>
      <c r="W365" s="391">
        <v>93.3</v>
      </c>
      <c r="X365" s="741"/>
      <c r="Y365" s="741"/>
      <c r="Z365" s="741"/>
    </row>
    <row r="366" spans="1:26" ht="13" thickBot="1" x14ac:dyDescent="0.3">
      <c r="A366" s="231" t="s">
        <v>8</v>
      </c>
      <c r="B366" s="324">
        <v>3.1E-2</v>
      </c>
      <c r="C366" s="325">
        <v>4.9000000000000002E-2</v>
      </c>
      <c r="D366" s="407">
        <v>4.9000000000000002E-2</v>
      </c>
      <c r="E366" s="407">
        <v>1.2999999999999999E-2</v>
      </c>
      <c r="F366" s="407">
        <v>5.8000000000000003E-2</v>
      </c>
      <c r="G366" s="407">
        <v>2.7E-2</v>
      </c>
      <c r="H366" s="412">
        <v>4.7E-2</v>
      </c>
      <c r="I366" s="563">
        <v>2.7E-2</v>
      </c>
      <c r="J366" s="407">
        <v>4.2999999999999997E-2</v>
      </c>
      <c r="K366" s="407">
        <v>4.4999999999999998E-2</v>
      </c>
      <c r="L366" s="407">
        <v>0.03</v>
      </c>
      <c r="M366" s="407">
        <v>4.7E-2</v>
      </c>
      <c r="N366" s="407">
        <v>3.5999999999999997E-2</v>
      </c>
      <c r="O366" s="412">
        <v>4.4999999999999998E-2</v>
      </c>
      <c r="P366" s="563">
        <v>3.5000000000000003E-2</v>
      </c>
      <c r="Q366" s="407">
        <v>4.2000000000000003E-2</v>
      </c>
      <c r="R366" s="407">
        <v>4.3999999999999997E-2</v>
      </c>
      <c r="S366" s="407">
        <v>5.8000000000000003E-2</v>
      </c>
      <c r="T366" s="407">
        <v>4.9000000000000002E-2</v>
      </c>
      <c r="U366" s="407">
        <v>4.1000000000000002E-2</v>
      </c>
      <c r="V366" s="412">
        <v>4.2999999999999997E-2</v>
      </c>
      <c r="W366" s="413">
        <v>5.7000000000000002E-2</v>
      </c>
      <c r="X366" s="741"/>
      <c r="Y366" s="741"/>
      <c r="Z366" s="741"/>
    </row>
    <row r="367" spans="1:26" x14ac:dyDescent="0.25">
      <c r="A367" s="241" t="s">
        <v>1</v>
      </c>
      <c r="B367" s="327">
        <f t="shared" ref="B367:W367" si="83">B364/B363*100-100</f>
        <v>4.5454545454545467</v>
      </c>
      <c r="C367" s="328">
        <f t="shared" si="83"/>
        <v>4.9631449631449556</v>
      </c>
      <c r="D367" s="328">
        <f t="shared" si="83"/>
        <v>-0.85995085995087095</v>
      </c>
      <c r="E367" s="328">
        <f t="shared" si="83"/>
        <v>9.5577395577395521</v>
      </c>
      <c r="F367" s="328">
        <f t="shared" si="83"/>
        <v>1.6216216216216282</v>
      </c>
      <c r="G367" s="328">
        <f t="shared" si="83"/>
        <v>0.81081081081080697</v>
      </c>
      <c r="H367" s="410">
        <f t="shared" si="83"/>
        <v>5.7739557739557625</v>
      </c>
      <c r="I367" s="327">
        <f t="shared" si="83"/>
        <v>1.2776412776412656</v>
      </c>
      <c r="J367" s="328">
        <f t="shared" si="83"/>
        <v>-4.864864864864856</v>
      </c>
      <c r="K367" s="328">
        <f t="shared" si="83"/>
        <v>-2.4815724815724849</v>
      </c>
      <c r="L367" s="328">
        <f t="shared" si="83"/>
        <v>4.3734643734643726</v>
      </c>
      <c r="M367" s="328">
        <f t="shared" si="83"/>
        <v>3.7100737100737007</v>
      </c>
      <c r="N367" s="328">
        <f t="shared" si="83"/>
        <v>2.4324324324324351</v>
      </c>
      <c r="O367" s="410">
        <f t="shared" si="83"/>
        <v>3.85749385749385</v>
      </c>
      <c r="P367" s="327">
        <f t="shared" si="83"/>
        <v>-2.678132678132684</v>
      </c>
      <c r="Q367" s="328">
        <f t="shared" si="83"/>
        <v>2.1130221130221116</v>
      </c>
      <c r="R367" s="328">
        <f t="shared" si="83"/>
        <v>-7.6904176904176893</v>
      </c>
      <c r="S367" s="328">
        <f t="shared" si="83"/>
        <v>-3.4889434889434909</v>
      </c>
      <c r="T367" s="328">
        <f t="shared" si="83"/>
        <v>-3.8329238329238251</v>
      </c>
      <c r="U367" s="328">
        <f t="shared" si="83"/>
        <v>-2.8746928746928688</v>
      </c>
      <c r="V367" s="410">
        <f t="shared" si="83"/>
        <v>-3.4889434889434909</v>
      </c>
      <c r="W367" s="411">
        <f t="shared" si="83"/>
        <v>0.29484029484029861</v>
      </c>
      <c r="X367" s="741"/>
      <c r="Y367" s="741"/>
      <c r="Z367" s="741"/>
    </row>
    <row r="368" spans="1:26" ht="13" thickBot="1" x14ac:dyDescent="0.3">
      <c r="A368" s="231" t="s">
        <v>27</v>
      </c>
      <c r="B368" s="220">
        <f t="shared" ref="B368:W368" si="84">B364-B351</f>
        <v>111</v>
      </c>
      <c r="C368" s="221">
        <f t="shared" si="84"/>
        <v>132</v>
      </c>
      <c r="D368" s="221">
        <f t="shared" si="84"/>
        <v>111</v>
      </c>
      <c r="E368" s="221">
        <f t="shared" si="84"/>
        <v>310</v>
      </c>
      <c r="F368" s="221">
        <f t="shared" si="84"/>
        <v>20</v>
      </c>
      <c r="G368" s="221">
        <f t="shared" si="84"/>
        <v>78</v>
      </c>
      <c r="H368" s="226">
        <f t="shared" si="84"/>
        <v>67</v>
      </c>
      <c r="I368" s="220">
        <f t="shared" si="84"/>
        <v>19</v>
      </c>
      <c r="J368" s="221">
        <f t="shared" si="84"/>
        <v>65</v>
      </c>
      <c r="K368" s="221">
        <f t="shared" si="84"/>
        <v>-112</v>
      </c>
      <c r="L368" s="221">
        <f t="shared" si="84"/>
        <v>305</v>
      </c>
      <c r="M368" s="221">
        <f t="shared" si="84"/>
        <v>155</v>
      </c>
      <c r="N368" s="221">
        <f t="shared" si="84"/>
        <v>95</v>
      </c>
      <c r="O368" s="226">
        <f t="shared" si="84"/>
        <v>175</v>
      </c>
      <c r="P368" s="220">
        <f t="shared" si="84"/>
        <v>85</v>
      </c>
      <c r="Q368" s="221">
        <f t="shared" si="84"/>
        <v>198</v>
      </c>
      <c r="R368" s="221">
        <f t="shared" si="84"/>
        <v>-42</v>
      </c>
      <c r="S368" s="221">
        <f t="shared" si="84"/>
        <v>61</v>
      </c>
      <c r="T368" s="221">
        <f t="shared" si="84"/>
        <v>154</v>
      </c>
      <c r="U368" s="221">
        <f t="shared" si="84"/>
        <v>50</v>
      </c>
      <c r="V368" s="226">
        <f t="shared" si="84"/>
        <v>58</v>
      </c>
      <c r="W368" s="370">
        <f t="shared" si="84"/>
        <v>87</v>
      </c>
      <c r="X368" s="741"/>
      <c r="Y368" s="741"/>
      <c r="Z368" s="741"/>
    </row>
    <row r="369" spans="1:26" x14ac:dyDescent="0.25">
      <c r="A369" s="267" t="s">
        <v>52</v>
      </c>
      <c r="B369" s="261">
        <v>58</v>
      </c>
      <c r="C369" s="262">
        <v>58</v>
      </c>
      <c r="D369" s="262">
        <v>58</v>
      </c>
      <c r="E369" s="262">
        <v>18</v>
      </c>
      <c r="F369" s="262">
        <v>57</v>
      </c>
      <c r="G369" s="262">
        <v>57</v>
      </c>
      <c r="H369" s="263">
        <v>58</v>
      </c>
      <c r="I369" s="261">
        <v>57</v>
      </c>
      <c r="J369" s="262">
        <v>58</v>
      </c>
      <c r="K369" s="262">
        <v>58</v>
      </c>
      <c r="L369" s="262">
        <v>17</v>
      </c>
      <c r="M369" s="262">
        <v>58</v>
      </c>
      <c r="N369" s="262">
        <v>58</v>
      </c>
      <c r="O369" s="263">
        <v>58</v>
      </c>
      <c r="P369" s="261">
        <v>57</v>
      </c>
      <c r="Q369" s="262">
        <v>58</v>
      </c>
      <c r="R369" s="262">
        <v>58</v>
      </c>
      <c r="S369" s="262">
        <v>18</v>
      </c>
      <c r="T369" s="262">
        <v>58</v>
      </c>
      <c r="U369" s="262">
        <v>58</v>
      </c>
      <c r="V369" s="263">
        <v>58</v>
      </c>
      <c r="W369" s="371">
        <f>SUM(B369:V369)</f>
        <v>1093</v>
      </c>
      <c r="X369" s="741" t="s">
        <v>56</v>
      </c>
      <c r="Y369" s="265">
        <f>W356-W369</f>
        <v>51</v>
      </c>
      <c r="Z369" s="306">
        <f>Y369/W356</f>
        <v>4.4580419580419584E-2</v>
      </c>
    </row>
    <row r="370" spans="1:26" x14ac:dyDescent="0.25">
      <c r="A370" s="267" t="s">
        <v>28</v>
      </c>
      <c r="B370" s="746">
        <v>145</v>
      </c>
      <c r="C370" s="747">
        <v>145.5</v>
      </c>
      <c r="D370" s="747">
        <v>148.5</v>
      </c>
      <c r="E370" s="747">
        <v>145.5</v>
      </c>
      <c r="F370" s="747">
        <v>146.5</v>
      </c>
      <c r="G370" s="747">
        <v>148.5</v>
      </c>
      <c r="H370" s="748">
        <v>145.5</v>
      </c>
      <c r="I370" s="746">
        <v>146.5</v>
      </c>
      <c r="J370" s="747">
        <v>148.5</v>
      </c>
      <c r="K370" s="747">
        <v>147.5</v>
      </c>
      <c r="L370" s="747">
        <v>146</v>
      </c>
      <c r="M370" s="747">
        <v>148.5</v>
      </c>
      <c r="N370" s="747">
        <v>146.5</v>
      </c>
      <c r="O370" s="748">
        <v>145.5</v>
      </c>
      <c r="P370" s="746">
        <v>148.5</v>
      </c>
      <c r="Q370" s="747">
        <v>147</v>
      </c>
      <c r="R370" s="747">
        <v>148.5</v>
      </c>
      <c r="S370" s="747">
        <v>148.5</v>
      </c>
      <c r="T370" s="747">
        <v>149</v>
      </c>
      <c r="U370" s="747">
        <v>148.5</v>
      </c>
      <c r="V370" s="748">
        <v>148.5</v>
      </c>
      <c r="W370" s="742"/>
      <c r="X370" s="741" t="s">
        <v>57</v>
      </c>
      <c r="Y370" s="741">
        <v>146.27000000000001</v>
      </c>
      <c r="Z370" s="741"/>
    </row>
    <row r="371" spans="1:26" ht="13" thickBot="1" x14ac:dyDescent="0.3">
      <c r="A371" s="268" t="s">
        <v>26</v>
      </c>
      <c r="B371" s="550">
        <f t="shared" ref="B371:V371" si="85">B370-B357</f>
        <v>1</v>
      </c>
      <c r="C371" s="551">
        <f t="shared" si="85"/>
        <v>1</v>
      </c>
      <c r="D371" s="551">
        <f t="shared" si="85"/>
        <v>1</v>
      </c>
      <c r="E371" s="551">
        <f t="shared" si="85"/>
        <v>1</v>
      </c>
      <c r="F371" s="551">
        <f t="shared" si="85"/>
        <v>1</v>
      </c>
      <c r="G371" s="551">
        <f t="shared" si="85"/>
        <v>1</v>
      </c>
      <c r="H371" s="533">
        <f t="shared" si="85"/>
        <v>1</v>
      </c>
      <c r="I371" s="550">
        <f t="shared" si="85"/>
        <v>1</v>
      </c>
      <c r="J371" s="551">
        <f t="shared" si="85"/>
        <v>1</v>
      </c>
      <c r="K371" s="551">
        <f t="shared" si="85"/>
        <v>1.5</v>
      </c>
      <c r="L371" s="551">
        <f t="shared" si="85"/>
        <v>1</v>
      </c>
      <c r="M371" s="551">
        <f t="shared" si="85"/>
        <v>1</v>
      </c>
      <c r="N371" s="551">
        <f t="shared" si="85"/>
        <v>1</v>
      </c>
      <c r="O371" s="533">
        <f t="shared" si="85"/>
        <v>1</v>
      </c>
      <c r="P371" s="550">
        <f t="shared" si="85"/>
        <v>1</v>
      </c>
      <c r="Q371" s="551">
        <f t="shared" si="85"/>
        <v>1</v>
      </c>
      <c r="R371" s="551">
        <f t="shared" si="85"/>
        <v>1</v>
      </c>
      <c r="S371" s="551">
        <f t="shared" si="85"/>
        <v>1</v>
      </c>
      <c r="T371" s="551">
        <f t="shared" si="85"/>
        <v>1</v>
      </c>
      <c r="U371" s="551">
        <f t="shared" si="85"/>
        <v>1</v>
      </c>
      <c r="V371" s="533">
        <f t="shared" si="85"/>
        <v>1</v>
      </c>
      <c r="W371" s="333"/>
      <c r="X371" s="741" t="s">
        <v>26</v>
      </c>
      <c r="Y371" s="741">
        <f>Y370-Y357</f>
        <v>1.7900000000000205</v>
      </c>
      <c r="Z371" s="741"/>
    </row>
    <row r="372" spans="1:26" x14ac:dyDescent="0.25">
      <c r="L372" s="200" t="s">
        <v>65</v>
      </c>
    </row>
    <row r="373" spans="1:26" ht="13" thickBot="1" x14ac:dyDescent="0.3"/>
    <row r="374" spans="1:26" ht="13.5" thickBot="1" x14ac:dyDescent="0.3">
      <c r="A374" s="272" t="s">
        <v>244</v>
      </c>
      <c r="B374" s="896" t="s">
        <v>53</v>
      </c>
      <c r="C374" s="897"/>
      <c r="D374" s="897"/>
      <c r="E374" s="897"/>
      <c r="F374" s="897"/>
      <c r="G374" s="897"/>
      <c r="H374" s="898"/>
      <c r="I374" s="896" t="s">
        <v>114</v>
      </c>
      <c r="J374" s="897"/>
      <c r="K374" s="897"/>
      <c r="L374" s="897"/>
      <c r="M374" s="897"/>
      <c r="N374" s="897"/>
      <c r="O374" s="898"/>
      <c r="P374" s="896" t="s">
        <v>63</v>
      </c>
      <c r="Q374" s="897"/>
      <c r="R374" s="897"/>
      <c r="S374" s="897"/>
      <c r="T374" s="897"/>
      <c r="U374" s="897"/>
      <c r="V374" s="898"/>
      <c r="W374" s="926" t="s">
        <v>0</v>
      </c>
      <c r="X374" s="749"/>
      <c r="Y374" s="749"/>
      <c r="Z374" s="749"/>
    </row>
    <row r="375" spans="1:26" x14ac:dyDescent="0.25">
      <c r="A375" s="231" t="s">
        <v>54</v>
      </c>
      <c r="B375" s="295">
        <v>1</v>
      </c>
      <c r="C375" s="225">
        <v>2</v>
      </c>
      <c r="D375" s="225">
        <v>3</v>
      </c>
      <c r="E375" s="225">
        <v>4</v>
      </c>
      <c r="F375" s="225">
        <v>5</v>
      </c>
      <c r="G375" s="225">
        <v>6</v>
      </c>
      <c r="H375" s="342">
        <v>7</v>
      </c>
      <c r="I375" s="295">
        <v>1</v>
      </c>
      <c r="J375" s="225">
        <v>2</v>
      </c>
      <c r="K375" s="225">
        <v>3</v>
      </c>
      <c r="L375" s="225">
        <v>4</v>
      </c>
      <c r="M375" s="225">
        <v>5</v>
      </c>
      <c r="N375" s="225">
        <v>6</v>
      </c>
      <c r="O375" s="342">
        <v>7</v>
      </c>
      <c r="P375" s="295">
        <v>1</v>
      </c>
      <c r="Q375" s="225">
        <v>2</v>
      </c>
      <c r="R375" s="225">
        <v>3</v>
      </c>
      <c r="S375" s="225">
        <v>4</v>
      </c>
      <c r="T375" s="225">
        <v>5</v>
      </c>
      <c r="U375" s="225">
        <v>6</v>
      </c>
      <c r="V375" s="342">
        <v>7</v>
      </c>
      <c r="W375" s="927"/>
      <c r="X375" s="749"/>
      <c r="Y375" s="749"/>
      <c r="Z375" s="749"/>
    </row>
    <row r="376" spans="1:26" ht="13" x14ac:dyDescent="0.25">
      <c r="A376" s="236" t="s">
        <v>3</v>
      </c>
      <c r="B376" s="296">
        <v>4120</v>
      </c>
      <c r="C376" s="296">
        <v>4120</v>
      </c>
      <c r="D376" s="296">
        <v>4120</v>
      </c>
      <c r="E376" s="296">
        <v>4120</v>
      </c>
      <c r="F376" s="296">
        <v>4120</v>
      </c>
      <c r="G376" s="296">
        <v>4120</v>
      </c>
      <c r="H376" s="296">
        <v>4120</v>
      </c>
      <c r="I376" s="296">
        <v>4120</v>
      </c>
      <c r="J376" s="296">
        <v>4120</v>
      </c>
      <c r="K376" s="296">
        <v>4120</v>
      </c>
      <c r="L376" s="296">
        <v>4120</v>
      </c>
      <c r="M376" s="296">
        <v>4120</v>
      </c>
      <c r="N376" s="296">
        <v>4120</v>
      </c>
      <c r="O376" s="296">
        <v>4120</v>
      </c>
      <c r="P376" s="296">
        <v>4120</v>
      </c>
      <c r="Q376" s="296">
        <v>4120</v>
      </c>
      <c r="R376" s="296">
        <v>4120</v>
      </c>
      <c r="S376" s="296">
        <v>4120</v>
      </c>
      <c r="T376" s="296">
        <v>4120</v>
      </c>
      <c r="U376" s="296">
        <v>4120</v>
      </c>
      <c r="V376" s="296">
        <v>4120</v>
      </c>
      <c r="W376" s="296">
        <v>4120</v>
      </c>
      <c r="X376" s="749"/>
      <c r="Y376" s="749"/>
      <c r="Z376" s="749"/>
    </row>
    <row r="377" spans="1:26" x14ac:dyDescent="0.25">
      <c r="A377" s="241" t="s">
        <v>6</v>
      </c>
      <c r="B377" s="300">
        <v>4218</v>
      </c>
      <c r="C377" s="301">
        <v>4342</v>
      </c>
      <c r="D377" s="301">
        <v>4143</v>
      </c>
      <c r="E377" s="301">
        <v>4307</v>
      </c>
      <c r="F377" s="301">
        <v>4225</v>
      </c>
      <c r="G377" s="301">
        <v>4130</v>
      </c>
      <c r="H377" s="394">
        <v>4473</v>
      </c>
      <c r="I377" s="300">
        <v>4219</v>
      </c>
      <c r="J377" s="301">
        <v>3889</v>
      </c>
      <c r="K377" s="301">
        <v>4013</v>
      </c>
      <c r="L377" s="301">
        <v>4333</v>
      </c>
      <c r="M377" s="301">
        <v>4242</v>
      </c>
      <c r="N377" s="301">
        <v>4180</v>
      </c>
      <c r="O377" s="394">
        <v>4150</v>
      </c>
      <c r="P377" s="300">
        <v>4062</v>
      </c>
      <c r="Q377" s="301">
        <v>4199</v>
      </c>
      <c r="R377" s="301">
        <v>3841</v>
      </c>
      <c r="S377" s="301">
        <v>3998</v>
      </c>
      <c r="T377" s="301">
        <v>3954</v>
      </c>
      <c r="U377" s="301">
        <v>4103</v>
      </c>
      <c r="V377" s="394">
        <v>4046</v>
      </c>
      <c r="W377" s="390">
        <v>4143</v>
      </c>
      <c r="X377" s="749"/>
      <c r="Y377" s="749"/>
      <c r="Z377" s="749"/>
    </row>
    <row r="378" spans="1:26" x14ac:dyDescent="0.25">
      <c r="A378" s="231" t="s">
        <v>7</v>
      </c>
      <c r="B378" s="302">
        <v>100</v>
      </c>
      <c r="C378" s="303">
        <v>92.3</v>
      </c>
      <c r="D378" s="304">
        <v>100</v>
      </c>
      <c r="E378" s="304">
        <v>100</v>
      </c>
      <c r="F378" s="304">
        <v>100</v>
      </c>
      <c r="G378" s="304">
        <v>92.9</v>
      </c>
      <c r="H378" s="395">
        <v>92.9</v>
      </c>
      <c r="I378" s="548">
        <v>90.9</v>
      </c>
      <c r="J378" s="304">
        <v>100</v>
      </c>
      <c r="K378" s="304">
        <v>100</v>
      </c>
      <c r="L378" s="304">
        <v>100</v>
      </c>
      <c r="M378" s="304">
        <v>100</v>
      </c>
      <c r="N378" s="304">
        <v>100</v>
      </c>
      <c r="O378" s="395">
        <v>91.7</v>
      </c>
      <c r="P378" s="548">
        <v>100</v>
      </c>
      <c r="Q378" s="304">
        <v>91.7</v>
      </c>
      <c r="R378" s="304">
        <v>100</v>
      </c>
      <c r="S378" s="304">
        <v>100</v>
      </c>
      <c r="T378" s="304">
        <v>100</v>
      </c>
      <c r="U378" s="304">
        <v>100</v>
      </c>
      <c r="V378" s="395">
        <v>90.9</v>
      </c>
      <c r="W378" s="391">
        <v>89.7</v>
      </c>
      <c r="X378" s="749"/>
      <c r="Y378" s="749"/>
      <c r="Z378" s="749"/>
    </row>
    <row r="379" spans="1:26" ht="13" thickBot="1" x14ac:dyDescent="0.3">
      <c r="A379" s="231" t="s">
        <v>8</v>
      </c>
      <c r="B379" s="324">
        <v>3.9E-2</v>
      </c>
      <c r="C379" s="325">
        <v>5.8999999999999997E-2</v>
      </c>
      <c r="D379" s="407">
        <v>3.7999999999999999E-2</v>
      </c>
      <c r="E379" s="407">
        <v>3.9E-2</v>
      </c>
      <c r="F379" s="407">
        <v>4.7E-2</v>
      </c>
      <c r="G379" s="407">
        <v>5.8000000000000003E-2</v>
      </c>
      <c r="H379" s="412">
        <v>4.8000000000000001E-2</v>
      </c>
      <c r="I379" s="563">
        <v>5.6000000000000001E-2</v>
      </c>
      <c r="J379" s="407">
        <v>5.1999999999999998E-2</v>
      </c>
      <c r="K379" s="407">
        <v>4.5999999999999999E-2</v>
      </c>
      <c r="L379" s="407">
        <v>3.1E-2</v>
      </c>
      <c r="M379" s="407">
        <v>5.8999999999999997E-2</v>
      </c>
      <c r="N379" s="407">
        <v>2.8000000000000001E-2</v>
      </c>
      <c r="O379" s="412">
        <v>0.08</v>
      </c>
      <c r="P379" s="563">
        <v>4.1000000000000002E-2</v>
      </c>
      <c r="Q379" s="407">
        <v>6.2E-2</v>
      </c>
      <c r="R379" s="407">
        <v>5.0999999999999997E-2</v>
      </c>
      <c r="S379" s="407">
        <v>5.8999999999999997E-2</v>
      </c>
      <c r="T379" s="407">
        <v>3.5999999999999997E-2</v>
      </c>
      <c r="U379" s="407">
        <v>3.3000000000000002E-2</v>
      </c>
      <c r="V379" s="412">
        <v>6.7000000000000004E-2</v>
      </c>
      <c r="W379" s="413">
        <v>6.0999999999999999E-2</v>
      </c>
      <c r="X379" s="749"/>
      <c r="Y379" s="749"/>
      <c r="Z379" s="749"/>
    </row>
    <row r="380" spans="1:26" x14ac:dyDescent="0.25">
      <c r="A380" s="241" t="s">
        <v>1</v>
      </c>
      <c r="B380" s="327">
        <f t="shared" ref="B380:W380" si="86">B377/B376*100-100</f>
        <v>2.3786407766990294</v>
      </c>
      <c r="C380" s="328">
        <f t="shared" si="86"/>
        <v>5.3883495145631031</v>
      </c>
      <c r="D380" s="328">
        <f t="shared" si="86"/>
        <v>0.55825242718445622</v>
      </c>
      <c r="E380" s="328">
        <f t="shared" si="86"/>
        <v>4.5388349514563089</v>
      </c>
      <c r="F380" s="328">
        <f t="shared" si="86"/>
        <v>2.5485436893203826</v>
      </c>
      <c r="G380" s="328">
        <f t="shared" si="86"/>
        <v>0.24271844660195541</v>
      </c>
      <c r="H380" s="410">
        <f t="shared" si="86"/>
        <v>8.5679611650485441</v>
      </c>
      <c r="I380" s="327">
        <f t="shared" si="86"/>
        <v>2.4029126213592349</v>
      </c>
      <c r="J380" s="328">
        <f t="shared" si="86"/>
        <v>-5.606796116504853</v>
      </c>
      <c r="K380" s="328">
        <f t="shared" si="86"/>
        <v>-2.5970873786407651</v>
      </c>
      <c r="L380" s="328">
        <f t="shared" si="86"/>
        <v>5.1699029126213532</v>
      </c>
      <c r="M380" s="328">
        <f t="shared" si="86"/>
        <v>2.9611650485436911</v>
      </c>
      <c r="N380" s="328">
        <f t="shared" si="86"/>
        <v>1.4563106796116472</v>
      </c>
      <c r="O380" s="410">
        <f t="shared" si="86"/>
        <v>0.7281553398058378</v>
      </c>
      <c r="P380" s="327">
        <f t="shared" si="86"/>
        <v>-1.4077669902912646</v>
      </c>
      <c r="Q380" s="328">
        <f t="shared" si="86"/>
        <v>1.9174757281553525</v>
      </c>
      <c r="R380" s="328">
        <f t="shared" si="86"/>
        <v>-6.7718446601941764</v>
      </c>
      <c r="S380" s="328">
        <f t="shared" si="86"/>
        <v>-2.9611650485436911</v>
      </c>
      <c r="T380" s="328">
        <f t="shared" si="86"/>
        <v>-4.0291262135922352</v>
      </c>
      <c r="U380" s="328">
        <f t="shared" si="86"/>
        <v>-0.41262135922329435</v>
      </c>
      <c r="V380" s="410">
        <f t="shared" si="86"/>
        <v>-1.7961165048543677</v>
      </c>
      <c r="W380" s="411">
        <f t="shared" si="86"/>
        <v>0.55825242718445622</v>
      </c>
      <c r="X380" s="749"/>
      <c r="Y380" s="749"/>
      <c r="Z380" s="749"/>
    </row>
    <row r="381" spans="1:26" ht="13" thickBot="1" x14ac:dyDescent="0.3">
      <c r="A381" s="231" t="s">
        <v>27</v>
      </c>
      <c r="B381" s="220">
        <f t="shared" ref="B381:W381" si="87">B377-B364</f>
        <v>-37</v>
      </c>
      <c r="C381" s="221">
        <f t="shared" si="87"/>
        <v>70</v>
      </c>
      <c r="D381" s="221">
        <f t="shared" si="87"/>
        <v>108</v>
      </c>
      <c r="E381" s="221">
        <f t="shared" si="87"/>
        <v>-152</v>
      </c>
      <c r="F381" s="221">
        <f t="shared" si="87"/>
        <v>89</v>
      </c>
      <c r="G381" s="221">
        <f t="shared" si="87"/>
        <v>27</v>
      </c>
      <c r="H381" s="226">
        <f t="shared" si="87"/>
        <v>168</v>
      </c>
      <c r="I381" s="220">
        <f t="shared" si="87"/>
        <v>97</v>
      </c>
      <c r="J381" s="221">
        <f t="shared" si="87"/>
        <v>17</v>
      </c>
      <c r="K381" s="221">
        <f t="shared" si="87"/>
        <v>44</v>
      </c>
      <c r="L381" s="221">
        <f t="shared" si="87"/>
        <v>85</v>
      </c>
      <c r="M381" s="221">
        <f t="shared" si="87"/>
        <v>21</v>
      </c>
      <c r="N381" s="221">
        <f t="shared" si="87"/>
        <v>11</v>
      </c>
      <c r="O381" s="226">
        <f t="shared" si="87"/>
        <v>-77</v>
      </c>
      <c r="P381" s="220">
        <f t="shared" si="87"/>
        <v>101</v>
      </c>
      <c r="Q381" s="221">
        <f t="shared" si="87"/>
        <v>43</v>
      </c>
      <c r="R381" s="221">
        <f t="shared" si="87"/>
        <v>84</v>
      </c>
      <c r="S381" s="221">
        <f t="shared" si="87"/>
        <v>70</v>
      </c>
      <c r="T381" s="221">
        <f t="shared" si="87"/>
        <v>40</v>
      </c>
      <c r="U381" s="221">
        <f t="shared" si="87"/>
        <v>150</v>
      </c>
      <c r="V381" s="226">
        <f t="shared" si="87"/>
        <v>118</v>
      </c>
      <c r="W381" s="370">
        <f t="shared" si="87"/>
        <v>61</v>
      </c>
      <c r="X381" s="749"/>
      <c r="Y381" s="749"/>
      <c r="Z381" s="749"/>
    </row>
    <row r="382" spans="1:26" x14ac:dyDescent="0.25">
      <c r="A382" s="267" t="s">
        <v>52</v>
      </c>
      <c r="B382" s="261">
        <v>58</v>
      </c>
      <c r="C382" s="262">
        <v>58</v>
      </c>
      <c r="D382" s="262">
        <v>58</v>
      </c>
      <c r="E382" s="262">
        <v>18</v>
      </c>
      <c r="F382" s="262">
        <v>57</v>
      </c>
      <c r="G382" s="262">
        <v>57</v>
      </c>
      <c r="H382" s="263">
        <v>58</v>
      </c>
      <c r="I382" s="261">
        <v>57</v>
      </c>
      <c r="J382" s="262">
        <v>58</v>
      </c>
      <c r="K382" s="262">
        <v>58</v>
      </c>
      <c r="L382" s="262">
        <v>17</v>
      </c>
      <c r="M382" s="262">
        <v>58</v>
      </c>
      <c r="N382" s="262">
        <v>57</v>
      </c>
      <c r="O382" s="263">
        <v>58</v>
      </c>
      <c r="P382" s="261">
        <v>57</v>
      </c>
      <c r="Q382" s="262">
        <v>58</v>
      </c>
      <c r="R382" s="262">
        <v>57</v>
      </c>
      <c r="S382" s="262">
        <v>18</v>
      </c>
      <c r="T382" s="262">
        <v>58</v>
      </c>
      <c r="U382" s="262">
        <v>58</v>
      </c>
      <c r="V382" s="263">
        <v>58</v>
      </c>
      <c r="W382" s="371">
        <f>SUM(B382:V382)</f>
        <v>1091</v>
      </c>
      <c r="X382" s="749" t="s">
        <v>56</v>
      </c>
      <c r="Y382" s="265">
        <f>W369-W382</f>
        <v>2</v>
      </c>
      <c r="Z382" s="306">
        <f>Y382/W369</f>
        <v>1.8298261665141812E-3</v>
      </c>
    </row>
    <row r="383" spans="1:26" x14ac:dyDescent="0.25">
      <c r="A383" s="267" t="s">
        <v>28</v>
      </c>
      <c r="B383" s="754">
        <v>146.5</v>
      </c>
      <c r="C383" s="755">
        <v>146.5</v>
      </c>
      <c r="D383" s="755">
        <v>149.5</v>
      </c>
      <c r="E383" s="755">
        <v>146.5</v>
      </c>
      <c r="F383" s="755">
        <v>147.5</v>
      </c>
      <c r="G383" s="755">
        <v>149.5</v>
      </c>
      <c r="H383" s="756">
        <v>146.5</v>
      </c>
      <c r="I383" s="754">
        <v>147.5</v>
      </c>
      <c r="J383" s="755">
        <v>149.5</v>
      </c>
      <c r="K383" s="755">
        <v>148.5</v>
      </c>
      <c r="L383" s="755">
        <v>147</v>
      </c>
      <c r="M383" s="755">
        <v>149.5</v>
      </c>
      <c r="N383" s="755">
        <v>147.5</v>
      </c>
      <c r="O383" s="756">
        <v>146.5</v>
      </c>
      <c r="P383" s="754">
        <v>149.5</v>
      </c>
      <c r="Q383" s="755">
        <v>148</v>
      </c>
      <c r="R383" s="755">
        <v>149.5</v>
      </c>
      <c r="S383" s="755">
        <v>149.5</v>
      </c>
      <c r="T383" s="755">
        <v>150</v>
      </c>
      <c r="U383" s="755">
        <v>149.5</v>
      </c>
      <c r="V383" s="756">
        <v>149.5</v>
      </c>
      <c r="W383" s="750"/>
      <c r="X383" s="749" t="s">
        <v>57</v>
      </c>
      <c r="Y383" s="749">
        <v>147.52000000000001</v>
      </c>
      <c r="Z383" s="749"/>
    </row>
    <row r="384" spans="1:26" ht="13" thickBot="1" x14ac:dyDescent="0.3">
      <c r="A384" s="268" t="s">
        <v>26</v>
      </c>
      <c r="B384" s="550">
        <f t="shared" ref="B384:V384" si="88">B383-B370</f>
        <v>1.5</v>
      </c>
      <c r="C384" s="551">
        <f t="shared" si="88"/>
        <v>1</v>
      </c>
      <c r="D384" s="551">
        <f t="shared" si="88"/>
        <v>1</v>
      </c>
      <c r="E384" s="551">
        <f t="shared" si="88"/>
        <v>1</v>
      </c>
      <c r="F384" s="551">
        <f t="shared" si="88"/>
        <v>1</v>
      </c>
      <c r="G384" s="551">
        <f t="shared" si="88"/>
        <v>1</v>
      </c>
      <c r="H384" s="533">
        <f t="shared" si="88"/>
        <v>1</v>
      </c>
      <c r="I384" s="550">
        <f t="shared" si="88"/>
        <v>1</v>
      </c>
      <c r="J384" s="551">
        <f t="shared" si="88"/>
        <v>1</v>
      </c>
      <c r="K384" s="551">
        <f t="shared" si="88"/>
        <v>1</v>
      </c>
      <c r="L384" s="551">
        <f t="shared" si="88"/>
        <v>1</v>
      </c>
      <c r="M384" s="551">
        <f t="shared" si="88"/>
        <v>1</v>
      </c>
      <c r="N384" s="551">
        <f t="shared" si="88"/>
        <v>1</v>
      </c>
      <c r="O384" s="533">
        <f t="shared" si="88"/>
        <v>1</v>
      </c>
      <c r="P384" s="550">
        <f t="shared" si="88"/>
        <v>1</v>
      </c>
      <c r="Q384" s="551">
        <f t="shared" si="88"/>
        <v>1</v>
      </c>
      <c r="R384" s="551">
        <f t="shared" si="88"/>
        <v>1</v>
      </c>
      <c r="S384" s="551">
        <f t="shared" si="88"/>
        <v>1</v>
      </c>
      <c r="T384" s="551">
        <f t="shared" si="88"/>
        <v>1</v>
      </c>
      <c r="U384" s="551">
        <f t="shared" si="88"/>
        <v>1</v>
      </c>
      <c r="V384" s="533">
        <f t="shared" si="88"/>
        <v>1</v>
      </c>
      <c r="W384" s="333"/>
      <c r="X384" s="749" t="s">
        <v>26</v>
      </c>
      <c r="Y384" s="749">
        <f>Y383-Y370</f>
        <v>1.25</v>
      </c>
      <c r="Z384" s="749"/>
    </row>
    <row r="386" spans="1:26" ht="13" thickBot="1" x14ac:dyDescent="0.3"/>
    <row r="387" spans="1:26" ht="13.5" thickBot="1" x14ac:dyDescent="0.3">
      <c r="A387" s="272" t="s">
        <v>245</v>
      </c>
      <c r="B387" s="896" t="s">
        <v>53</v>
      </c>
      <c r="C387" s="897"/>
      <c r="D387" s="897"/>
      <c r="E387" s="897"/>
      <c r="F387" s="897"/>
      <c r="G387" s="897"/>
      <c r="H387" s="898"/>
      <c r="I387" s="896" t="s">
        <v>114</v>
      </c>
      <c r="J387" s="897"/>
      <c r="K387" s="897"/>
      <c r="L387" s="897"/>
      <c r="M387" s="897"/>
      <c r="N387" s="897"/>
      <c r="O387" s="898"/>
      <c r="P387" s="896" t="s">
        <v>63</v>
      </c>
      <c r="Q387" s="897"/>
      <c r="R387" s="897"/>
      <c r="S387" s="897"/>
      <c r="T387" s="897"/>
      <c r="U387" s="897"/>
      <c r="V387" s="898"/>
      <c r="W387" s="926" t="s">
        <v>0</v>
      </c>
      <c r="X387" s="757">
        <v>225</v>
      </c>
      <c r="Y387" s="757"/>
      <c r="Z387" s="757"/>
    </row>
    <row r="388" spans="1:26" x14ac:dyDescent="0.25">
      <c r="A388" s="231" t="s">
        <v>54</v>
      </c>
      <c r="B388" s="295">
        <v>1</v>
      </c>
      <c r="C388" s="225">
        <v>2</v>
      </c>
      <c r="D388" s="225">
        <v>3</v>
      </c>
      <c r="E388" s="225">
        <v>4</v>
      </c>
      <c r="F388" s="225">
        <v>5</v>
      </c>
      <c r="G388" s="225">
        <v>6</v>
      </c>
      <c r="H388" s="342">
        <v>7</v>
      </c>
      <c r="I388" s="295">
        <v>1</v>
      </c>
      <c r="J388" s="225">
        <v>2</v>
      </c>
      <c r="K388" s="225">
        <v>3</v>
      </c>
      <c r="L388" s="225">
        <v>4</v>
      </c>
      <c r="M388" s="225">
        <v>5</v>
      </c>
      <c r="N388" s="225">
        <v>6</v>
      </c>
      <c r="O388" s="342">
        <v>7</v>
      </c>
      <c r="P388" s="295">
        <v>1</v>
      </c>
      <c r="Q388" s="225">
        <v>2</v>
      </c>
      <c r="R388" s="225">
        <v>3</v>
      </c>
      <c r="S388" s="225">
        <v>4</v>
      </c>
      <c r="T388" s="225">
        <v>5</v>
      </c>
      <c r="U388" s="225">
        <v>6</v>
      </c>
      <c r="V388" s="342">
        <v>7</v>
      </c>
      <c r="W388" s="927"/>
      <c r="X388" s="757"/>
      <c r="Y388" s="757"/>
      <c r="Z388" s="757"/>
    </row>
    <row r="389" spans="1:26" ht="13" x14ac:dyDescent="0.25">
      <c r="A389" s="236" t="s">
        <v>3</v>
      </c>
      <c r="B389" s="296">
        <v>4160</v>
      </c>
      <c r="C389" s="296">
        <v>4160</v>
      </c>
      <c r="D389" s="296">
        <v>4160</v>
      </c>
      <c r="E389" s="296">
        <v>4160</v>
      </c>
      <c r="F389" s="296">
        <v>4160</v>
      </c>
      <c r="G389" s="296">
        <v>4160</v>
      </c>
      <c r="H389" s="296">
        <v>4160</v>
      </c>
      <c r="I389" s="296">
        <v>4160</v>
      </c>
      <c r="J389" s="296">
        <v>4160</v>
      </c>
      <c r="K389" s="296">
        <v>4160</v>
      </c>
      <c r="L389" s="296">
        <v>4160</v>
      </c>
      <c r="M389" s="296">
        <v>4160</v>
      </c>
      <c r="N389" s="296">
        <v>4160</v>
      </c>
      <c r="O389" s="296">
        <v>4160</v>
      </c>
      <c r="P389" s="296">
        <v>4160</v>
      </c>
      <c r="Q389" s="296">
        <v>4160</v>
      </c>
      <c r="R389" s="296">
        <v>4160</v>
      </c>
      <c r="S389" s="296">
        <v>4160</v>
      </c>
      <c r="T389" s="296">
        <v>4160</v>
      </c>
      <c r="U389" s="296">
        <v>4160</v>
      </c>
      <c r="V389" s="296">
        <v>4160</v>
      </c>
      <c r="W389" s="296">
        <v>4160</v>
      </c>
      <c r="X389" s="757"/>
      <c r="Y389" s="757"/>
      <c r="Z389" s="757"/>
    </row>
    <row r="390" spans="1:26" x14ac:dyDescent="0.25">
      <c r="A390" s="241" t="s">
        <v>6</v>
      </c>
      <c r="B390" s="300">
        <v>4424</v>
      </c>
      <c r="C390" s="301">
        <v>4351</v>
      </c>
      <c r="D390" s="301">
        <v>4152</v>
      </c>
      <c r="E390" s="301">
        <v>4378</v>
      </c>
      <c r="F390" s="301">
        <v>4241</v>
      </c>
      <c r="G390" s="301">
        <v>4204</v>
      </c>
      <c r="H390" s="394">
        <v>4494</v>
      </c>
      <c r="I390" s="300">
        <v>4219</v>
      </c>
      <c r="J390" s="301">
        <v>4067</v>
      </c>
      <c r="K390" s="301">
        <v>4038</v>
      </c>
      <c r="L390" s="301">
        <v>4115</v>
      </c>
      <c r="M390" s="301">
        <v>4222</v>
      </c>
      <c r="N390" s="301">
        <v>4273</v>
      </c>
      <c r="O390" s="394">
        <v>4211</v>
      </c>
      <c r="P390" s="300">
        <v>4123</v>
      </c>
      <c r="Q390" s="301">
        <v>4182</v>
      </c>
      <c r="R390" s="301">
        <v>4022</v>
      </c>
      <c r="S390" s="301">
        <v>4014</v>
      </c>
      <c r="T390" s="301">
        <v>4064</v>
      </c>
      <c r="U390" s="301">
        <v>4128</v>
      </c>
      <c r="V390" s="394">
        <v>4060</v>
      </c>
      <c r="W390" s="390">
        <v>4193</v>
      </c>
      <c r="X390" s="757"/>
      <c r="Y390" s="757"/>
      <c r="Z390" s="757"/>
    </row>
    <row r="391" spans="1:26" x14ac:dyDescent="0.25">
      <c r="A391" s="231" t="s">
        <v>7</v>
      </c>
      <c r="B391" s="302">
        <v>90.9</v>
      </c>
      <c r="C391" s="303">
        <v>100</v>
      </c>
      <c r="D391" s="304">
        <v>91.7</v>
      </c>
      <c r="E391" s="304">
        <v>75</v>
      </c>
      <c r="F391" s="304">
        <v>100</v>
      </c>
      <c r="G391" s="304">
        <v>100</v>
      </c>
      <c r="H391" s="395">
        <v>100</v>
      </c>
      <c r="I391" s="548">
        <v>100</v>
      </c>
      <c r="J391" s="304">
        <v>100</v>
      </c>
      <c r="K391" s="304">
        <v>100</v>
      </c>
      <c r="L391" s="304">
        <v>100</v>
      </c>
      <c r="M391" s="304">
        <v>81.8</v>
      </c>
      <c r="N391" s="304">
        <v>100</v>
      </c>
      <c r="O391" s="395">
        <v>100</v>
      </c>
      <c r="P391" s="548">
        <v>100</v>
      </c>
      <c r="Q391" s="304">
        <v>91.7</v>
      </c>
      <c r="R391" s="304">
        <v>100</v>
      </c>
      <c r="S391" s="304">
        <v>100</v>
      </c>
      <c r="T391" s="304">
        <v>100</v>
      </c>
      <c r="U391" s="304">
        <v>100</v>
      </c>
      <c r="V391" s="395">
        <v>100</v>
      </c>
      <c r="W391" s="391">
        <v>92.9</v>
      </c>
      <c r="X391" s="757"/>
      <c r="Y391" s="757"/>
      <c r="Z391" s="757"/>
    </row>
    <row r="392" spans="1:26" ht="13" thickBot="1" x14ac:dyDescent="0.3">
      <c r="A392" s="231" t="s">
        <v>8</v>
      </c>
      <c r="B392" s="324">
        <v>3.3000000000000002E-2</v>
      </c>
      <c r="C392" s="325">
        <v>5.5E-2</v>
      </c>
      <c r="D392" s="407">
        <v>8.2000000000000003E-2</v>
      </c>
      <c r="E392" s="407">
        <v>4.8000000000000001E-2</v>
      </c>
      <c r="F392" s="407">
        <v>5.6000000000000001E-2</v>
      </c>
      <c r="G392" s="407">
        <v>4.5999999999999999E-2</v>
      </c>
      <c r="H392" s="412">
        <v>5.8999999999999997E-2</v>
      </c>
      <c r="I392" s="563">
        <v>4.3999999999999997E-2</v>
      </c>
      <c r="J392" s="407">
        <v>4.1000000000000002E-2</v>
      </c>
      <c r="K392" s="407">
        <v>0.05</v>
      </c>
      <c r="L392" s="407">
        <v>3.9E-2</v>
      </c>
      <c r="M392" s="407">
        <v>9.1999999999999998E-2</v>
      </c>
      <c r="N392" s="407">
        <v>3.2000000000000001E-2</v>
      </c>
      <c r="O392" s="412">
        <v>5.8999999999999997E-2</v>
      </c>
      <c r="P392" s="563">
        <v>4.5999999999999999E-2</v>
      </c>
      <c r="Q392" s="407">
        <v>6.6000000000000003E-2</v>
      </c>
      <c r="R392" s="407">
        <v>6.3E-2</v>
      </c>
      <c r="S392" s="407">
        <v>5.1999999999999998E-2</v>
      </c>
      <c r="T392" s="407">
        <v>3.3000000000000002E-2</v>
      </c>
      <c r="U392" s="407">
        <v>4.2999999999999997E-2</v>
      </c>
      <c r="V392" s="412">
        <v>5.8000000000000003E-2</v>
      </c>
      <c r="W392" s="413">
        <v>5.8999999999999997E-2</v>
      </c>
      <c r="X392" s="757"/>
      <c r="Y392" s="757"/>
      <c r="Z392" s="757"/>
    </row>
    <row r="393" spans="1:26" x14ac:dyDescent="0.25">
      <c r="A393" s="241" t="s">
        <v>1</v>
      </c>
      <c r="B393" s="327">
        <f t="shared" ref="B393:W393" si="89">B390/B389*100-100</f>
        <v>6.3461538461538396</v>
      </c>
      <c r="C393" s="328">
        <f t="shared" si="89"/>
        <v>4.5913461538461604</v>
      </c>
      <c r="D393" s="328">
        <f t="shared" si="89"/>
        <v>-0.1923076923076934</v>
      </c>
      <c r="E393" s="328">
        <f t="shared" si="89"/>
        <v>5.2403846153846132</v>
      </c>
      <c r="F393" s="328">
        <f t="shared" si="89"/>
        <v>1.9471153846153868</v>
      </c>
      <c r="G393" s="328">
        <f t="shared" si="89"/>
        <v>1.0576923076923066</v>
      </c>
      <c r="H393" s="410">
        <f t="shared" si="89"/>
        <v>8.0288461538461604</v>
      </c>
      <c r="I393" s="327">
        <f t="shared" si="89"/>
        <v>1.4182692307692264</v>
      </c>
      <c r="J393" s="328">
        <f t="shared" si="89"/>
        <v>-2.2355769230769198</v>
      </c>
      <c r="K393" s="328">
        <f t="shared" si="89"/>
        <v>-2.9326923076923066</v>
      </c>
      <c r="L393" s="328">
        <f t="shared" si="89"/>
        <v>-1.0817307692307736</v>
      </c>
      <c r="M393" s="328">
        <f t="shared" si="89"/>
        <v>1.4903846153846274</v>
      </c>
      <c r="N393" s="328">
        <f t="shared" si="89"/>
        <v>2.7163461538461462</v>
      </c>
      <c r="O393" s="410">
        <f t="shared" si="89"/>
        <v>1.225961538461533</v>
      </c>
      <c r="P393" s="327">
        <f t="shared" si="89"/>
        <v>-0.8894230769230802</v>
      </c>
      <c r="Q393" s="328">
        <f t="shared" si="89"/>
        <v>0.52884615384616041</v>
      </c>
      <c r="R393" s="328">
        <f t="shared" si="89"/>
        <v>-3.3173076923076934</v>
      </c>
      <c r="S393" s="328">
        <f t="shared" si="89"/>
        <v>-3.5096153846153868</v>
      </c>
      <c r="T393" s="328">
        <f t="shared" si="89"/>
        <v>-2.3076923076923066</v>
      </c>
      <c r="U393" s="328">
        <f t="shared" si="89"/>
        <v>-0.7692307692307736</v>
      </c>
      <c r="V393" s="410">
        <f t="shared" si="89"/>
        <v>-2.4038461538461604</v>
      </c>
      <c r="W393" s="411">
        <f t="shared" si="89"/>
        <v>0.7932692307692264</v>
      </c>
      <c r="X393" s="757"/>
      <c r="Y393" s="757"/>
      <c r="Z393" s="757"/>
    </row>
    <row r="394" spans="1:26" ht="13" thickBot="1" x14ac:dyDescent="0.3">
      <c r="A394" s="231" t="s">
        <v>27</v>
      </c>
      <c r="B394" s="220">
        <f t="shared" ref="B394:W394" si="90">B390-B377</f>
        <v>206</v>
      </c>
      <c r="C394" s="221">
        <f t="shared" si="90"/>
        <v>9</v>
      </c>
      <c r="D394" s="221">
        <f t="shared" si="90"/>
        <v>9</v>
      </c>
      <c r="E394" s="221">
        <f t="shared" si="90"/>
        <v>71</v>
      </c>
      <c r="F394" s="221">
        <f t="shared" si="90"/>
        <v>16</v>
      </c>
      <c r="G394" s="221">
        <f t="shared" si="90"/>
        <v>74</v>
      </c>
      <c r="H394" s="226">
        <f t="shared" si="90"/>
        <v>21</v>
      </c>
      <c r="I394" s="220">
        <f t="shared" si="90"/>
        <v>0</v>
      </c>
      <c r="J394" s="221">
        <f t="shared" si="90"/>
        <v>178</v>
      </c>
      <c r="K394" s="221">
        <f t="shared" si="90"/>
        <v>25</v>
      </c>
      <c r="L394" s="221">
        <f t="shared" si="90"/>
        <v>-218</v>
      </c>
      <c r="M394" s="221">
        <f t="shared" si="90"/>
        <v>-20</v>
      </c>
      <c r="N394" s="221">
        <f t="shared" si="90"/>
        <v>93</v>
      </c>
      <c r="O394" s="226">
        <f t="shared" si="90"/>
        <v>61</v>
      </c>
      <c r="P394" s="220">
        <f t="shared" si="90"/>
        <v>61</v>
      </c>
      <c r="Q394" s="221">
        <f t="shared" si="90"/>
        <v>-17</v>
      </c>
      <c r="R394" s="221">
        <f t="shared" si="90"/>
        <v>181</v>
      </c>
      <c r="S394" s="221">
        <f t="shared" si="90"/>
        <v>16</v>
      </c>
      <c r="T394" s="221">
        <f t="shared" si="90"/>
        <v>110</v>
      </c>
      <c r="U394" s="221">
        <f t="shared" si="90"/>
        <v>25</v>
      </c>
      <c r="V394" s="226">
        <f t="shared" si="90"/>
        <v>14</v>
      </c>
      <c r="W394" s="370">
        <f t="shared" si="90"/>
        <v>50</v>
      </c>
      <c r="X394" s="757"/>
      <c r="Y394" s="757"/>
      <c r="Z394" s="757"/>
    </row>
    <row r="395" spans="1:26" x14ac:dyDescent="0.25">
      <c r="A395" s="267" t="s">
        <v>52</v>
      </c>
      <c r="B395" s="261">
        <v>58</v>
      </c>
      <c r="C395" s="262">
        <v>58</v>
      </c>
      <c r="D395" s="262">
        <v>58</v>
      </c>
      <c r="E395" s="262">
        <v>18</v>
      </c>
      <c r="F395" s="262">
        <v>57</v>
      </c>
      <c r="G395" s="262">
        <v>57</v>
      </c>
      <c r="H395" s="263">
        <v>58</v>
      </c>
      <c r="I395" s="261">
        <v>57</v>
      </c>
      <c r="J395" s="262">
        <v>58</v>
      </c>
      <c r="K395" s="262">
        <v>58</v>
      </c>
      <c r="L395" s="262">
        <v>17</v>
      </c>
      <c r="M395" s="262">
        <v>58</v>
      </c>
      <c r="N395" s="262">
        <v>57</v>
      </c>
      <c r="O395" s="263">
        <v>58</v>
      </c>
      <c r="P395" s="261">
        <v>57</v>
      </c>
      <c r="Q395" s="262">
        <v>58</v>
      </c>
      <c r="R395" s="262">
        <v>57</v>
      </c>
      <c r="S395" s="262">
        <v>18</v>
      </c>
      <c r="T395" s="262">
        <v>58</v>
      </c>
      <c r="U395" s="262">
        <v>58</v>
      </c>
      <c r="V395" s="263">
        <v>58</v>
      </c>
      <c r="W395" s="371">
        <f>SUM(B395:V395)</f>
        <v>1091</v>
      </c>
      <c r="X395" s="757" t="s">
        <v>56</v>
      </c>
      <c r="Y395" s="265">
        <f>W382-W395</f>
        <v>0</v>
      </c>
      <c r="Z395" s="306">
        <f>Y395/W382</f>
        <v>0</v>
      </c>
    </row>
    <row r="396" spans="1:26" x14ac:dyDescent="0.25">
      <c r="A396" s="267" t="s">
        <v>28</v>
      </c>
      <c r="B396" s="784">
        <v>146.5</v>
      </c>
      <c r="C396" s="785">
        <v>146.5</v>
      </c>
      <c r="D396" s="785">
        <v>149.5</v>
      </c>
      <c r="E396" s="785">
        <v>146.5</v>
      </c>
      <c r="F396" s="785">
        <v>147.5</v>
      </c>
      <c r="G396" s="785">
        <v>149.5</v>
      </c>
      <c r="H396" s="786">
        <v>146.5</v>
      </c>
      <c r="I396" s="784">
        <v>147.5</v>
      </c>
      <c r="J396" s="785">
        <v>149.5</v>
      </c>
      <c r="K396" s="785">
        <v>148.5</v>
      </c>
      <c r="L396" s="785">
        <v>147</v>
      </c>
      <c r="M396" s="785">
        <v>149.5</v>
      </c>
      <c r="N396" s="785">
        <v>147.5</v>
      </c>
      <c r="O396" s="786">
        <v>146.5</v>
      </c>
      <c r="P396" s="784">
        <v>149.5</v>
      </c>
      <c r="Q396" s="785">
        <v>148</v>
      </c>
      <c r="R396" s="785">
        <v>149.5</v>
      </c>
      <c r="S396" s="785">
        <v>149.5</v>
      </c>
      <c r="T396" s="785">
        <v>150</v>
      </c>
      <c r="U396" s="785">
        <v>149.5</v>
      </c>
      <c r="V396" s="786">
        <v>149.5</v>
      </c>
      <c r="W396" s="758"/>
      <c r="X396" s="757" t="s">
        <v>57</v>
      </c>
      <c r="Y396" s="757">
        <v>148.41</v>
      </c>
      <c r="Z396" s="757"/>
    </row>
    <row r="397" spans="1:26" ht="13" thickBot="1" x14ac:dyDescent="0.3">
      <c r="A397" s="268" t="s">
        <v>26</v>
      </c>
      <c r="B397" s="550">
        <f t="shared" ref="B397:V397" si="91">B396-B383</f>
        <v>0</v>
      </c>
      <c r="C397" s="551">
        <f t="shared" si="91"/>
        <v>0</v>
      </c>
      <c r="D397" s="551">
        <f t="shared" si="91"/>
        <v>0</v>
      </c>
      <c r="E397" s="551">
        <f t="shared" si="91"/>
        <v>0</v>
      </c>
      <c r="F397" s="551">
        <f t="shared" si="91"/>
        <v>0</v>
      </c>
      <c r="G397" s="551">
        <f t="shared" si="91"/>
        <v>0</v>
      </c>
      <c r="H397" s="533">
        <f t="shared" si="91"/>
        <v>0</v>
      </c>
      <c r="I397" s="550">
        <f t="shared" si="91"/>
        <v>0</v>
      </c>
      <c r="J397" s="551">
        <f t="shared" si="91"/>
        <v>0</v>
      </c>
      <c r="K397" s="551">
        <f t="shared" si="91"/>
        <v>0</v>
      </c>
      <c r="L397" s="551">
        <f t="shared" si="91"/>
        <v>0</v>
      </c>
      <c r="M397" s="551">
        <f t="shared" si="91"/>
        <v>0</v>
      </c>
      <c r="N397" s="551">
        <f t="shared" si="91"/>
        <v>0</v>
      </c>
      <c r="O397" s="533">
        <f t="shared" si="91"/>
        <v>0</v>
      </c>
      <c r="P397" s="550">
        <f t="shared" si="91"/>
        <v>0</v>
      </c>
      <c r="Q397" s="551">
        <f t="shared" si="91"/>
        <v>0</v>
      </c>
      <c r="R397" s="551">
        <f t="shared" si="91"/>
        <v>0</v>
      </c>
      <c r="S397" s="551">
        <f t="shared" si="91"/>
        <v>0</v>
      </c>
      <c r="T397" s="551">
        <f t="shared" si="91"/>
        <v>0</v>
      </c>
      <c r="U397" s="551">
        <f t="shared" si="91"/>
        <v>0</v>
      </c>
      <c r="V397" s="533">
        <f t="shared" si="91"/>
        <v>0</v>
      </c>
      <c r="W397" s="333"/>
      <c r="X397" s="757" t="s">
        <v>26</v>
      </c>
      <c r="Y397" s="757">
        <f>Y396-Y383</f>
        <v>0.88999999999998636</v>
      </c>
      <c r="Z397" s="757"/>
    </row>
    <row r="399" spans="1:26" ht="13" thickBot="1" x14ac:dyDescent="0.3"/>
    <row r="400" spans="1:26" ht="13.5" thickBot="1" x14ac:dyDescent="0.3">
      <c r="A400" s="272" t="s">
        <v>246</v>
      </c>
      <c r="B400" s="896" t="s">
        <v>53</v>
      </c>
      <c r="C400" s="897"/>
      <c r="D400" s="897"/>
      <c r="E400" s="897"/>
      <c r="F400" s="897"/>
      <c r="G400" s="897"/>
      <c r="H400" s="898"/>
      <c r="I400" s="896" t="s">
        <v>114</v>
      </c>
      <c r="J400" s="897"/>
      <c r="K400" s="897"/>
      <c r="L400" s="897"/>
      <c r="M400" s="897"/>
      <c r="N400" s="897"/>
      <c r="O400" s="898"/>
      <c r="P400" s="896" t="s">
        <v>63</v>
      </c>
      <c r="Q400" s="897"/>
      <c r="R400" s="897"/>
      <c r="S400" s="897"/>
      <c r="T400" s="897"/>
      <c r="U400" s="897"/>
      <c r="V400" s="898"/>
      <c r="W400" s="926" t="s">
        <v>0</v>
      </c>
      <c r="X400" s="765"/>
      <c r="Y400" s="765"/>
      <c r="Z400" s="765"/>
    </row>
    <row r="401" spans="1:26" x14ac:dyDescent="0.25">
      <c r="A401" s="231" t="s">
        <v>54</v>
      </c>
      <c r="B401" s="295">
        <v>1</v>
      </c>
      <c r="C401" s="225">
        <v>2</v>
      </c>
      <c r="D401" s="225">
        <v>3</v>
      </c>
      <c r="E401" s="225">
        <v>4</v>
      </c>
      <c r="F401" s="225">
        <v>5</v>
      </c>
      <c r="G401" s="225">
        <v>6</v>
      </c>
      <c r="H401" s="342">
        <v>7</v>
      </c>
      <c r="I401" s="295">
        <v>1</v>
      </c>
      <c r="J401" s="225">
        <v>2</v>
      </c>
      <c r="K401" s="225">
        <v>3</v>
      </c>
      <c r="L401" s="225">
        <v>4</v>
      </c>
      <c r="M401" s="225">
        <v>5</v>
      </c>
      <c r="N401" s="225">
        <v>6</v>
      </c>
      <c r="O401" s="342">
        <v>7</v>
      </c>
      <c r="P401" s="295">
        <v>1</v>
      </c>
      <c r="Q401" s="225">
        <v>2</v>
      </c>
      <c r="R401" s="225">
        <v>3</v>
      </c>
      <c r="S401" s="225">
        <v>4</v>
      </c>
      <c r="T401" s="225">
        <v>5</v>
      </c>
      <c r="U401" s="225">
        <v>6</v>
      </c>
      <c r="V401" s="342">
        <v>7</v>
      </c>
      <c r="W401" s="927"/>
      <c r="X401" s="765"/>
      <c r="Y401" s="765"/>
      <c r="Z401" s="765"/>
    </row>
    <row r="402" spans="1:26" ht="13" x14ac:dyDescent="0.25">
      <c r="A402" s="236" t="s">
        <v>3</v>
      </c>
      <c r="B402" s="296">
        <v>4175</v>
      </c>
      <c r="C402" s="296">
        <v>4175</v>
      </c>
      <c r="D402" s="296">
        <v>4175</v>
      </c>
      <c r="E402" s="296">
        <v>4175</v>
      </c>
      <c r="F402" s="296">
        <v>4175</v>
      </c>
      <c r="G402" s="296">
        <v>4175</v>
      </c>
      <c r="H402" s="296">
        <v>4175</v>
      </c>
      <c r="I402" s="296">
        <v>4175</v>
      </c>
      <c r="J402" s="296">
        <v>4175</v>
      </c>
      <c r="K402" s="296">
        <v>4175</v>
      </c>
      <c r="L402" s="296">
        <v>4175</v>
      </c>
      <c r="M402" s="296">
        <v>4175</v>
      </c>
      <c r="N402" s="296">
        <v>4175</v>
      </c>
      <c r="O402" s="296">
        <v>4175</v>
      </c>
      <c r="P402" s="296">
        <v>4175</v>
      </c>
      <c r="Q402" s="296">
        <v>4175</v>
      </c>
      <c r="R402" s="296">
        <v>4175</v>
      </c>
      <c r="S402" s="296">
        <v>4175</v>
      </c>
      <c r="T402" s="296">
        <v>4175</v>
      </c>
      <c r="U402" s="296">
        <v>4175</v>
      </c>
      <c r="V402" s="296">
        <v>4175</v>
      </c>
      <c r="W402" s="296">
        <v>4175</v>
      </c>
      <c r="X402" s="765"/>
      <c r="Y402" s="765"/>
      <c r="Z402" s="765"/>
    </row>
    <row r="403" spans="1:26" x14ac:dyDescent="0.25">
      <c r="A403" s="241" t="s">
        <v>6</v>
      </c>
      <c r="B403" s="300">
        <v>4511</v>
      </c>
      <c r="C403" s="301">
        <v>4296</v>
      </c>
      <c r="D403" s="301">
        <v>4464</v>
      </c>
      <c r="E403" s="301">
        <v>4346</v>
      </c>
      <c r="F403" s="301">
        <v>4422</v>
      </c>
      <c r="G403" s="301">
        <v>4389</v>
      </c>
      <c r="H403" s="394">
        <v>4455</v>
      </c>
      <c r="I403" s="300">
        <v>4300</v>
      </c>
      <c r="J403" s="301">
        <v>4161</v>
      </c>
      <c r="K403" s="301">
        <v>4269</v>
      </c>
      <c r="L403" s="301">
        <v>4436</v>
      </c>
      <c r="M403" s="301">
        <v>4395</v>
      </c>
      <c r="N403" s="301">
        <v>4351</v>
      </c>
      <c r="O403" s="394">
        <v>4312</v>
      </c>
      <c r="P403" s="300">
        <v>4185</v>
      </c>
      <c r="Q403" s="301">
        <v>4310</v>
      </c>
      <c r="R403" s="301">
        <v>4131</v>
      </c>
      <c r="S403" s="301">
        <v>4137</v>
      </c>
      <c r="T403" s="301">
        <v>4099</v>
      </c>
      <c r="U403" s="301">
        <v>4176</v>
      </c>
      <c r="V403" s="394">
        <v>4109</v>
      </c>
      <c r="W403" s="390">
        <v>4298</v>
      </c>
      <c r="X403" s="765"/>
      <c r="Y403" s="765"/>
      <c r="Z403" s="765"/>
    </row>
    <row r="404" spans="1:26" x14ac:dyDescent="0.25">
      <c r="A404" s="231" t="s">
        <v>7</v>
      </c>
      <c r="B404" s="302">
        <v>90.9</v>
      </c>
      <c r="C404" s="303">
        <v>54.5</v>
      </c>
      <c r="D404" s="304">
        <v>90.9</v>
      </c>
      <c r="E404" s="304">
        <v>100</v>
      </c>
      <c r="F404" s="304">
        <v>100</v>
      </c>
      <c r="G404" s="304">
        <v>72.7</v>
      </c>
      <c r="H404" s="395">
        <v>83.3</v>
      </c>
      <c r="I404" s="548">
        <v>10</v>
      </c>
      <c r="J404" s="304">
        <v>100</v>
      </c>
      <c r="K404" s="304">
        <v>100</v>
      </c>
      <c r="L404" s="304">
        <v>100</v>
      </c>
      <c r="M404" s="304">
        <v>91.7</v>
      </c>
      <c r="N404" s="304">
        <v>92.3</v>
      </c>
      <c r="O404" s="395">
        <v>100</v>
      </c>
      <c r="P404" s="548">
        <v>100</v>
      </c>
      <c r="Q404" s="304">
        <v>91.7</v>
      </c>
      <c r="R404" s="304">
        <v>91.7</v>
      </c>
      <c r="S404" s="304">
        <v>100</v>
      </c>
      <c r="T404" s="304">
        <v>90.9</v>
      </c>
      <c r="U404" s="304">
        <v>100</v>
      </c>
      <c r="V404" s="395">
        <v>100</v>
      </c>
      <c r="W404" s="391">
        <v>88.6</v>
      </c>
      <c r="X404" s="765"/>
      <c r="Y404" s="765"/>
      <c r="Z404" s="765"/>
    </row>
    <row r="405" spans="1:26" ht="13" thickBot="1" x14ac:dyDescent="0.3">
      <c r="A405" s="231" t="s">
        <v>8</v>
      </c>
      <c r="B405" s="324">
        <v>4.7E-2</v>
      </c>
      <c r="C405" s="325">
        <v>0.09</v>
      </c>
      <c r="D405" s="407">
        <v>6.2E-2</v>
      </c>
      <c r="E405" s="407">
        <v>0.04</v>
      </c>
      <c r="F405" s="407">
        <v>4.2000000000000003E-2</v>
      </c>
      <c r="G405" s="407">
        <v>8.1000000000000003E-2</v>
      </c>
      <c r="H405" s="412">
        <v>6.7000000000000004E-2</v>
      </c>
      <c r="I405" s="563">
        <v>3.5000000000000003E-2</v>
      </c>
      <c r="J405" s="407">
        <v>4.5999999999999999E-2</v>
      </c>
      <c r="K405" s="407">
        <v>5.2999999999999999E-2</v>
      </c>
      <c r="L405" s="407">
        <v>8.3000000000000004E-2</v>
      </c>
      <c r="M405" s="407">
        <v>6.5000000000000002E-2</v>
      </c>
      <c r="N405" s="407">
        <v>5.1999999999999998E-2</v>
      </c>
      <c r="O405" s="412">
        <v>4.2999999999999997E-2</v>
      </c>
      <c r="P405" s="563">
        <v>5.0999999999999997E-2</v>
      </c>
      <c r="Q405" s="407">
        <v>6.7000000000000004E-2</v>
      </c>
      <c r="R405" s="407">
        <v>6.2E-2</v>
      </c>
      <c r="S405" s="407">
        <v>4.5999999999999999E-2</v>
      </c>
      <c r="T405" s="407">
        <v>4.8000000000000001E-2</v>
      </c>
      <c r="U405" s="407">
        <v>3.5999999999999997E-2</v>
      </c>
      <c r="V405" s="412">
        <v>3.1E-2</v>
      </c>
      <c r="W405" s="413">
        <v>6.2E-2</v>
      </c>
      <c r="X405" s="765"/>
      <c r="Y405" s="765"/>
      <c r="Z405" s="765"/>
    </row>
    <row r="406" spans="1:26" x14ac:dyDescent="0.25">
      <c r="A406" s="241" t="s">
        <v>1</v>
      </c>
      <c r="B406" s="327">
        <f t="shared" ref="B406:W406" si="92">B403/B402*100-100</f>
        <v>8.047904191616766</v>
      </c>
      <c r="C406" s="328">
        <f t="shared" si="92"/>
        <v>2.8982035928143688</v>
      </c>
      <c r="D406" s="328">
        <f t="shared" si="92"/>
        <v>6.9221556886227518</v>
      </c>
      <c r="E406" s="328">
        <f t="shared" si="92"/>
        <v>4.0958083832335319</v>
      </c>
      <c r="F406" s="328">
        <f t="shared" si="92"/>
        <v>5.9161676646706667</v>
      </c>
      <c r="G406" s="328">
        <f t="shared" si="92"/>
        <v>5.1257485029940142</v>
      </c>
      <c r="H406" s="410">
        <f t="shared" si="92"/>
        <v>6.706586826347305</v>
      </c>
      <c r="I406" s="327">
        <f t="shared" si="92"/>
        <v>2.9940119760479007</v>
      </c>
      <c r="J406" s="328">
        <f t="shared" si="92"/>
        <v>-0.33532934131737591</v>
      </c>
      <c r="K406" s="328">
        <f t="shared" si="92"/>
        <v>2.2514970059880284</v>
      </c>
      <c r="L406" s="328">
        <f t="shared" si="92"/>
        <v>6.2514970059880142</v>
      </c>
      <c r="M406" s="328">
        <f t="shared" si="92"/>
        <v>5.2694610778443121</v>
      </c>
      <c r="N406" s="328">
        <f t="shared" si="92"/>
        <v>4.215568862275461</v>
      </c>
      <c r="O406" s="410">
        <f t="shared" si="92"/>
        <v>3.2814371257485107</v>
      </c>
      <c r="P406" s="327">
        <f t="shared" si="92"/>
        <v>0.23952095808384399</v>
      </c>
      <c r="Q406" s="328">
        <f t="shared" si="92"/>
        <v>3.2335329341317305</v>
      </c>
      <c r="R406" s="328">
        <f t="shared" si="92"/>
        <v>-1.0538922155688653</v>
      </c>
      <c r="S406" s="328">
        <f t="shared" si="92"/>
        <v>-0.91017964071856738</v>
      </c>
      <c r="T406" s="328">
        <f t="shared" si="92"/>
        <v>-1.8203592814371206</v>
      </c>
      <c r="U406" s="328">
        <f t="shared" si="92"/>
        <v>2.3952095808382978E-2</v>
      </c>
      <c r="V406" s="410">
        <f t="shared" si="92"/>
        <v>-1.5808383233532908</v>
      </c>
      <c r="W406" s="411">
        <f t="shared" si="92"/>
        <v>2.9461077844311347</v>
      </c>
      <c r="X406" s="765"/>
      <c r="Y406" s="765"/>
      <c r="Z406" s="765"/>
    </row>
    <row r="407" spans="1:26" ht="13" thickBot="1" x14ac:dyDescent="0.3">
      <c r="A407" s="231" t="s">
        <v>27</v>
      </c>
      <c r="B407" s="220">
        <f t="shared" ref="B407:W407" si="93">B403-B390</f>
        <v>87</v>
      </c>
      <c r="C407" s="221">
        <f t="shared" si="93"/>
        <v>-55</v>
      </c>
      <c r="D407" s="221">
        <f t="shared" si="93"/>
        <v>312</v>
      </c>
      <c r="E407" s="221">
        <f t="shared" si="93"/>
        <v>-32</v>
      </c>
      <c r="F407" s="221">
        <f t="shared" si="93"/>
        <v>181</v>
      </c>
      <c r="G407" s="221">
        <f t="shared" si="93"/>
        <v>185</v>
      </c>
      <c r="H407" s="226">
        <f t="shared" si="93"/>
        <v>-39</v>
      </c>
      <c r="I407" s="220">
        <f t="shared" si="93"/>
        <v>81</v>
      </c>
      <c r="J407" s="221">
        <f t="shared" si="93"/>
        <v>94</v>
      </c>
      <c r="K407" s="221">
        <f t="shared" si="93"/>
        <v>231</v>
      </c>
      <c r="L407" s="221">
        <f t="shared" si="93"/>
        <v>321</v>
      </c>
      <c r="M407" s="221">
        <f t="shared" si="93"/>
        <v>173</v>
      </c>
      <c r="N407" s="221">
        <f t="shared" si="93"/>
        <v>78</v>
      </c>
      <c r="O407" s="226">
        <f t="shared" si="93"/>
        <v>101</v>
      </c>
      <c r="P407" s="220">
        <f t="shared" si="93"/>
        <v>62</v>
      </c>
      <c r="Q407" s="221">
        <f t="shared" si="93"/>
        <v>128</v>
      </c>
      <c r="R407" s="221">
        <f t="shared" si="93"/>
        <v>109</v>
      </c>
      <c r="S407" s="221">
        <f t="shared" si="93"/>
        <v>123</v>
      </c>
      <c r="T407" s="221">
        <f t="shared" si="93"/>
        <v>35</v>
      </c>
      <c r="U407" s="221">
        <f t="shared" si="93"/>
        <v>48</v>
      </c>
      <c r="V407" s="226">
        <f t="shared" si="93"/>
        <v>49</v>
      </c>
      <c r="W407" s="370">
        <f t="shared" si="93"/>
        <v>105</v>
      </c>
      <c r="X407" s="765"/>
      <c r="Y407" s="765"/>
      <c r="Z407" s="765"/>
    </row>
    <row r="408" spans="1:26" x14ac:dyDescent="0.25">
      <c r="A408" s="267" t="s">
        <v>52</v>
      </c>
      <c r="B408" s="261">
        <v>58</v>
      </c>
      <c r="C408" s="262">
        <v>57</v>
      </c>
      <c r="D408" s="262">
        <v>58</v>
      </c>
      <c r="E408" s="262">
        <v>17</v>
      </c>
      <c r="F408" s="262">
        <v>57</v>
      </c>
      <c r="G408" s="262">
        <v>57</v>
      </c>
      <c r="H408" s="263">
        <v>58</v>
      </c>
      <c r="I408" s="261">
        <v>57</v>
      </c>
      <c r="J408" s="262">
        <v>57</v>
      </c>
      <c r="K408" s="262">
        <v>58</v>
      </c>
      <c r="L408" s="262">
        <v>17</v>
      </c>
      <c r="M408" s="262">
        <v>58</v>
      </c>
      <c r="N408" s="262">
        <v>57</v>
      </c>
      <c r="O408" s="263">
        <v>58</v>
      </c>
      <c r="P408" s="261">
        <v>57</v>
      </c>
      <c r="Q408" s="262">
        <v>58</v>
      </c>
      <c r="R408" s="262">
        <v>57</v>
      </c>
      <c r="S408" s="262">
        <v>18</v>
      </c>
      <c r="T408" s="262">
        <v>58</v>
      </c>
      <c r="U408" s="262">
        <v>58</v>
      </c>
      <c r="V408" s="263">
        <v>58</v>
      </c>
      <c r="W408" s="371">
        <f>SUM(B408:V408)</f>
        <v>1088</v>
      </c>
      <c r="X408" s="765" t="s">
        <v>56</v>
      </c>
      <c r="Y408" s="265">
        <f>W395-W408</f>
        <v>3</v>
      </c>
      <c r="Z408" s="306">
        <f>Y408/W395</f>
        <v>2.7497708524289641E-3</v>
      </c>
    </row>
    <row r="409" spans="1:26" x14ac:dyDescent="0.25">
      <c r="A409" s="267" t="s">
        <v>28</v>
      </c>
      <c r="B409" s="784">
        <v>146.5</v>
      </c>
      <c r="C409" s="785">
        <v>146.5</v>
      </c>
      <c r="D409" s="785">
        <v>149.5</v>
      </c>
      <c r="E409" s="785">
        <v>146.5</v>
      </c>
      <c r="F409" s="785">
        <v>147.5</v>
      </c>
      <c r="G409" s="785">
        <v>149.5</v>
      </c>
      <c r="H409" s="786">
        <v>146.5</v>
      </c>
      <c r="I409" s="784">
        <v>147.5</v>
      </c>
      <c r="J409" s="785">
        <v>149.5</v>
      </c>
      <c r="K409" s="785">
        <v>148.5</v>
      </c>
      <c r="L409" s="785">
        <v>147</v>
      </c>
      <c r="M409" s="785">
        <v>149.5</v>
      </c>
      <c r="N409" s="785">
        <v>147.5</v>
      </c>
      <c r="O409" s="786">
        <v>146.5</v>
      </c>
      <c r="P409" s="784">
        <v>149.5</v>
      </c>
      <c r="Q409" s="785">
        <v>148</v>
      </c>
      <c r="R409" s="785">
        <v>149.5</v>
      </c>
      <c r="S409" s="785">
        <v>149.5</v>
      </c>
      <c r="T409" s="785">
        <v>150</v>
      </c>
      <c r="U409" s="785">
        <v>149.5</v>
      </c>
      <c r="V409" s="786">
        <v>149.5</v>
      </c>
      <c r="W409" s="766"/>
      <c r="X409" s="765" t="s">
        <v>57</v>
      </c>
      <c r="Y409" s="765">
        <v>148.54</v>
      </c>
      <c r="Z409" s="765"/>
    </row>
    <row r="410" spans="1:26" ht="13" thickBot="1" x14ac:dyDescent="0.3">
      <c r="A410" s="268" t="s">
        <v>26</v>
      </c>
      <c r="B410" s="550">
        <f t="shared" ref="B410:V410" si="94">B409-B396</f>
        <v>0</v>
      </c>
      <c r="C410" s="551">
        <f t="shared" si="94"/>
        <v>0</v>
      </c>
      <c r="D410" s="551">
        <f t="shared" si="94"/>
        <v>0</v>
      </c>
      <c r="E410" s="551">
        <f t="shared" si="94"/>
        <v>0</v>
      </c>
      <c r="F410" s="551">
        <f t="shared" si="94"/>
        <v>0</v>
      </c>
      <c r="G410" s="551">
        <f t="shared" si="94"/>
        <v>0</v>
      </c>
      <c r="H410" s="533">
        <f t="shared" si="94"/>
        <v>0</v>
      </c>
      <c r="I410" s="550">
        <f t="shared" si="94"/>
        <v>0</v>
      </c>
      <c r="J410" s="551">
        <f t="shared" si="94"/>
        <v>0</v>
      </c>
      <c r="K410" s="551">
        <f t="shared" si="94"/>
        <v>0</v>
      </c>
      <c r="L410" s="551">
        <f t="shared" si="94"/>
        <v>0</v>
      </c>
      <c r="M410" s="551">
        <f t="shared" si="94"/>
        <v>0</v>
      </c>
      <c r="N410" s="551">
        <f t="shared" si="94"/>
        <v>0</v>
      </c>
      <c r="O410" s="533">
        <f t="shared" si="94"/>
        <v>0</v>
      </c>
      <c r="P410" s="550">
        <f t="shared" si="94"/>
        <v>0</v>
      </c>
      <c r="Q410" s="551">
        <f t="shared" si="94"/>
        <v>0</v>
      </c>
      <c r="R410" s="551">
        <f t="shared" si="94"/>
        <v>0</v>
      </c>
      <c r="S410" s="551">
        <f t="shared" si="94"/>
        <v>0</v>
      </c>
      <c r="T410" s="551">
        <f t="shared" si="94"/>
        <v>0</v>
      </c>
      <c r="U410" s="551">
        <f t="shared" si="94"/>
        <v>0</v>
      </c>
      <c r="V410" s="533">
        <f t="shared" si="94"/>
        <v>0</v>
      </c>
      <c r="W410" s="333"/>
      <c r="X410" s="765" t="s">
        <v>26</v>
      </c>
      <c r="Y410" s="765">
        <f>Y409-Y396</f>
        <v>0.12999999999999545</v>
      </c>
      <c r="Z410" s="765"/>
    </row>
    <row r="412" spans="1:26" ht="13" thickBot="1" x14ac:dyDescent="0.3"/>
    <row r="413" spans="1:26" ht="13.5" thickBot="1" x14ac:dyDescent="0.3">
      <c r="A413" s="272" t="s">
        <v>247</v>
      </c>
      <c r="B413" s="896" t="s">
        <v>53</v>
      </c>
      <c r="C413" s="897"/>
      <c r="D413" s="897"/>
      <c r="E413" s="897"/>
      <c r="F413" s="897"/>
      <c r="G413" s="897"/>
      <c r="H413" s="898"/>
      <c r="I413" s="896" t="s">
        <v>114</v>
      </c>
      <c r="J413" s="897"/>
      <c r="K413" s="897"/>
      <c r="L413" s="897"/>
      <c r="M413" s="897"/>
      <c r="N413" s="897"/>
      <c r="O413" s="898"/>
      <c r="P413" s="896" t="s">
        <v>63</v>
      </c>
      <c r="Q413" s="897"/>
      <c r="R413" s="897"/>
      <c r="S413" s="897"/>
      <c r="T413" s="897"/>
      <c r="U413" s="897"/>
      <c r="V413" s="898"/>
      <c r="W413" s="926" t="s">
        <v>0</v>
      </c>
      <c r="X413" s="776"/>
      <c r="Y413" s="776"/>
      <c r="Z413" s="776"/>
    </row>
    <row r="414" spans="1:26" ht="13" thickBot="1" x14ac:dyDescent="0.3">
      <c r="A414" s="231" t="s">
        <v>54</v>
      </c>
      <c r="B414" s="795">
        <v>1</v>
      </c>
      <c r="C414" s="796">
        <v>2</v>
      </c>
      <c r="D414" s="796">
        <v>3</v>
      </c>
      <c r="E414" s="796">
        <v>4</v>
      </c>
      <c r="F414" s="796">
        <v>5</v>
      </c>
      <c r="G414" s="796">
        <v>6</v>
      </c>
      <c r="H414" s="797">
        <v>7</v>
      </c>
      <c r="I414" s="795">
        <v>1</v>
      </c>
      <c r="J414" s="796">
        <v>2</v>
      </c>
      <c r="K414" s="796">
        <v>3</v>
      </c>
      <c r="L414" s="796">
        <v>4</v>
      </c>
      <c r="M414" s="796">
        <v>5</v>
      </c>
      <c r="N414" s="796">
        <v>6</v>
      </c>
      <c r="O414" s="797">
        <v>7</v>
      </c>
      <c r="P414" s="795">
        <v>1</v>
      </c>
      <c r="Q414" s="796">
        <v>2</v>
      </c>
      <c r="R414" s="796">
        <v>3</v>
      </c>
      <c r="S414" s="796">
        <v>4</v>
      </c>
      <c r="T414" s="796">
        <v>5</v>
      </c>
      <c r="U414" s="796">
        <v>6</v>
      </c>
      <c r="V414" s="797">
        <v>7</v>
      </c>
      <c r="W414" s="927"/>
      <c r="X414" s="776"/>
      <c r="Y414" s="776"/>
      <c r="Z414" s="776"/>
    </row>
    <row r="415" spans="1:26" ht="13" x14ac:dyDescent="0.25">
      <c r="A415" s="236" t="s">
        <v>3</v>
      </c>
      <c r="B415" s="798">
        <v>4190</v>
      </c>
      <c r="C415" s="799">
        <v>4190</v>
      </c>
      <c r="D415" s="799">
        <v>4190</v>
      </c>
      <c r="E415" s="799">
        <v>4190</v>
      </c>
      <c r="F415" s="799">
        <v>4190</v>
      </c>
      <c r="G415" s="799">
        <v>4190</v>
      </c>
      <c r="H415" s="803">
        <v>4190</v>
      </c>
      <c r="I415" s="798">
        <v>4190</v>
      </c>
      <c r="J415" s="799">
        <v>4190</v>
      </c>
      <c r="K415" s="799">
        <v>4190</v>
      </c>
      <c r="L415" s="799">
        <v>4190</v>
      </c>
      <c r="M415" s="799">
        <v>4190</v>
      </c>
      <c r="N415" s="799">
        <v>4190</v>
      </c>
      <c r="O415" s="800">
        <v>4190</v>
      </c>
      <c r="P415" s="805">
        <v>4190</v>
      </c>
      <c r="Q415" s="799">
        <v>4190</v>
      </c>
      <c r="R415" s="799">
        <v>4190</v>
      </c>
      <c r="S415" s="799">
        <v>4190</v>
      </c>
      <c r="T415" s="799">
        <v>4190</v>
      </c>
      <c r="U415" s="799">
        <v>4190</v>
      </c>
      <c r="V415" s="800">
        <v>4190</v>
      </c>
      <c r="W415" s="794">
        <v>4190</v>
      </c>
      <c r="X415" s="776"/>
      <c r="Y415" s="776"/>
      <c r="Z415" s="776"/>
    </row>
    <row r="416" spans="1:26" x14ac:dyDescent="0.25">
      <c r="A416" s="241" t="s">
        <v>6</v>
      </c>
      <c r="B416" s="300">
        <v>4440</v>
      </c>
      <c r="C416" s="301">
        <v>4397</v>
      </c>
      <c r="D416" s="301">
        <v>4503</v>
      </c>
      <c r="E416" s="301">
        <v>4476</v>
      </c>
      <c r="F416" s="301">
        <v>4488</v>
      </c>
      <c r="G416" s="301">
        <v>4443</v>
      </c>
      <c r="H416" s="345">
        <v>4449</v>
      </c>
      <c r="I416" s="300">
        <v>4346</v>
      </c>
      <c r="J416" s="301">
        <v>4221</v>
      </c>
      <c r="K416" s="301">
        <v>4254</v>
      </c>
      <c r="L416" s="301">
        <v>4492</v>
      </c>
      <c r="M416" s="301">
        <v>4359</v>
      </c>
      <c r="N416" s="301">
        <v>4402</v>
      </c>
      <c r="O416" s="394">
        <v>4312</v>
      </c>
      <c r="P416" s="806">
        <v>4244</v>
      </c>
      <c r="Q416" s="301">
        <v>4140</v>
      </c>
      <c r="R416" s="301">
        <v>4032</v>
      </c>
      <c r="S416" s="301">
        <v>4085</v>
      </c>
      <c r="T416" s="301">
        <v>4086</v>
      </c>
      <c r="U416" s="301">
        <v>4204</v>
      </c>
      <c r="V416" s="394">
        <v>4230</v>
      </c>
      <c r="W416" s="390">
        <v>4315</v>
      </c>
      <c r="X416" s="776"/>
      <c r="Y416" s="776"/>
      <c r="Z416" s="776"/>
    </row>
    <row r="417" spans="1:26" x14ac:dyDescent="0.25">
      <c r="A417" s="231" t="s">
        <v>7</v>
      </c>
      <c r="B417" s="302">
        <v>100</v>
      </c>
      <c r="C417" s="303">
        <v>84.6</v>
      </c>
      <c r="D417" s="304">
        <v>100</v>
      </c>
      <c r="E417" s="304">
        <v>75</v>
      </c>
      <c r="F417" s="304">
        <v>84.6</v>
      </c>
      <c r="G417" s="304">
        <v>91.7</v>
      </c>
      <c r="H417" s="346">
        <v>92.3</v>
      </c>
      <c r="I417" s="548">
        <v>100</v>
      </c>
      <c r="J417" s="304">
        <v>100</v>
      </c>
      <c r="K417" s="304">
        <v>90.9</v>
      </c>
      <c r="L417" s="304">
        <v>100</v>
      </c>
      <c r="M417" s="304">
        <v>75</v>
      </c>
      <c r="N417" s="304">
        <v>90.9</v>
      </c>
      <c r="O417" s="395">
        <v>81.8</v>
      </c>
      <c r="P417" s="807">
        <v>100</v>
      </c>
      <c r="Q417" s="304">
        <v>100</v>
      </c>
      <c r="R417" s="304">
        <v>72.7</v>
      </c>
      <c r="S417" s="304">
        <v>100</v>
      </c>
      <c r="T417" s="304">
        <v>90.9</v>
      </c>
      <c r="U417" s="304">
        <v>100</v>
      </c>
      <c r="V417" s="395">
        <v>100</v>
      </c>
      <c r="W417" s="391">
        <v>90.2</v>
      </c>
      <c r="X417" s="776"/>
      <c r="Y417" s="776"/>
      <c r="Z417" s="776"/>
    </row>
    <row r="418" spans="1:26" ht="13" thickBot="1" x14ac:dyDescent="0.3">
      <c r="A418" s="231" t="s">
        <v>8</v>
      </c>
      <c r="B418" s="698">
        <v>4.2999999999999997E-2</v>
      </c>
      <c r="C418" s="699">
        <v>6.3E-2</v>
      </c>
      <c r="D418" s="801">
        <v>4.3999999999999997E-2</v>
      </c>
      <c r="E418" s="801">
        <v>8</v>
      </c>
      <c r="F418" s="801">
        <v>6.0999999999999999E-2</v>
      </c>
      <c r="G418" s="801">
        <v>7.3999999999999996E-2</v>
      </c>
      <c r="H418" s="804">
        <v>5.6000000000000001E-2</v>
      </c>
      <c r="I418" s="809">
        <v>4.2999999999999997E-2</v>
      </c>
      <c r="J418" s="801">
        <v>5.2999999999999999E-2</v>
      </c>
      <c r="K418" s="801">
        <v>6.8000000000000005E-2</v>
      </c>
      <c r="L418" s="801">
        <v>6.0999999999999999E-2</v>
      </c>
      <c r="M418" s="801">
        <v>8.3000000000000004E-2</v>
      </c>
      <c r="N418" s="801">
        <v>4.7E-2</v>
      </c>
      <c r="O418" s="802">
        <v>8.5000000000000006E-2</v>
      </c>
      <c r="P418" s="808">
        <v>0.05</v>
      </c>
      <c r="Q418" s="801">
        <v>5.0999999999999997E-2</v>
      </c>
      <c r="R418" s="801">
        <v>7.4999999999999997E-2</v>
      </c>
      <c r="S418" s="801">
        <v>3.5000000000000003E-2</v>
      </c>
      <c r="T418" s="801">
        <v>5.7000000000000002E-2</v>
      </c>
      <c r="U418" s="801">
        <v>5.8000000000000003E-2</v>
      </c>
      <c r="V418" s="802">
        <v>6.4000000000000001E-2</v>
      </c>
      <c r="W418" s="413">
        <v>6.7000000000000004E-2</v>
      </c>
      <c r="X418" s="776"/>
      <c r="Y418" s="776"/>
      <c r="Z418" s="776"/>
    </row>
    <row r="419" spans="1:26" x14ac:dyDescent="0.25">
      <c r="A419" s="241" t="s">
        <v>1</v>
      </c>
      <c r="B419" s="774">
        <f t="shared" ref="B419:W419" si="95">B416/B415*100-100</f>
        <v>5.9665871121718368</v>
      </c>
      <c r="C419" s="775">
        <f t="shared" si="95"/>
        <v>4.9403341288782912</v>
      </c>
      <c r="D419" s="775">
        <f t="shared" si="95"/>
        <v>7.4701670644391527</v>
      </c>
      <c r="E419" s="775">
        <f t="shared" si="95"/>
        <v>6.8257756563245806</v>
      </c>
      <c r="F419" s="775">
        <f t="shared" si="95"/>
        <v>7.1121718377088285</v>
      </c>
      <c r="G419" s="775">
        <f t="shared" si="95"/>
        <v>6.0381861575178988</v>
      </c>
      <c r="H419" s="787">
        <f t="shared" si="95"/>
        <v>6.1813842482100227</v>
      </c>
      <c r="I419" s="774">
        <f t="shared" si="95"/>
        <v>3.7231503579952232</v>
      </c>
      <c r="J419" s="775">
        <f t="shared" si="95"/>
        <v>0.73985680190931191</v>
      </c>
      <c r="K419" s="775">
        <f t="shared" si="95"/>
        <v>1.5274463007159937</v>
      </c>
      <c r="L419" s="775">
        <f t="shared" si="95"/>
        <v>7.2076372315035684</v>
      </c>
      <c r="M419" s="775">
        <f t="shared" si="95"/>
        <v>4.0334128878281632</v>
      </c>
      <c r="N419" s="775">
        <f t="shared" si="95"/>
        <v>5.0596658711217231</v>
      </c>
      <c r="O419" s="787">
        <f t="shared" si="95"/>
        <v>2.9116945107398493</v>
      </c>
      <c r="P419" s="774">
        <f t="shared" si="95"/>
        <v>1.2887828162291015</v>
      </c>
      <c r="Q419" s="775">
        <f t="shared" si="95"/>
        <v>-1.1933174224343759</v>
      </c>
      <c r="R419" s="775">
        <f t="shared" si="95"/>
        <v>-3.7708830548926073</v>
      </c>
      <c r="S419" s="775">
        <f t="shared" si="95"/>
        <v>-2.5059665871121695</v>
      </c>
      <c r="T419" s="775">
        <f t="shared" si="95"/>
        <v>-2.4821002386634916</v>
      </c>
      <c r="U419" s="775">
        <f t="shared" si="95"/>
        <v>0.33412887828161786</v>
      </c>
      <c r="V419" s="787">
        <f t="shared" si="95"/>
        <v>0.95465393794749787</v>
      </c>
      <c r="W419" s="411">
        <f t="shared" si="95"/>
        <v>2.9832935560859113</v>
      </c>
      <c r="X419" s="776"/>
      <c r="Y419" s="776"/>
      <c r="Z419" s="776"/>
    </row>
    <row r="420" spans="1:26" ht="13" thickBot="1" x14ac:dyDescent="0.3">
      <c r="A420" s="231" t="s">
        <v>27</v>
      </c>
      <c r="B420" s="220">
        <f t="shared" ref="B420:W420" si="96">B416-B403</f>
        <v>-71</v>
      </c>
      <c r="C420" s="221">
        <f t="shared" si="96"/>
        <v>101</v>
      </c>
      <c r="D420" s="221">
        <f t="shared" si="96"/>
        <v>39</v>
      </c>
      <c r="E420" s="221">
        <f t="shared" si="96"/>
        <v>130</v>
      </c>
      <c r="F420" s="221">
        <f t="shared" si="96"/>
        <v>66</v>
      </c>
      <c r="G420" s="221">
        <f t="shared" si="96"/>
        <v>54</v>
      </c>
      <c r="H420" s="226">
        <f t="shared" si="96"/>
        <v>-6</v>
      </c>
      <c r="I420" s="220">
        <f t="shared" si="96"/>
        <v>46</v>
      </c>
      <c r="J420" s="221">
        <f t="shared" si="96"/>
        <v>60</v>
      </c>
      <c r="K420" s="221">
        <f t="shared" si="96"/>
        <v>-15</v>
      </c>
      <c r="L420" s="221">
        <f t="shared" si="96"/>
        <v>56</v>
      </c>
      <c r="M420" s="221">
        <f t="shared" si="96"/>
        <v>-36</v>
      </c>
      <c r="N420" s="221">
        <f t="shared" si="96"/>
        <v>51</v>
      </c>
      <c r="O420" s="226">
        <f t="shared" si="96"/>
        <v>0</v>
      </c>
      <c r="P420" s="220">
        <f t="shared" si="96"/>
        <v>59</v>
      </c>
      <c r="Q420" s="221">
        <f t="shared" si="96"/>
        <v>-170</v>
      </c>
      <c r="R420" s="221">
        <f t="shared" si="96"/>
        <v>-99</v>
      </c>
      <c r="S420" s="221">
        <f t="shared" si="96"/>
        <v>-52</v>
      </c>
      <c r="T420" s="221">
        <f t="shared" si="96"/>
        <v>-13</v>
      </c>
      <c r="U420" s="221">
        <f t="shared" si="96"/>
        <v>28</v>
      </c>
      <c r="V420" s="226">
        <f t="shared" si="96"/>
        <v>121</v>
      </c>
      <c r="W420" s="370">
        <f t="shared" si="96"/>
        <v>17</v>
      </c>
      <c r="X420" s="776"/>
      <c r="Y420" s="776"/>
      <c r="Z420" s="776"/>
    </row>
    <row r="421" spans="1:26" x14ac:dyDescent="0.25">
      <c r="A421" s="267" t="s">
        <v>52</v>
      </c>
      <c r="B421" s="261">
        <v>58</v>
      </c>
      <c r="C421" s="262">
        <v>57</v>
      </c>
      <c r="D421" s="262">
        <v>58</v>
      </c>
      <c r="E421" s="262">
        <v>17</v>
      </c>
      <c r="F421" s="262">
        <v>57</v>
      </c>
      <c r="G421" s="262">
        <v>57</v>
      </c>
      <c r="H421" s="263">
        <v>58</v>
      </c>
      <c r="I421" s="261">
        <v>57</v>
      </c>
      <c r="J421" s="262">
        <v>57</v>
      </c>
      <c r="K421" s="262">
        <v>58</v>
      </c>
      <c r="L421" s="262">
        <v>17</v>
      </c>
      <c r="M421" s="262">
        <v>58</v>
      </c>
      <c r="N421" s="262">
        <v>57</v>
      </c>
      <c r="O421" s="263">
        <v>58</v>
      </c>
      <c r="P421" s="261">
        <v>57</v>
      </c>
      <c r="Q421" s="262">
        <v>58</v>
      </c>
      <c r="R421" s="262">
        <v>57</v>
      </c>
      <c r="S421" s="262">
        <v>18</v>
      </c>
      <c r="T421" s="262">
        <v>58</v>
      </c>
      <c r="U421" s="262">
        <v>58</v>
      </c>
      <c r="V421" s="263">
        <v>58</v>
      </c>
      <c r="W421" s="371">
        <f>SUM(B421:V421)</f>
        <v>1088</v>
      </c>
      <c r="X421" s="776" t="s">
        <v>56</v>
      </c>
      <c r="Y421" s="265">
        <f>W408-W421</f>
        <v>0</v>
      </c>
      <c r="Z421" s="306">
        <f>Y421/W408</f>
        <v>0</v>
      </c>
    </row>
    <row r="422" spans="1:26" x14ac:dyDescent="0.25">
      <c r="A422" s="267" t="s">
        <v>28</v>
      </c>
      <c r="B422" s="781">
        <v>147.5</v>
      </c>
      <c r="C422" s="782">
        <v>147.5</v>
      </c>
      <c r="D422" s="782">
        <v>150</v>
      </c>
      <c r="E422" s="782">
        <v>147.5</v>
      </c>
      <c r="F422" s="782">
        <v>148</v>
      </c>
      <c r="G422" s="782">
        <v>150</v>
      </c>
      <c r="H422" s="783">
        <v>147.5</v>
      </c>
      <c r="I422" s="781">
        <v>148</v>
      </c>
      <c r="J422" s="782">
        <v>150</v>
      </c>
      <c r="K422" s="782">
        <v>149</v>
      </c>
      <c r="L422" s="782">
        <v>147.5</v>
      </c>
      <c r="M422" s="782">
        <v>150</v>
      </c>
      <c r="N422" s="782">
        <v>148</v>
      </c>
      <c r="O422" s="783">
        <v>147.5</v>
      </c>
      <c r="P422" s="781">
        <v>150</v>
      </c>
      <c r="Q422" s="782">
        <v>149</v>
      </c>
      <c r="R422" s="782">
        <v>150.5</v>
      </c>
      <c r="S422" s="782">
        <v>150.5</v>
      </c>
      <c r="T422" s="782">
        <v>151</v>
      </c>
      <c r="U422" s="782">
        <v>150.5</v>
      </c>
      <c r="V422" s="783">
        <v>150</v>
      </c>
      <c r="W422" s="777"/>
      <c r="X422" s="776" t="s">
        <v>57</v>
      </c>
      <c r="Y422" s="776">
        <v>148.41</v>
      </c>
      <c r="Z422" s="776"/>
    </row>
    <row r="423" spans="1:26" ht="13" thickBot="1" x14ac:dyDescent="0.3">
      <c r="A423" s="268" t="s">
        <v>26</v>
      </c>
      <c r="B423" s="550">
        <f t="shared" ref="B423:P423" si="97">B422-B409</f>
        <v>1</v>
      </c>
      <c r="C423" s="551">
        <f t="shared" si="97"/>
        <v>1</v>
      </c>
      <c r="D423" s="551">
        <f t="shared" si="97"/>
        <v>0.5</v>
      </c>
      <c r="E423" s="551">
        <f t="shared" si="97"/>
        <v>1</v>
      </c>
      <c r="F423" s="551">
        <f t="shared" si="97"/>
        <v>0.5</v>
      </c>
      <c r="G423" s="551">
        <f t="shared" si="97"/>
        <v>0.5</v>
      </c>
      <c r="H423" s="533">
        <f t="shared" si="97"/>
        <v>1</v>
      </c>
      <c r="I423" s="550">
        <f t="shared" si="97"/>
        <v>0.5</v>
      </c>
      <c r="J423" s="551">
        <f t="shared" si="97"/>
        <v>0.5</v>
      </c>
      <c r="K423" s="551">
        <f t="shared" si="97"/>
        <v>0.5</v>
      </c>
      <c r="L423" s="551">
        <f t="shared" si="97"/>
        <v>0.5</v>
      </c>
      <c r="M423" s="551">
        <f t="shared" si="97"/>
        <v>0.5</v>
      </c>
      <c r="N423" s="551">
        <f t="shared" si="97"/>
        <v>0.5</v>
      </c>
      <c r="O423" s="533">
        <f t="shared" si="97"/>
        <v>1</v>
      </c>
      <c r="P423" s="550">
        <f t="shared" si="97"/>
        <v>0.5</v>
      </c>
      <c r="Q423" s="551">
        <f t="shared" ref="Q423:V423" si="98">Q422-Q409</f>
        <v>1</v>
      </c>
      <c r="R423" s="551">
        <f t="shared" si="98"/>
        <v>1</v>
      </c>
      <c r="S423" s="551">
        <f t="shared" si="98"/>
        <v>1</v>
      </c>
      <c r="T423" s="551">
        <f t="shared" si="98"/>
        <v>1</v>
      </c>
      <c r="U423" s="551">
        <f t="shared" si="98"/>
        <v>1</v>
      </c>
      <c r="V423" s="533">
        <f t="shared" si="98"/>
        <v>0.5</v>
      </c>
      <c r="W423" s="333"/>
      <c r="X423" s="776" t="s">
        <v>26</v>
      </c>
      <c r="Y423" s="776">
        <f>Y422-Y409</f>
        <v>-0.12999999999999545</v>
      </c>
      <c r="Z423" s="776"/>
    </row>
  </sheetData>
  <mergeCells count="78">
    <mergeCell ref="B374:H374"/>
    <mergeCell ref="I374:O374"/>
    <mergeCell ref="P374:V374"/>
    <mergeCell ref="W374:W375"/>
    <mergeCell ref="B387:H387"/>
    <mergeCell ref="I387:O387"/>
    <mergeCell ref="P387:V387"/>
    <mergeCell ref="W387:W388"/>
    <mergeCell ref="B309:H309"/>
    <mergeCell ref="I309:O309"/>
    <mergeCell ref="P309:V309"/>
    <mergeCell ref="W309:W310"/>
    <mergeCell ref="B335:H335"/>
    <mergeCell ref="I335:O335"/>
    <mergeCell ref="P335:V335"/>
    <mergeCell ref="W335:W336"/>
    <mergeCell ref="B322:H322"/>
    <mergeCell ref="I322:O322"/>
    <mergeCell ref="P322:V322"/>
    <mergeCell ref="W322:W323"/>
    <mergeCell ref="B203:F203"/>
    <mergeCell ref="G203:G204"/>
    <mergeCell ref="B255:F255"/>
    <mergeCell ref="G255:G256"/>
    <mergeCell ref="B229:F229"/>
    <mergeCell ref="B242:F242"/>
    <mergeCell ref="G242:G243"/>
    <mergeCell ref="G229:G230"/>
    <mergeCell ref="B216:F216"/>
    <mergeCell ref="G216:G217"/>
    <mergeCell ref="B112:F112"/>
    <mergeCell ref="B164:F164"/>
    <mergeCell ref="B190:F190"/>
    <mergeCell ref="G190:G191"/>
    <mergeCell ref="B177:F177"/>
    <mergeCell ref="G177:G178"/>
    <mergeCell ref="G138:G139"/>
    <mergeCell ref="G164:G165"/>
    <mergeCell ref="G151:G152"/>
    <mergeCell ref="B138:F138"/>
    <mergeCell ref="G112:G113"/>
    <mergeCell ref="B125:F125"/>
    <mergeCell ref="G125:G126"/>
    <mergeCell ref="B151:F151"/>
    <mergeCell ref="B8:G8"/>
    <mergeCell ref="B21:G21"/>
    <mergeCell ref="B34:G34"/>
    <mergeCell ref="B47:G47"/>
    <mergeCell ref="B99:F99"/>
    <mergeCell ref="G99:G100"/>
    <mergeCell ref="B86:F86"/>
    <mergeCell ref="G86:G87"/>
    <mergeCell ref="B73:F73"/>
    <mergeCell ref="B60:F60"/>
    <mergeCell ref="G268:G269"/>
    <mergeCell ref="W296:W297"/>
    <mergeCell ref="B296:H296"/>
    <mergeCell ref="I296:O296"/>
    <mergeCell ref="P296:V296"/>
    <mergeCell ref="F282:F283"/>
    <mergeCell ref="B282:E282"/>
    <mergeCell ref="B268:F268"/>
    <mergeCell ref="B348:H348"/>
    <mergeCell ref="I348:O348"/>
    <mergeCell ref="P348:V348"/>
    <mergeCell ref="W348:W349"/>
    <mergeCell ref="B413:H413"/>
    <mergeCell ref="I413:O413"/>
    <mergeCell ref="P413:V413"/>
    <mergeCell ref="W413:W414"/>
    <mergeCell ref="B361:H361"/>
    <mergeCell ref="I361:O361"/>
    <mergeCell ref="P361:V361"/>
    <mergeCell ref="W361:W362"/>
    <mergeCell ref="B400:H400"/>
    <mergeCell ref="I400:O400"/>
    <mergeCell ref="P400:V400"/>
    <mergeCell ref="W400:W401"/>
  </mergeCells>
  <conditionalFormatting sqref="B285:E285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3:F193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6:F20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19:F219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32:F232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45:F245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8:F258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71:F27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99:V29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12:V31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25:V325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38:V338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51:V35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64:V36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77:V37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90:V39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03:V40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16:V4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1"/>
  <dimension ref="A1:X507"/>
  <sheetViews>
    <sheetView showGridLines="0" topLeftCell="A473" zoomScale="68" zoomScaleNormal="68" workbookViewId="0">
      <selection activeCell="P470" sqref="P470"/>
    </sheetView>
  </sheetViews>
  <sheetFormatPr baseColWidth="10" defaultColWidth="11.453125" defaultRowHeight="12.5" x14ac:dyDescent="0.25"/>
  <cols>
    <col min="1" max="1" width="16.26953125" style="200" bestFit="1" customWidth="1"/>
    <col min="2" max="8" width="9" style="200" customWidth="1"/>
    <col min="9" max="9" width="11.26953125" style="200" bestFit="1" customWidth="1"/>
    <col min="10" max="10" width="12" style="200" customWidth="1"/>
    <col min="11" max="11" width="11.453125" style="200"/>
    <col min="12" max="12" width="15.7265625" style="200" customWidth="1"/>
    <col min="13" max="13" width="15.54296875" style="200" bestFit="1" customWidth="1"/>
    <col min="14" max="18" width="11.453125" style="200"/>
    <col min="19" max="19" width="17.54296875" style="200" bestFit="1" customWidth="1"/>
    <col min="20" max="16384" width="11.453125" style="200"/>
  </cols>
  <sheetData>
    <row r="1" spans="1:15" x14ac:dyDescent="0.25">
      <c r="A1" s="200" t="s">
        <v>58</v>
      </c>
    </row>
    <row r="2" spans="1:15" x14ac:dyDescent="0.25">
      <c r="A2" s="200" t="s">
        <v>59</v>
      </c>
      <c r="B2" s="200">
        <v>41.584541062801932</v>
      </c>
    </row>
    <row r="3" spans="1:15" x14ac:dyDescent="0.25">
      <c r="A3" s="200" t="s">
        <v>7</v>
      </c>
      <c r="B3" s="200">
        <v>54.111405835543763</v>
      </c>
    </row>
    <row r="4" spans="1:15" x14ac:dyDescent="0.25">
      <c r="A4" s="200" t="s">
        <v>60</v>
      </c>
      <c r="B4" s="200">
        <v>3853</v>
      </c>
    </row>
    <row r="6" spans="1:15" x14ac:dyDescent="0.25">
      <c r="A6" s="229" t="s">
        <v>61</v>
      </c>
      <c r="B6" s="227">
        <v>41.584541062801932</v>
      </c>
      <c r="C6" s="227">
        <v>41.584541062801932</v>
      </c>
      <c r="D6" s="227">
        <v>41.584541062801932</v>
      </c>
      <c r="E6" s="227">
        <v>41.584541062801932</v>
      </c>
      <c r="F6" s="227">
        <v>41.584541062801932</v>
      </c>
      <c r="G6" s="227">
        <v>41.584541062801932</v>
      </c>
      <c r="H6" s="227">
        <v>41.584541062801932</v>
      </c>
    </row>
    <row r="7" spans="1:15" ht="13" thickBot="1" x14ac:dyDescent="0.3">
      <c r="A7" s="229" t="s">
        <v>62</v>
      </c>
      <c r="B7" s="215">
        <v>22.4</v>
      </c>
      <c r="C7" s="215">
        <v>22.4</v>
      </c>
      <c r="D7" s="215">
        <v>22.4</v>
      </c>
      <c r="E7" s="215">
        <v>22.4</v>
      </c>
      <c r="F7" s="215">
        <v>22.4</v>
      </c>
      <c r="G7" s="215">
        <v>22.4</v>
      </c>
      <c r="H7" s="215">
        <v>22.4</v>
      </c>
    </row>
    <row r="8" spans="1:15" ht="13.5" thickBot="1" x14ac:dyDescent="0.3">
      <c r="A8" s="272" t="s">
        <v>49</v>
      </c>
      <c r="B8" s="908" t="s">
        <v>50</v>
      </c>
      <c r="C8" s="909"/>
      <c r="D8" s="909"/>
      <c r="E8" s="909"/>
      <c r="F8" s="909"/>
      <c r="G8" s="910"/>
      <c r="H8" s="292" t="s">
        <v>0</v>
      </c>
    </row>
    <row r="9" spans="1:15" x14ac:dyDescent="0.25">
      <c r="A9" s="214" t="s">
        <v>54</v>
      </c>
      <c r="B9" s="273">
        <v>1</v>
      </c>
      <c r="C9" s="274">
        <v>2</v>
      </c>
      <c r="D9" s="275">
        <v>3</v>
      </c>
      <c r="E9" s="274">
        <v>4</v>
      </c>
      <c r="F9" s="275">
        <v>5</v>
      </c>
      <c r="G9" s="270">
        <v>6</v>
      </c>
      <c r="H9" s="276">
        <v>377</v>
      </c>
      <c r="I9" s="213"/>
    </row>
    <row r="10" spans="1:15" ht="13" x14ac:dyDescent="0.25">
      <c r="A10" s="214" t="s">
        <v>2</v>
      </c>
      <c r="B10" s="233">
        <v>1</v>
      </c>
      <c r="C10" s="307">
        <v>2</v>
      </c>
      <c r="D10" s="234">
        <v>3</v>
      </c>
      <c r="E10" s="294">
        <v>4</v>
      </c>
      <c r="F10" s="314">
        <v>5</v>
      </c>
      <c r="G10" s="315">
        <v>6</v>
      </c>
      <c r="H10" s="271" t="s">
        <v>0</v>
      </c>
      <c r="I10" s="229"/>
      <c r="J10" s="277"/>
      <c r="K10" s="353"/>
      <c r="L10" s="353"/>
      <c r="M10" s="353"/>
      <c r="N10" s="353"/>
      <c r="O10" s="353"/>
    </row>
    <row r="11" spans="1:15" ht="13" x14ac:dyDescent="0.25">
      <c r="A11" s="278" t="s">
        <v>3</v>
      </c>
      <c r="B11" s="237">
        <v>150</v>
      </c>
      <c r="C11" s="238">
        <v>150</v>
      </c>
      <c r="D11" s="238">
        <v>150</v>
      </c>
      <c r="E11" s="238">
        <v>150</v>
      </c>
      <c r="F11" s="238">
        <v>150</v>
      </c>
      <c r="G11" s="239">
        <v>150</v>
      </c>
      <c r="H11" s="279">
        <v>150</v>
      </c>
      <c r="I11" s="319"/>
      <c r="J11" s="277"/>
      <c r="K11" s="353"/>
      <c r="L11" s="353"/>
      <c r="M11" s="353"/>
      <c r="N11" s="353"/>
      <c r="O11" s="353"/>
    </row>
    <row r="12" spans="1:15" ht="13" x14ac:dyDescent="0.25">
      <c r="A12" s="280" t="s">
        <v>6</v>
      </c>
      <c r="B12" s="242">
        <v>125.1025641025641</v>
      </c>
      <c r="C12" s="243">
        <v>135.03846153846155</v>
      </c>
      <c r="D12" s="243">
        <v>144.88297872340425</v>
      </c>
      <c r="E12" s="243">
        <v>156.59154929577466</v>
      </c>
      <c r="F12" s="281">
        <v>166.80327868852459</v>
      </c>
      <c r="G12" s="244">
        <v>180.44117647058823</v>
      </c>
      <c r="H12" s="318">
        <v>149.75862068965517</v>
      </c>
      <c r="J12" s="277"/>
      <c r="K12" s="353"/>
      <c r="L12" s="353"/>
      <c r="M12" s="353"/>
      <c r="N12" s="353"/>
      <c r="O12" s="353"/>
    </row>
    <row r="13" spans="1:15" ht="13" x14ac:dyDescent="0.25">
      <c r="A13" s="214" t="s">
        <v>7</v>
      </c>
      <c r="B13" s="245">
        <v>79.487179487179489</v>
      </c>
      <c r="C13" s="246">
        <v>73.07692307692308</v>
      </c>
      <c r="D13" s="246">
        <v>87.234042553191486</v>
      </c>
      <c r="E13" s="246">
        <v>90.140845070422529</v>
      </c>
      <c r="F13" s="282">
        <v>88.52459016393442</v>
      </c>
      <c r="G13" s="247">
        <v>88.235294117647058</v>
      </c>
      <c r="H13" s="283">
        <v>54.111405835543763</v>
      </c>
      <c r="I13" s="320"/>
      <c r="J13" s="277"/>
    </row>
    <row r="14" spans="1:15" x14ac:dyDescent="0.25">
      <c r="A14" s="214" t="s">
        <v>8</v>
      </c>
      <c r="B14" s="249">
        <v>8.6297179893375792E-2</v>
      </c>
      <c r="C14" s="250">
        <v>7.6375267151716539E-2</v>
      </c>
      <c r="D14" s="250">
        <v>6.7362824082148123E-2</v>
      </c>
      <c r="E14" s="250">
        <v>6.1333131179539056E-2</v>
      </c>
      <c r="F14" s="284">
        <v>6.3193109686077095E-2</v>
      </c>
      <c r="G14" s="251">
        <v>6.2399741342616839E-2</v>
      </c>
      <c r="H14" s="285">
        <v>0.12650956352261383</v>
      </c>
      <c r="I14" s="286"/>
      <c r="J14" s="287"/>
    </row>
    <row r="15" spans="1:15" x14ac:dyDescent="0.25">
      <c r="A15" s="280" t="s">
        <v>1</v>
      </c>
      <c r="B15" s="253">
        <f t="shared" ref="B15:H15" si="0">B12/B11*100-100</f>
        <v>-16.598290598290603</v>
      </c>
      <c r="C15" s="254">
        <f t="shared" si="0"/>
        <v>-9.9743589743589638</v>
      </c>
      <c r="D15" s="254">
        <f t="shared" si="0"/>
        <v>-3.4113475177305048</v>
      </c>
      <c r="E15" s="254">
        <f t="shared" si="0"/>
        <v>4.3943661971831034</v>
      </c>
      <c r="F15" s="254">
        <f t="shared" ref="F15" si="1">F12/F11*100-100</f>
        <v>11.202185792349724</v>
      </c>
      <c r="G15" s="255">
        <f t="shared" si="0"/>
        <v>20.294117647058812</v>
      </c>
      <c r="H15" s="316">
        <f t="shared" si="0"/>
        <v>-0.16091954022988375</v>
      </c>
      <c r="J15" s="287"/>
    </row>
    <row r="16" spans="1:15" ht="13" thickBot="1" x14ac:dyDescent="0.3">
      <c r="A16" s="214" t="s">
        <v>27</v>
      </c>
      <c r="B16" s="257">
        <f t="shared" ref="B16:H16" si="2">B12-B6</f>
        <v>83.51802303976217</v>
      </c>
      <c r="C16" s="258">
        <f t="shared" si="2"/>
        <v>93.453920475659615</v>
      </c>
      <c r="D16" s="258">
        <f t="shared" si="2"/>
        <v>103.29843766060232</v>
      </c>
      <c r="E16" s="258">
        <f t="shared" si="2"/>
        <v>115.00700823297272</v>
      </c>
      <c r="F16" s="258">
        <f t="shared" si="2"/>
        <v>125.21873762572265</v>
      </c>
      <c r="G16" s="259">
        <f t="shared" si="2"/>
        <v>138.85663540778631</v>
      </c>
      <c r="H16" s="288">
        <f t="shared" si="2"/>
        <v>108.17407962685324</v>
      </c>
      <c r="I16" s="215"/>
      <c r="J16" s="287"/>
    </row>
    <row r="17" spans="1:11" x14ac:dyDescent="0.25">
      <c r="A17" s="289" t="s">
        <v>51</v>
      </c>
      <c r="B17" s="261">
        <v>365</v>
      </c>
      <c r="C17" s="262">
        <v>643</v>
      </c>
      <c r="D17" s="262">
        <v>932</v>
      </c>
      <c r="E17" s="262">
        <v>686</v>
      </c>
      <c r="F17" s="262">
        <v>591</v>
      </c>
      <c r="G17" s="263">
        <v>326</v>
      </c>
      <c r="H17" s="264">
        <f>SUM(B17:G17)</f>
        <v>3543</v>
      </c>
      <c r="I17" s="265" t="s">
        <v>56</v>
      </c>
      <c r="J17" s="290">
        <f>B4-H17</f>
        <v>310</v>
      </c>
      <c r="K17" s="266">
        <f>J17/B4</f>
        <v>8.0456786919283679E-2</v>
      </c>
    </row>
    <row r="18" spans="1:11" x14ac:dyDescent="0.25">
      <c r="A18" s="289" t="s">
        <v>28</v>
      </c>
      <c r="B18" s="218">
        <v>30</v>
      </c>
      <c r="C18" s="269">
        <v>30</v>
      </c>
      <c r="D18" s="269">
        <v>29.5</v>
      </c>
      <c r="E18" s="269">
        <v>29</v>
      </c>
      <c r="F18" s="269">
        <v>29</v>
      </c>
      <c r="G18" s="219">
        <v>28.5</v>
      </c>
      <c r="H18" s="222"/>
      <c r="I18" s="200" t="s">
        <v>57</v>
      </c>
      <c r="J18" s="200">
        <v>22.4</v>
      </c>
    </row>
    <row r="19" spans="1:11" ht="13" thickBot="1" x14ac:dyDescent="0.3">
      <c r="A19" s="291" t="s">
        <v>26</v>
      </c>
      <c r="B19" s="220">
        <f>(B18-B7)</f>
        <v>7.6000000000000014</v>
      </c>
      <c r="C19" s="221">
        <f>C18-C7</f>
        <v>7.6000000000000014</v>
      </c>
      <c r="D19" s="221">
        <f>D18-D7</f>
        <v>7.1000000000000014</v>
      </c>
      <c r="E19" s="221">
        <f>E18-E7</f>
        <v>6.6000000000000014</v>
      </c>
      <c r="F19" s="221">
        <f>F18-F7</f>
        <v>6.6000000000000014</v>
      </c>
      <c r="G19" s="226">
        <f>G18-G7</f>
        <v>6.1000000000000014</v>
      </c>
      <c r="H19" s="223"/>
      <c r="I19" s="200" t="s">
        <v>26</v>
      </c>
    </row>
    <row r="21" spans="1:11" ht="13" thickBot="1" x14ac:dyDescent="0.3"/>
    <row r="22" spans="1:11" ht="13.5" thickBot="1" x14ac:dyDescent="0.3">
      <c r="A22" s="272" t="s">
        <v>64</v>
      </c>
      <c r="B22" s="908" t="s">
        <v>50</v>
      </c>
      <c r="C22" s="909"/>
      <c r="D22" s="909"/>
      <c r="E22" s="909"/>
      <c r="F22" s="909"/>
      <c r="G22" s="910"/>
      <c r="H22" s="292" t="s">
        <v>0</v>
      </c>
    </row>
    <row r="23" spans="1:11" x14ac:dyDescent="0.25">
      <c r="A23" s="214" t="s">
        <v>54</v>
      </c>
      <c r="B23" s="273">
        <v>1</v>
      </c>
      <c r="C23" s="274">
        <v>2</v>
      </c>
      <c r="D23" s="275">
        <v>3</v>
      </c>
      <c r="E23" s="274">
        <v>4</v>
      </c>
      <c r="F23" s="275">
        <v>5</v>
      </c>
      <c r="G23" s="270">
        <v>6</v>
      </c>
      <c r="H23" s="276">
        <v>267</v>
      </c>
      <c r="I23" s="213"/>
    </row>
    <row r="24" spans="1:11" ht="13" x14ac:dyDescent="0.25">
      <c r="A24" s="214" t="s">
        <v>2</v>
      </c>
      <c r="B24" s="233">
        <v>1</v>
      </c>
      <c r="C24" s="307">
        <v>2</v>
      </c>
      <c r="D24" s="234">
        <v>3</v>
      </c>
      <c r="E24" s="294">
        <v>4</v>
      </c>
      <c r="F24" s="314">
        <v>5</v>
      </c>
      <c r="G24" s="315">
        <v>6</v>
      </c>
      <c r="H24" s="271" t="s">
        <v>0</v>
      </c>
      <c r="I24" s="229"/>
      <c r="J24" s="277"/>
      <c r="K24" s="353"/>
    </row>
    <row r="25" spans="1:11" ht="13" x14ac:dyDescent="0.25">
      <c r="A25" s="278" t="s">
        <v>3</v>
      </c>
      <c r="B25" s="237">
        <v>260</v>
      </c>
      <c r="C25" s="238">
        <v>260</v>
      </c>
      <c r="D25" s="238">
        <v>260</v>
      </c>
      <c r="E25" s="238">
        <v>260</v>
      </c>
      <c r="F25" s="238">
        <v>260</v>
      </c>
      <c r="G25" s="239">
        <v>260</v>
      </c>
      <c r="H25" s="279">
        <v>260</v>
      </c>
      <c r="I25" s="319"/>
      <c r="J25" s="277"/>
      <c r="K25" s="353"/>
    </row>
    <row r="26" spans="1:11" ht="13" x14ac:dyDescent="0.25">
      <c r="A26" s="280" t="s">
        <v>6</v>
      </c>
      <c r="B26" s="242">
        <v>272</v>
      </c>
      <c r="C26" s="243">
        <v>287</v>
      </c>
      <c r="D26" s="243">
        <v>276</v>
      </c>
      <c r="E26" s="243">
        <v>281</v>
      </c>
      <c r="F26" s="281">
        <v>289</v>
      </c>
      <c r="G26" s="244">
        <v>303</v>
      </c>
      <c r="H26" s="318">
        <v>283</v>
      </c>
      <c r="J26" s="277"/>
      <c r="K26" s="353"/>
    </row>
    <row r="27" spans="1:11" ht="13" x14ac:dyDescent="0.25">
      <c r="A27" s="214" t="s">
        <v>7</v>
      </c>
      <c r="B27" s="245">
        <v>85.7</v>
      </c>
      <c r="C27" s="246">
        <v>64.599999999999994</v>
      </c>
      <c r="D27" s="246">
        <v>68.599999999999994</v>
      </c>
      <c r="E27" s="246">
        <v>76.5</v>
      </c>
      <c r="F27" s="282">
        <v>80</v>
      </c>
      <c r="G27" s="247">
        <v>72</v>
      </c>
      <c r="H27" s="283">
        <v>71.2</v>
      </c>
      <c r="I27" s="320"/>
      <c r="J27" s="277"/>
    </row>
    <row r="28" spans="1:11" x14ac:dyDescent="0.25">
      <c r="A28" s="214" t="s">
        <v>8</v>
      </c>
      <c r="B28" s="249">
        <v>7.5999999999999998E-2</v>
      </c>
      <c r="C28" s="250">
        <v>0.1</v>
      </c>
      <c r="D28" s="250">
        <v>9.6000000000000002E-2</v>
      </c>
      <c r="E28" s="250">
        <v>8.4000000000000005E-2</v>
      </c>
      <c r="F28" s="284">
        <v>7.6999999999999999E-2</v>
      </c>
      <c r="G28" s="251">
        <v>9.0999999999999998E-2</v>
      </c>
      <c r="H28" s="285">
        <v>9.2999999999999999E-2</v>
      </c>
      <c r="I28" s="286"/>
      <c r="J28" s="287"/>
    </row>
    <row r="29" spans="1:11" x14ac:dyDescent="0.25">
      <c r="A29" s="280" t="s">
        <v>1</v>
      </c>
      <c r="B29" s="253">
        <f t="shared" ref="B29:H29" si="3">B26/B25*100-100</f>
        <v>4.6153846153846274</v>
      </c>
      <c r="C29" s="254">
        <f t="shared" si="3"/>
        <v>10.384615384615387</v>
      </c>
      <c r="D29" s="254">
        <f t="shared" si="3"/>
        <v>6.1538461538461604</v>
      </c>
      <c r="E29" s="254">
        <f t="shared" si="3"/>
        <v>8.076923076923066</v>
      </c>
      <c r="F29" s="254">
        <f t="shared" si="3"/>
        <v>11.15384615384616</v>
      </c>
      <c r="G29" s="255">
        <f t="shared" si="3"/>
        <v>16.538461538461547</v>
      </c>
      <c r="H29" s="316">
        <f t="shared" si="3"/>
        <v>8.8461538461538396</v>
      </c>
      <c r="J29" s="287"/>
    </row>
    <row r="30" spans="1:11" ht="13" thickBot="1" x14ac:dyDescent="0.3">
      <c r="A30" s="214" t="s">
        <v>27</v>
      </c>
      <c r="B30" s="257">
        <f t="shared" ref="B30:H30" si="4">B26-B12</f>
        <v>146.89743589743591</v>
      </c>
      <c r="C30" s="258">
        <f t="shared" si="4"/>
        <v>151.96153846153845</v>
      </c>
      <c r="D30" s="258">
        <f t="shared" si="4"/>
        <v>131.11702127659575</v>
      </c>
      <c r="E30" s="258">
        <f t="shared" si="4"/>
        <v>124.40845070422534</v>
      </c>
      <c r="F30" s="258">
        <f t="shared" si="4"/>
        <v>122.19672131147541</v>
      </c>
      <c r="G30" s="259">
        <f t="shared" si="4"/>
        <v>122.55882352941177</v>
      </c>
      <c r="H30" s="288">
        <f t="shared" si="4"/>
        <v>133.24137931034483</v>
      </c>
      <c r="I30" s="215"/>
      <c r="J30" s="287"/>
    </row>
    <row r="31" spans="1:11" x14ac:dyDescent="0.25">
      <c r="A31" s="289" t="s">
        <v>51</v>
      </c>
      <c r="B31" s="261">
        <v>351</v>
      </c>
      <c r="C31" s="262">
        <v>638</v>
      </c>
      <c r="D31" s="262">
        <v>919</v>
      </c>
      <c r="E31" s="262">
        <v>678</v>
      </c>
      <c r="F31" s="262">
        <v>584</v>
      </c>
      <c r="G31" s="263">
        <v>324</v>
      </c>
      <c r="H31" s="264">
        <f>SUM(B31:G31)</f>
        <v>3494</v>
      </c>
      <c r="I31" s="265" t="s">
        <v>56</v>
      </c>
      <c r="J31" s="290">
        <f>H17-H31</f>
        <v>49</v>
      </c>
      <c r="K31" s="266">
        <f>J31/H17</f>
        <v>1.3830087496471917E-2</v>
      </c>
    </row>
    <row r="32" spans="1:11" x14ac:dyDescent="0.25">
      <c r="A32" s="289" t="s">
        <v>28</v>
      </c>
      <c r="B32" s="218">
        <v>35</v>
      </c>
      <c r="C32" s="269">
        <v>35</v>
      </c>
      <c r="D32" s="269">
        <v>34.5</v>
      </c>
      <c r="E32" s="269">
        <v>34</v>
      </c>
      <c r="F32" s="269">
        <v>34</v>
      </c>
      <c r="G32" s="219">
        <v>33.5</v>
      </c>
      <c r="H32" s="222"/>
      <c r="I32" s="200" t="s">
        <v>57</v>
      </c>
      <c r="J32" s="200">
        <v>29.73</v>
      </c>
    </row>
    <row r="33" spans="1:17" ht="13" thickBot="1" x14ac:dyDescent="0.3">
      <c r="A33" s="291" t="s">
        <v>26</v>
      </c>
      <c r="B33" s="220">
        <f>(B32-B18)</f>
        <v>5</v>
      </c>
      <c r="C33" s="221">
        <f>C32-C18</f>
        <v>5</v>
      </c>
      <c r="D33" s="221">
        <f>D32-D18</f>
        <v>5</v>
      </c>
      <c r="E33" s="221">
        <f>E32-E18</f>
        <v>5</v>
      </c>
      <c r="F33" s="221">
        <f>F32-F18</f>
        <v>5</v>
      </c>
      <c r="G33" s="226">
        <f>G32-G18</f>
        <v>5</v>
      </c>
      <c r="H33" s="223"/>
      <c r="I33" s="200" t="s">
        <v>26</v>
      </c>
      <c r="J33" s="200">
        <f>J32-J18</f>
        <v>7.3300000000000018</v>
      </c>
    </row>
    <row r="34" spans="1:17" x14ac:dyDescent="0.25">
      <c r="F34" s="200">
        <v>34</v>
      </c>
      <c r="G34" s="200">
        <v>33.5</v>
      </c>
    </row>
    <row r="35" spans="1:17" ht="13" thickBot="1" x14ac:dyDescent="0.3"/>
    <row r="36" spans="1:17" ht="13.5" thickBot="1" x14ac:dyDescent="0.3">
      <c r="A36" s="272" t="s">
        <v>66</v>
      </c>
      <c r="B36" s="908" t="s">
        <v>50</v>
      </c>
      <c r="C36" s="909"/>
      <c r="D36" s="909"/>
      <c r="E36" s="909"/>
      <c r="F36" s="909"/>
      <c r="G36" s="910"/>
      <c r="H36" s="292" t="s">
        <v>0</v>
      </c>
      <c r="M36" s="911" t="s">
        <v>69</v>
      </c>
      <c r="N36" s="912"/>
      <c r="O36" s="912"/>
      <c r="P36" s="913"/>
    </row>
    <row r="37" spans="1:17" x14ac:dyDescent="0.25">
      <c r="A37" s="214" t="s">
        <v>54</v>
      </c>
      <c r="B37" s="273">
        <v>1</v>
      </c>
      <c r="C37" s="274">
        <v>2</v>
      </c>
      <c r="D37" s="275">
        <v>3</v>
      </c>
      <c r="E37" s="274">
        <v>4</v>
      </c>
      <c r="F37" s="275">
        <v>5</v>
      </c>
      <c r="G37" s="270">
        <v>6</v>
      </c>
      <c r="H37" s="276">
        <v>267</v>
      </c>
      <c r="I37" s="213"/>
      <c r="M37" s="914" t="s">
        <v>70</v>
      </c>
      <c r="N37" s="915"/>
      <c r="O37" s="915"/>
      <c r="P37" s="916"/>
    </row>
    <row r="38" spans="1:17" ht="13.5" thickBot="1" x14ac:dyDescent="0.3">
      <c r="A38" s="214" t="s">
        <v>2</v>
      </c>
      <c r="B38" s="233">
        <v>1</v>
      </c>
      <c r="C38" s="307">
        <v>2</v>
      </c>
      <c r="D38" s="234">
        <v>3</v>
      </c>
      <c r="E38" s="294">
        <v>4</v>
      </c>
      <c r="F38" s="314">
        <v>5</v>
      </c>
      <c r="G38" s="315">
        <v>6</v>
      </c>
      <c r="H38" s="271" t="s">
        <v>0</v>
      </c>
      <c r="I38" s="229"/>
      <c r="J38" s="277"/>
      <c r="K38" s="353"/>
      <c r="M38" s="358" t="s">
        <v>54</v>
      </c>
      <c r="N38" s="359" t="s">
        <v>68</v>
      </c>
      <c r="O38" s="359" t="s">
        <v>59</v>
      </c>
      <c r="P38" s="360" t="s">
        <v>51</v>
      </c>
    </row>
    <row r="39" spans="1:17" ht="13" x14ac:dyDescent="0.25">
      <c r="A39" s="278" t="s">
        <v>3</v>
      </c>
      <c r="B39" s="237">
        <v>390</v>
      </c>
      <c r="C39" s="238">
        <v>390</v>
      </c>
      <c r="D39" s="238">
        <v>390</v>
      </c>
      <c r="E39" s="238">
        <v>390</v>
      </c>
      <c r="F39" s="238">
        <v>390</v>
      </c>
      <c r="G39" s="239">
        <v>390</v>
      </c>
      <c r="H39" s="279">
        <v>390</v>
      </c>
      <c r="I39" s="319"/>
      <c r="J39" s="277"/>
      <c r="K39" s="353"/>
      <c r="M39" s="356">
        <v>1</v>
      </c>
      <c r="N39" s="357">
        <v>1</v>
      </c>
      <c r="O39" s="357">
        <v>350</v>
      </c>
      <c r="P39" s="362">
        <v>232</v>
      </c>
      <c r="Q39" s="381">
        <v>40.5</v>
      </c>
    </row>
    <row r="40" spans="1:17" ht="13" x14ac:dyDescent="0.25">
      <c r="A40" s="280" t="s">
        <v>6</v>
      </c>
      <c r="B40" s="242">
        <v>437</v>
      </c>
      <c r="C40" s="243">
        <v>423</v>
      </c>
      <c r="D40" s="243">
        <v>405</v>
      </c>
      <c r="E40" s="243">
        <v>421</v>
      </c>
      <c r="F40" s="281">
        <v>442</v>
      </c>
      <c r="G40" s="244">
        <v>429</v>
      </c>
      <c r="H40" s="318">
        <v>423</v>
      </c>
      <c r="J40" s="277"/>
      <c r="K40" s="353"/>
      <c r="M40" s="218">
        <v>2</v>
      </c>
      <c r="N40" s="269">
        <v>2</v>
      </c>
      <c r="O40" s="269" t="s">
        <v>71</v>
      </c>
      <c r="P40" s="219">
        <v>368</v>
      </c>
      <c r="Q40" s="381">
        <v>40</v>
      </c>
    </row>
    <row r="41" spans="1:17" ht="13" x14ac:dyDescent="0.25">
      <c r="A41" s="214" t="s">
        <v>7</v>
      </c>
      <c r="B41" s="245">
        <v>76.900000000000006</v>
      </c>
      <c r="C41" s="246">
        <v>79.599999999999994</v>
      </c>
      <c r="D41" s="246">
        <v>66.2</v>
      </c>
      <c r="E41" s="246">
        <v>71.2</v>
      </c>
      <c r="F41" s="282">
        <v>75</v>
      </c>
      <c r="G41" s="247">
        <v>88</v>
      </c>
      <c r="H41" s="283">
        <v>73</v>
      </c>
      <c r="I41" s="320"/>
      <c r="J41" s="277"/>
      <c r="M41" s="218">
        <v>3</v>
      </c>
      <c r="N41" s="269">
        <v>3</v>
      </c>
      <c r="O41" s="269" t="s">
        <v>72</v>
      </c>
      <c r="P41" s="219">
        <v>587</v>
      </c>
      <c r="Q41" s="381">
        <v>39.5</v>
      </c>
    </row>
    <row r="42" spans="1:17" x14ac:dyDescent="0.25">
      <c r="A42" s="214" t="s">
        <v>8</v>
      </c>
      <c r="B42" s="249">
        <v>8.8999999999999996E-2</v>
      </c>
      <c r="C42" s="250">
        <v>8.7999999999999995E-2</v>
      </c>
      <c r="D42" s="250">
        <v>0.1</v>
      </c>
      <c r="E42" s="250">
        <v>9.4E-2</v>
      </c>
      <c r="F42" s="284">
        <v>8.3000000000000004E-2</v>
      </c>
      <c r="G42" s="251">
        <v>8.5999999999999993E-2</v>
      </c>
      <c r="H42" s="285">
        <v>9.6000000000000002E-2</v>
      </c>
      <c r="I42" s="286"/>
      <c r="J42" s="287"/>
      <c r="M42" s="218">
        <v>4</v>
      </c>
      <c r="N42" s="269">
        <v>4</v>
      </c>
      <c r="O42" s="269" t="s">
        <v>73</v>
      </c>
      <c r="P42" s="219">
        <v>750</v>
      </c>
      <c r="Q42" s="381">
        <v>39</v>
      </c>
    </row>
    <row r="43" spans="1:17" x14ac:dyDescent="0.25">
      <c r="A43" s="280" t="s">
        <v>1</v>
      </c>
      <c r="B43" s="253">
        <f t="shared" ref="B43:H43" si="5">B40/B39*100-100</f>
        <v>12.051282051282058</v>
      </c>
      <c r="C43" s="254">
        <f t="shared" si="5"/>
        <v>8.4615384615384528</v>
      </c>
      <c r="D43" s="254">
        <f t="shared" si="5"/>
        <v>3.8461538461538538</v>
      </c>
      <c r="E43" s="254">
        <f t="shared" si="5"/>
        <v>7.9487179487179418</v>
      </c>
      <c r="F43" s="254">
        <f t="shared" si="5"/>
        <v>13.333333333333329</v>
      </c>
      <c r="G43" s="255">
        <f t="shared" si="5"/>
        <v>10.000000000000014</v>
      </c>
      <c r="H43" s="316">
        <f t="shared" si="5"/>
        <v>8.4615384615384528</v>
      </c>
      <c r="J43" s="287"/>
      <c r="M43" s="218">
        <v>5</v>
      </c>
      <c r="N43" s="269">
        <v>5</v>
      </c>
      <c r="O43" s="269" t="s">
        <v>74</v>
      </c>
      <c r="P43" s="219">
        <v>702</v>
      </c>
      <c r="Q43" s="381">
        <v>39</v>
      </c>
    </row>
    <row r="44" spans="1:17" ht="13" thickBot="1" x14ac:dyDescent="0.3">
      <c r="A44" s="214" t="s">
        <v>27</v>
      </c>
      <c r="B44" s="257">
        <f>B40-B26</f>
        <v>165</v>
      </c>
      <c r="C44" s="258">
        <f t="shared" ref="C44:F44" si="6">C40-C26</f>
        <v>136</v>
      </c>
      <c r="D44" s="258">
        <f t="shared" si="6"/>
        <v>129</v>
      </c>
      <c r="E44" s="258">
        <f t="shared" si="6"/>
        <v>140</v>
      </c>
      <c r="F44" s="258">
        <f t="shared" si="6"/>
        <v>153</v>
      </c>
      <c r="G44" s="259">
        <f>G40-G26</f>
        <v>126</v>
      </c>
      <c r="H44" s="288">
        <f>H40-H26</f>
        <v>140</v>
      </c>
      <c r="I44" s="215"/>
      <c r="J44" s="287"/>
      <c r="M44" s="218">
        <v>6</v>
      </c>
      <c r="N44" s="269">
        <v>6</v>
      </c>
      <c r="O44" s="269" t="s">
        <v>75</v>
      </c>
      <c r="P44" s="219">
        <v>596</v>
      </c>
      <c r="Q44" s="381">
        <v>38.5</v>
      </c>
    </row>
    <row r="45" spans="1:17" ht="13" thickBot="1" x14ac:dyDescent="0.3">
      <c r="A45" s="289" t="s">
        <v>51</v>
      </c>
      <c r="B45" s="261">
        <v>332</v>
      </c>
      <c r="C45" s="262">
        <v>634</v>
      </c>
      <c r="D45" s="262">
        <v>918</v>
      </c>
      <c r="E45" s="262">
        <v>678</v>
      </c>
      <c r="F45" s="262">
        <v>583</v>
      </c>
      <c r="G45" s="263">
        <v>323</v>
      </c>
      <c r="H45" s="264">
        <f>SUM(B45:G45)</f>
        <v>3468</v>
      </c>
      <c r="I45" s="265" t="s">
        <v>56</v>
      </c>
      <c r="J45" s="290">
        <f>H31-H45</f>
        <v>26</v>
      </c>
      <c r="K45" s="266">
        <f>J45/H31</f>
        <v>7.4413279908414421E-3</v>
      </c>
      <c r="M45" s="216">
        <v>7</v>
      </c>
      <c r="N45" s="217">
        <v>7</v>
      </c>
      <c r="O45" s="217">
        <v>580</v>
      </c>
      <c r="P45" s="322">
        <v>222</v>
      </c>
      <c r="Q45" s="381">
        <v>38.5</v>
      </c>
    </row>
    <row r="46" spans="1:17" x14ac:dyDescent="0.25">
      <c r="A46" s="289" t="s">
        <v>28</v>
      </c>
      <c r="B46" s="218">
        <v>39</v>
      </c>
      <c r="C46" s="269">
        <v>39</v>
      </c>
      <c r="D46" s="269">
        <v>39</v>
      </c>
      <c r="E46" s="269">
        <v>38</v>
      </c>
      <c r="F46" s="269">
        <v>38</v>
      </c>
      <c r="G46" s="219">
        <v>38</v>
      </c>
      <c r="H46" s="222"/>
      <c r="I46" s="200" t="s">
        <v>57</v>
      </c>
      <c r="J46" s="200">
        <v>34.58</v>
      </c>
    </row>
    <row r="47" spans="1:17" ht="13" thickBot="1" x14ac:dyDescent="0.3">
      <c r="A47" s="291" t="s">
        <v>26</v>
      </c>
      <c r="B47" s="378">
        <f>(B46-B32)</f>
        <v>4</v>
      </c>
      <c r="C47" s="379">
        <f>C46-C32</f>
        <v>4</v>
      </c>
      <c r="D47" s="379">
        <f>D46-D32</f>
        <v>4.5</v>
      </c>
      <c r="E47" s="379">
        <f>E46-E32</f>
        <v>4</v>
      </c>
      <c r="F47" s="379">
        <f>F46-F32</f>
        <v>4</v>
      </c>
      <c r="G47" s="380">
        <f>G46-G32</f>
        <v>4.5</v>
      </c>
      <c r="H47" s="223"/>
      <c r="I47" s="200" t="s">
        <v>26</v>
      </c>
      <c r="J47" s="200">
        <f>J46-J32</f>
        <v>4.8499999999999979</v>
      </c>
    </row>
    <row r="48" spans="1:17" x14ac:dyDescent="0.25">
      <c r="D48" s="200">
        <v>39</v>
      </c>
      <c r="G48" s="200">
        <v>38</v>
      </c>
    </row>
    <row r="50" spans="1:17" ht="13" thickBot="1" x14ac:dyDescent="0.3">
      <c r="B50" s="381">
        <v>40.5</v>
      </c>
      <c r="C50" s="381">
        <v>40</v>
      </c>
      <c r="D50" s="381">
        <v>39.5</v>
      </c>
      <c r="E50" s="381">
        <v>39</v>
      </c>
      <c r="F50" s="381">
        <v>39</v>
      </c>
      <c r="G50" s="381">
        <v>38.5</v>
      </c>
      <c r="H50" s="381">
        <v>38.5</v>
      </c>
    </row>
    <row r="51" spans="1:17" ht="15" customHeight="1" thickBot="1" x14ac:dyDescent="0.3">
      <c r="A51" s="272" t="s">
        <v>76</v>
      </c>
      <c r="B51" s="908" t="s">
        <v>50</v>
      </c>
      <c r="C51" s="909"/>
      <c r="D51" s="909"/>
      <c r="E51" s="909"/>
      <c r="F51" s="909"/>
      <c r="G51" s="909"/>
      <c r="H51" s="910"/>
      <c r="I51" s="292" t="s">
        <v>0</v>
      </c>
    </row>
    <row r="52" spans="1:17" ht="15" customHeight="1" x14ac:dyDescent="0.25">
      <c r="A52" s="231" t="s">
        <v>54</v>
      </c>
      <c r="B52" s="356">
        <v>1</v>
      </c>
      <c r="C52" s="357">
        <v>2</v>
      </c>
      <c r="D52" s="357">
        <v>3</v>
      </c>
      <c r="E52" s="357">
        <v>4</v>
      </c>
      <c r="F52" s="357">
        <v>5</v>
      </c>
      <c r="G52" s="357">
        <v>6</v>
      </c>
      <c r="H52" s="362">
        <v>6</v>
      </c>
      <c r="I52" s="363">
        <v>257</v>
      </c>
      <c r="J52" s="213"/>
    </row>
    <row r="53" spans="1:17" ht="15" customHeight="1" x14ac:dyDescent="0.25">
      <c r="A53" s="231" t="s">
        <v>2</v>
      </c>
      <c r="B53" s="233">
        <v>1</v>
      </c>
      <c r="C53" s="307">
        <v>2</v>
      </c>
      <c r="D53" s="234">
        <v>3</v>
      </c>
      <c r="E53" s="294">
        <v>4</v>
      </c>
      <c r="F53" s="314">
        <v>5</v>
      </c>
      <c r="G53" s="315">
        <v>6</v>
      </c>
      <c r="H53" s="235">
        <v>7</v>
      </c>
      <c r="I53" s="364" t="s">
        <v>0</v>
      </c>
      <c r="J53" s="229"/>
      <c r="K53" s="277"/>
      <c r="L53" s="353"/>
      <c r="Q53" s="361"/>
    </row>
    <row r="54" spans="1:17" ht="15" customHeight="1" x14ac:dyDescent="0.25">
      <c r="A54" s="236" t="s">
        <v>3</v>
      </c>
      <c r="B54" s="237">
        <v>525</v>
      </c>
      <c r="C54" s="238">
        <v>525</v>
      </c>
      <c r="D54" s="238">
        <v>525</v>
      </c>
      <c r="E54" s="238">
        <v>525</v>
      </c>
      <c r="F54" s="238">
        <v>525</v>
      </c>
      <c r="G54" s="238">
        <v>525</v>
      </c>
      <c r="H54" s="239">
        <v>525</v>
      </c>
      <c r="I54" s="365">
        <v>525</v>
      </c>
      <c r="J54" s="319"/>
      <c r="K54" s="277"/>
      <c r="L54" s="353"/>
      <c r="Q54" s="361"/>
    </row>
    <row r="55" spans="1:17" ht="15" customHeight="1" x14ac:dyDescent="0.25">
      <c r="A55" s="241" t="s">
        <v>6</v>
      </c>
      <c r="B55" s="242">
        <v>420</v>
      </c>
      <c r="C55" s="243">
        <v>471</v>
      </c>
      <c r="D55" s="243">
        <v>492</v>
      </c>
      <c r="E55" s="243">
        <v>529</v>
      </c>
      <c r="F55" s="243">
        <v>548</v>
      </c>
      <c r="G55" s="243">
        <v>596</v>
      </c>
      <c r="H55" s="244">
        <v>647</v>
      </c>
      <c r="I55" s="366">
        <v>532</v>
      </c>
      <c r="K55" s="277"/>
      <c r="L55" s="353"/>
      <c r="Q55" s="361"/>
    </row>
    <row r="56" spans="1:17" ht="15" customHeight="1" x14ac:dyDescent="0.25">
      <c r="A56" s="231" t="s">
        <v>7</v>
      </c>
      <c r="B56" s="245">
        <v>70.599999999999994</v>
      </c>
      <c r="C56" s="246">
        <v>96.3</v>
      </c>
      <c r="D56" s="246">
        <v>97.7</v>
      </c>
      <c r="E56" s="246">
        <v>92.9</v>
      </c>
      <c r="F56" s="246">
        <v>100</v>
      </c>
      <c r="G56" s="246">
        <v>95.6</v>
      </c>
      <c r="H56" s="247">
        <v>93.8</v>
      </c>
      <c r="I56" s="367">
        <v>60.7</v>
      </c>
      <c r="J56" s="320"/>
      <c r="K56" s="930" t="s">
        <v>93</v>
      </c>
      <c r="L56" s="930"/>
      <c r="M56" s="930"/>
      <c r="N56" s="930"/>
      <c r="O56" s="930"/>
      <c r="P56" s="930"/>
      <c r="Q56" s="361"/>
    </row>
    <row r="57" spans="1:17" ht="15" customHeight="1" x14ac:dyDescent="0.25">
      <c r="A57" s="231" t="s">
        <v>8</v>
      </c>
      <c r="B57" s="249">
        <v>9.1999999999999998E-2</v>
      </c>
      <c r="C57" s="250">
        <v>0.05</v>
      </c>
      <c r="D57" s="250">
        <v>4.9000000000000002E-2</v>
      </c>
      <c r="E57" s="250">
        <v>5.1999999999999998E-2</v>
      </c>
      <c r="F57" s="250">
        <v>4.2999999999999997E-2</v>
      </c>
      <c r="G57" s="250">
        <v>5.8999999999999997E-2</v>
      </c>
      <c r="H57" s="251">
        <v>5.2999999999999999E-2</v>
      </c>
      <c r="I57" s="368">
        <v>0.11799999999999999</v>
      </c>
      <c r="J57" s="286"/>
      <c r="K57" s="930"/>
      <c r="L57" s="930"/>
      <c r="M57" s="930"/>
      <c r="N57" s="930"/>
      <c r="O57" s="930"/>
      <c r="P57" s="930"/>
      <c r="Q57" s="361"/>
    </row>
    <row r="58" spans="1:17" ht="15" customHeight="1" x14ac:dyDescent="0.25">
      <c r="A58" s="241" t="s">
        <v>1</v>
      </c>
      <c r="B58" s="253">
        <f t="shared" ref="B58:I58" si="7">B55/B54*100-100</f>
        <v>-20</v>
      </c>
      <c r="C58" s="254">
        <f t="shared" si="7"/>
        <v>-10.285714285714292</v>
      </c>
      <c r="D58" s="254">
        <f t="shared" si="7"/>
        <v>-6.2857142857142776</v>
      </c>
      <c r="E58" s="254">
        <f t="shared" si="7"/>
        <v>0.7619047619047592</v>
      </c>
      <c r="F58" s="254">
        <f t="shared" si="7"/>
        <v>4.3809523809523796</v>
      </c>
      <c r="G58" s="254">
        <f t="shared" ref="G58" si="8">G55/G54*100-100</f>
        <v>13.523809523809518</v>
      </c>
      <c r="H58" s="255">
        <f t="shared" si="7"/>
        <v>23.238095238095241</v>
      </c>
      <c r="I58" s="369">
        <f t="shared" si="7"/>
        <v>1.3333333333333428</v>
      </c>
      <c r="K58" s="382" t="s">
        <v>102</v>
      </c>
      <c r="Q58" s="361"/>
    </row>
    <row r="59" spans="1:17" ht="15" customHeight="1" thickBot="1" x14ac:dyDescent="0.3">
      <c r="A59" s="231" t="s">
        <v>27</v>
      </c>
      <c r="B59" s="257">
        <f>B55-B40</f>
        <v>-17</v>
      </c>
      <c r="C59" s="258">
        <f t="shared" ref="C59:H59" si="9">C55-C40</f>
        <v>48</v>
      </c>
      <c r="D59" s="258">
        <f t="shared" si="9"/>
        <v>87</v>
      </c>
      <c r="E59" s="258">
        <f t="shared" si="9"/>
        <v>108</v>
      </c>
      <c r="F59" s="258">
        <f t="shared" si="9"/>
        <v>106</v>
      </c>
      <c r="G59" s="258">
        <f t="shared" si="9"/>
        <v>167</v>
      </c>
      <c r="H59" s="259">
        <f t="shared" si="9"/>
        <v>224</v>
      </c>
      <c r="I59" s="370">
        <f>I55-H48</f>
        <v>532</v>
      </c>
      <c r="J59" s="215"/>
      <c r="K59" s="287"/>
      <c r="Q59" s="361"/>
    </row>
    <row r="60" spans="1:17" ht="15" customHeight="1" x14ac:dyDescent="0.25">
      <c r="A60" s="267" t="s">
        <v>51</v>
      </c>
      <c r="B60" s="261">
        <v>231</v>
      </c>
      <c r="C60" s="262">
        <v>367</v>
      </c>
      <c r="D60" s="262">
        <v>587</v>
      </c>
      <c r="E60" s="262">
        <v>750</v>
      </c>
      <c r="F60" s="262">
        <v>702</v>
      </c>
      <c r="G60" s="262">
        <v>596</v>
      </c>
      <c r="H60" s="263">
        <v>222</v>
      </c>
      <c r="I60" s="371">
        <f>SUM(B60:H60)</f>
        <v>3455</v>
      </c>
      <c r="J60" s="265" t="s">
        <v>56</v>
      </c>
      <c r="K60" s="290">
        <f>H45-I60</f>
        <v>13</v>
      </c>
      <c r="L60" s="266">
        <f>K60/H45</f>
        <v>3.7485582468281429E-3</v>
      </c>
    </row>
    <row r="61" spans="1:17" ht="15" customHeight="1" x14ac:dyDescent="0.25">
      <c r="A61" s="267" t="s">
        <v>28</v>
      </c>
      <c r="B61" s="218">
        <v>46</v>
      </c>
      <c r="C61" s="269">
        <v>45</v>
      </c>
      <c r="D61" s="269">
        <v>44.5</v>
      </c>
      <c r="E61" s="269">
        <v>44</v>
      </c>
      <c r="F61" s="269">
        <v>43.5</v>
      </c>
      <c r="G61" s="269">
        <v>42.5</v>
      </c>
      <c r="H61" s="219">
        <v>42</v>
      </c>
      <c r="I61" s="331"/>
      <c r="J61" s="200" t="s">
        <v>57</v>
      </c>
      <c r="K61" s="200">
        <v>38.450000000000003</v>
      </c>
    </row>
    <row r="62" spans="1:17" ht="15" customHeight="1" thickBot="1" x14ac:dyDescent="0.3">
      <c r="A62" s="268" t="s">
        <v>26</v>
      </c>
      <c r="B62" s="220">
        <f>(B61-B50)</f>
        <v>5.5</v>
      </c>
      <c r="C62" s="221">
        <f t="shared" ref="C62:H62" si="10">(C61-C50)</f>
        <v>5</v>
      </c>
      <c r="D62" s="221">
        <f t="shared" si="10"/>
        <v>5</v>
      </c>
      <c r="E62" s="221">
        <f t="shared" si="10"/>
        <v>5</v>
      </c>
      <c r="F62" s="221">
        <f t="shared" si="10"/>
        <v>4.5</v>
      </c>
      <c r="G62" s="221">
        <f t="shared" si="10"/>
        <v>4</v>
      </c>
      <c r="H62" s="226">
        <f t="shared" si="10"/>
        <v>3.5</v>
      </c>
      <c r="I62" s="333"/>
      <c r="J62" s="200" t="s">
        <v>26</v>
      </c>
      <c r="K62" s="381">
        <f>K61-J46</f>
        <v>3.8700000000000045</v>
      </c>
      <c r="L62" s="377" t="s">
        <v>101</v>
      </c>
    </row>
    <row r="63" spans="1:17" x14ac:dyDescent="0.25">
      <c r="B63" s="200">
        <v>46</v>
      </c>
      <c r="C63" s="200">
        <v>45</v>
      </c>
      <c r="D63" s="200">
        <v>44.5</v>
      </c>
      <c r="E63" s="200">
        <v>44</v>
      </c>
    </row>
    <row r="64" spans="1:17" ht="13" thickBot="1" x14ac:dyDescent="0.3"/>
    <row r="65" spans="1:16" ht="13.5" thickBot="1" x14ac:dyDescent="0.3">
      <c r="A65" s="272" t="s">
        <v>103</v>
      </c>
      <c r="B65" s="908" t="s">
        <v>50</v>
      </c>
      <c r="C65" s="909"/>
      <c r="D65" s="909"/>
      <c r="E65" s="909"/>
      <c r="F65" s="909"/>
      <c r="G65" s="909"/>
      <c r="H65" s="910"/>
      <c r="I65" s="292" t="s">
        <v>0</v>
      </c>
    </row>
    <row r="66" spans="1:16" x14ac:dyDescent="0.25">
      <c r="A66" s="231" t="s">
        <v>54</v>
      </c>
      <c r="B66" s="356">
        <v>1</v>
      </c>
      <c r="C66" s="357">
        <v>2</v>
      </c>
      <c r="D66" s="357">
        <v>3</v>
      </c>
      <c r="E66" s="357">
        <v>4</v>
      </c>
      <c r="F66" s="357">
        <v>5</v>
      </c>
      <c r="G66" s="357">
        <v>6</v>
      </c>
      <c r="H66" s="362">
        <v>6</v>
      </c>
      <c r="I66" s="363">
        <v>258</v>
      </c>
      <c r="J66" s="213"/>
    </row>
    <row r="67" spans="1:16" ht="13" x14ac:dyDescent="0.25">
      <c r="A67" s="231" t="s">
        <v>2</v>
      </c>
      <c r="B67" s="233">
        <v>1</v>
      </c>
      <c r="C67" s="307">
        <v>2</v>
      </c>
      <c r="D67" s="234">
        <v>3</v>
      </c>
      <c r="E67" s="294">
        <v>4</v>
      </c>
      <c r="F67" s="314">
        <v>5</v>
      </c>
      <c r="G67" s="315">
        <v>6</v>
      </c>
      <c r="H67" s="235">
        <v>7</v>
      </c>
      <c r="I67" s="364" t="s">
        <v>0</v>
      </c>
      <c r="J67" s="229"/>
      <c r="K67" s="277"/>
      <c r="L67" s="353"/>
    </row>
    <row r="68" spans="1:16" ht="13" x14ac:dyDescent="0.25">
      <c r="A68" s="236" t="s">
        <v>3</v>
      </c>
      <c r="B68" s="237">
        <v>650</v>
      </c>
      <c r="C68" s="238">
        <v>650</v>
      </c>
      <c r="D68" s="238">
        <v>650</v>
      </c>
      <c r="E68" s="238">
        <v>650</v>
      </c>
      <c r="F68" s="238">
        <v>650</v>
      </c>
      <c r="G68" s="238">
        <v>650</v>
      </c>
      <c r="H68" s="239">
        <v>650</v>
      </c>
      <c r="I68" s="365">
        <v>650</v>
      </c>
      <c r="J68" s="319"/>
      <c r="K68" s="277"/>
      <c r="L68" s="353"/>
    </row>
    <row r="69" spans="1:16" ht="13" x14ac:dyDescent="0.25">
      <c r="A69" s="241" t="s">
        <v>6</v>
      </c>
      <c r="B69" s="242">
        <v>541</v>
      </c>
      <c r="C69" s="243">
        <v>623</v>
      </c>
      <c r="D69" s="243">
        <v>601</v>
      </c>
      <c r="E69" s="243">
        <v>636</v>
      </c>
      <c r="F69" s="243">
        <v>654</v>
      </c>
      <c r="G69" s="243">
        <v>695</v>
      </c>
      <c r="H69" s="244">
        <v>729</v>
      </c>
      <c r="I69" s="366">
        <v>643</v>
      </c>
      <c r="K69" s="277"/>
      <c r="L69" s="353"/>
    </row>
    <row r="70" spans="1:16" x14ac:dyDescent="0.25">
      <c r="A70" s="231" t="s">
        <v>7</v>
      </c>
      <c r="B70" s="245">
        <v>76.5</v>
      </c>
      <c r="C70" s="246">
        <v>85.2</v>
      </c>
      <c r="D70" s="246">
        <v>86</v>
      </c>
      <c r="E70" s="246">
        <v>94.6</v>
      </c>
      <c r="F70" s="246">
        <v>94.4</v>
      </c>
      <c r="G70" s="246">
        <v>95.5</v>
      </c>
      <c r="H70" s="247">
        <v>82.4</v>
      </c>
      <c r="I70" s="367">
        <v>76.7</v>
      </c>
      <c r="J70" s="320"/>
      <c r="K70" s="930"/>
      <c r="L70" s="930"/>
      <c r="M70" s="930"/>
      <c r="N70" s="930"/>
      <c r="O70" s="930"/>
      <c r="P70" s="930"/>
    </row>
    <row r="71" spans="1:16" x14ac:dyDescent="0.25">
      <c r="A71" s="231" t="s">
        <v>8</v>
      </c>
      <c r="B71" s="249">
        <v>9.8000000000000004E-2</v>
      </c>
      <c r="C71" s="250">
        <v>7.0000000000000007E-2</v>
      </c>
      <c r="D71" s="250">
        <v>6.2E-2</v>
      </c>
      <c r="E71" s="250">
        <v>5.2999999999999999E-2</v>
      </c>
      <c r="F71" s="250">
        <v>4.5999999999999999E-2</v>
      </c>
      <c r="G71" s="250">
        <v>4.5999999999999999E-2</v>
      </c>
      <c r="H71" s="251">
        <v>7.8E-2</v>
      </c>
      <c r="I71" s="368">
        <v>9.0999999999999998E-2</v>
      </c>
      <c r="J71" s="286"/>
      <c r="K71" s="930"/>
      <c r="L71" s="930"/>
      <c r="M71" s="930"/>
      <c r="N71" s="930"/>
      <c r="O71" s="930"/>
      <c r="P71" s="930"/>
    </row>
    <row r="72" spans="1:16" x14ac:dyDescent="0.25">
      <c r="A72" s="241" t="s">
        <v>1</v>
      </c>
      <c r="B72" s="253">
        <f t="shared" ref="B72:I72" si="11">B69/B68*100-100</f>
        <v>-16.769230769230774</v>
      </c>
      <c r="C72" s="254">
        <f t="shared" si="11"/>
        <v>-4.1538461538461462</v>
      </c>
      <c r="D72" s="254">
        <f t="shared" si="11"/>
        <v>-7.538461538461533</v>
      </c>
      <c r="E72" s="254">
        <f t="shared" si="11"/>
        <v>-2.1538461538461462</v>
      </c>
      <c r="F72" s="254">
        <f t="shared" si="11"/>
        <v>0.6153846153846132</v>
      </c>
      <c r="G72" s="254">
        <f t="shared" si="11"/>
        <v>6.9230769230769198</v>
      </c>
      <c r="H72" s="255">
        <f t="shared" si="11"/>
        <v>12.15384615384616</v>
      </c>
      <c r="I72" s="369">
        <f t="shared" si="11"/>
        <v>-1.0769230769230802</v>
      </c>
      <c r="K72" s="382"/>
    </row>
    <row r="73" spans="1:16" ht="13" thickBot="1" x14ac:dyDescent="0.3">
      <c r="A73" s="231" t="s">
        <v>27</v>
      </c>
      <c r="B73" s="257">
        <f t="shared" ref="B73:H73" si="12">B69-B55</f>
        <v>121</v>
      </c>
      <c r="C73" s="258">
        <f t="shared" si="12"/>
        <v>152</v>
      </c>
      <c r="D73" s="258">
        <f t="shared" si="12"/>
        <v>109</v>
      </c>
      <c r="E73" s="258">
        <f t="shared" si="12"/>
        <v>107</v>
      </c>
      <c r="F73" s="258">
        <f t="shared" si="12"/>
        <v>106</v>
      </c>
      <c r="G73" s="258">
        <f t="shared" si="12"/>
        <v>99</v>
      </c>
      <c r="H73" s="259">
        <f t="shared" si="12"/>
        <v>82</v>
      </c>
      <c r="I73" s="370">
        <f>I69-H63</f>
        <v>643</v>
      </c>
      <c r="J73" s="215"/>
      <c r="K73" s="287"/>
    </row>
    <row r="74" spans="1:16" x14ac:dyDescent="0.25">
      <c r="A74" s="267" t="s">
        <v>51</v>
      </c>
      <c r="B74" s="261">
        <v>229</v>
      </c>
      <c r="C74" s="262">
        <v>368</v>
      </c>
      <c r="D74" s="262">
        <v>586</v>
      </c>
      <c r="E74" s="262">
        <v>750</v>
      </c>
      <c r="F74" s="262">
        <v>702</v>
      </c>
      <c r="G74" s="262">
        <v>596</v>
      </c>
      <c r="H74" s="263">
        <v>221</v>
      </c>
      <c r="I74" s="371">
        <f>SUM(B74:H74)</f>
        <v>3452</v>
      </c>
      <c r="J74" s="265" t="s">
        <v>56</v>
      </c>
      <c r="K74" s="290">
        <f>I60-I74</f>
        <v>3</v>
      </c>
      <c r="L74" s="266">
        <f>K74/I60</f>
        <v>8.6830680173661363E-4</v>
      </c>
    </row>
    <row r="75" spans="1:16" x14ac:dyDescent="0.25">
      <c r="A75" s="267" t="s">
        <v>28</v>
      </c>
      <c r="B75" s="218">
        <v>50</v>
      </c>
      <c r="C75" s="269">
        <v>49</v>
      </c>
      <c r="D75" s="269">
        <v>49</v>
      </c>
      <c r="E75" s="269">
        <v>48</v>
      </c>
      <c r="F75" s="269">
        <v>47.5</v>
      </c>
      <c r="G75" s="269">
        <v>46.5</v>
      </c>
      <c r="H75" s="219">
        <v>46</v>
      </c>
      <c r="I75" s="331"/>
      <c r="J75" s="200" t="s">
        <v>57</v>
      </c>
      <c r="K75" s="200">
        <v>43.86</v>
      </c>
    </row>
    <row r="76" spans="1:16" ht="13" thickBot="1" x14ac:dyDescent="0.3">
      <c r="A76" s="268" t="s">
        <v>26</v>
      </c>
      <c r="B76" s="220">
        <f t="shared" ref="B76:H76" si="13">(B75-B61)</f>
        <v>4</v>
      </c>
      <c r="C76" s="221">
        <f t="shared" si="13"/>
        <v>4</v>
      </c>
      <c r="D76" s="221">
        <f t="shared" si="13"/>
        <v>4.5</v>
      </c>
      <c r="E76" s="221">
        <f t="shared" si="13"/>
        <v>4</v>
      </c>
      <c r="F76" s="221">
        <f t="shared" si="13"/>
        <v>4</v>
      </c>
      <c r="G76" s="221">
        <f t="shared" si="13"/>
        <v>4</v>
      </c>
      <c r="H76" s="226">
        <f t="shared" si="13"/>
        <v>4</v>
      </c>
      <c r="I76" s="333"/>
      <c r="J76" s="200" t="s">
        <v>26</v>
      </c>
      <c r="K76" s="200">
        <f>K75-K61</f>
        <v>5.4099999999999966</v>
      </c>
      <c r="L76" s="228"/>
    </row>
    <row r="78" spans="1:16" ht="13" thickBot="1" x14ac:dyDescent="0.3"/>
    <row r="79" spans="1:16" ht="13.5" thickBot="1" x14ac:dyDescent="0.3">
      <c r="A79" s="272" t="s">
        <v>105</v>
      </c>
      <c r="B79" s="908" t="s">
        <v>50</v>
      </c>
      <c r="C79" s="909"/>
      <c r="D79" s="909"/>
      <c r="E79" s="909"/>
      <c r="F79" s="909"/>
      <c r="G79" s="909"/>
      <c r="H79" s="910"/>
      <c r="I79" s="292" t="s">
        <v>0</v>
      </c>
    </row>
    <row r="80" spans="1:16" x14ac:dyDescent="0.25">
      <c r="A80" s="231" t="s">
        <v>54</v>
      </c>
      <c r="B80" s="356">
        <v>1</v>
      </c>
      <c r="C80" s="357">
        <v>2</v>
      </c>
      <c r="D80" s="357">
        <v>3</v>
      </c>
      <c r="E80" s="357">
        <v>4</v>
      </c>
      <c r="F80" s="357">
        <v>5</v>
      </c>
      <c r="G80" s="357">
        <v>6</v>
      </c>
      <c r="H80" s="362">
        <v>6</v>
      </c>
      <c r="I80" s="363">
        <v>255</v>
      </c>
      <c r="J80" s="213"/>
    </row>
    <row r="81" spans="1:16" ht="13" x14ac:dyDescent="0.25">
      <c r="A81" s="231" t="s">
        <v>2</v>
      </c>
      <c r="B81" s="233">
        <v>1</v>
      </c>
      <c r="C81" s="307">
        <v>2</v>
      </c>
      <c r="D81" s="234">
        <v>3</v>
      </c>
      <c r="E81" s="294">
        <v>4</v>
      </c>
      <c r="F81" s="314">
        <v>5</v>
      </c>
      <c r="G81" s="315">
        <v>6</v>
      </c>
      <c r="H81" s="235">
        <v>7</v>
      </c>
      <c r="I81" s="364" t="s">
        <v>0</v>
      </c>
      <c r="J81" s="229"/>
      <c r="K81" s="277"/>
      <c r="L81" s="353"/>
    </row>
    <row r="82" spans="1:16" ht="13" x14ac:dyDescent="0.25">
      <c r="A82" s="236" t="s">
        <v>3</v>
      </c>
      <c r="B82" s="237">
        <v>765</v>
      </c>
      <c r="C82" s="238">
        <v>765</v>
      </c>
      <c r="D82" s="238">
        <v>765</v>
      </c>
      <c r="E82" s="238">
        <v>765</v>
      </c>
      <c r="F82" s="238">
        <v>765</v>
      </c>
      <c r="G82" s="238">
        <v>765</v>
      </c>
      <c r="H82" s="239">
        <v>765</v>
      </c>
      <c r="I82" s="365">
        <v>765</v>
      </c>
      <c r="J82" s="319"/>
      <c r="K82" s="277"/>
      <c r="L82" s="353"/>
    </row>
    <row r="83" spans="1:16" ht="13" x14ac:dyDescent="0.25">
      <c r="A83" s="241" t="s">
        <v>6</v>
      </c>
      <c r="B83" s="242">
        <v>680</v>
      </c>
      <c r="C83" s="243">
        <v>747</v>
      </c>
      <c r="D83" s="243">
        <v>733</v>
      </c>
      <c r="E83" s="243">
        <v>742</v>
      </c>
      <c r="F83" s="243">
        <v>774</v>
      </c>
      <c r="G83" s="243">
        <v>756</v>
      </c>
      <c r="H83" s="244">
        <v>808</v>
      </c>
      <c r="I83" s="366">
        <v>750</v>
      </c>
      <c r="K83" s="277"/>
      <c r="L83" s="353"/>
    </row>
    <row r="84" spans="1:16" x14ac:dyDescent="0.25">
      <c r="A84" s="231" t="s">
        <v>7</v>
      </c>
      <c r="B84" s="400">
        <v>64.7</v>
      </c>
      <c r="C84" s="401">
        <v>74.099999999999994</v>
      </c>
      <c r="D84" s="401">
        <v>83.7</v>
      </c>
      <c r="E84" s="246">
        <v>87.5</v>
      </c>
      <c r="F84" s="246">
        <v>90.4</v>
      </c>
      <c r="G84" s="246">
        <v>86.4</v>
      </c>
      <c r="H84" s="247">
        <v>87.5</v>
      </c>
      <c r="I84" s="367">
        <v>81.2</v>
      </c>
      <c r="J84" s="405" t="s">
        <v>106</v>
      </c>
      <c r="K84" s="399"/>
      <c r="L84" s="399"/>
      <c r="M84" s="399"/>
      <c r="N84" s="399"/>
      <c r="O84" s="399"/>
      <c r="P84" s="399"/>
    </row>
    <row r="85" spans="1:16" x14ac:dyDescent="0.25">
      <c r="A85" s="231" t="s">
        <v>8</v>
      </c>
      <c r="B85" s="249">
        <v>0.121</v>
      </c>
      <c r="C85" s="250">
        <v>8.1000000000000003E-2</v>
      </c>
      <c r="D85" s="250">
        <v>6.5000000000000002E-2</v>
      </c>
      <c r="E85" s="250">
        <v>6.8000000000000005E-2</v>
      </c>
      <c r="F85" s="250">
        <v>6.5000000000000002E-2</v>
      </c>
      <c r="G85" s="250">
        <v>7.8E-2</v>
      </c>
      <c r="H85" s="251">
        <v>5.6000000000000001E-2</v>
      </c>
      <c r="I85" s="368">
        <v>8.1000000000000003E-2</v>
      </c>
      <c r="J85" s="286"/>
      <c r="K85" s="399"/>
      <c r="L85" s="399"/>
      <c r="M85" s="399"/>
      <c r="N85" s="399"/>
      <c r="O85" s="399"/>
      <c r="P85" s="399"/>
    </row>
    <row r="86" spans="1:16" x14ac:dyDescent="0.25">
      <c r="A86" s="241" t="s">
        <v>1</v>
      </c>
      <c r="B86" s="253">
        <f t="shared" ref="B86:I86" si="14">B83/B82*100-100</f>
        <v>-11.111111111111114</v>
      </c>
      <c r="C86" s="254">
        <f t="shared" si="14"/>
        <v>-2.3529411764705941</v>
      </c>
      <c r="D86" s="254">
        <f t="shared" si="14"/>
        <v>-4.1830065359477118</v>
      </c>
      <c r="E86" s="254">
        <f t="shared" si="14"/>
        <v>-3.0065359477124218</v>
      </c>
      <c r="F86" s="254">
        <f t="shared" si="14"/>
        <v>1.1764705882352899</v>
      </c>
      <c r="G86" s="254">
        <f t="shared" si="14"/>
        <v>-1.1764705882352899</v>
      </c>
      <c r="H86" s="255">
        <f t="shared" si="14"/>
        <v>5.620915032679747</v>
      </c>
      <c r="I86" s="369">
        <f t="shared" si="14"/>
        <v>-1.9607843137254974</v>
      </c>
      <c r="K86" s="382"/>
    </row>
    <row r="87" spans="1:16" ht="13" thickBot="1" x14ac:dyDescent="0.3">
      <c r="A87" s="231" t="s">
        <v>27</v>
      </c>
      <c r="B87" s="257">
        <f>B83-B69</f>
        <v>139</v>
      </c>
      <c r="C87" s="258">
        <f t="shared" ref="C87:I87" si="15">C83-C69</f>
        <v>124</v>
      </c>
      <c r="D87" s="258">
        <f t="shared" si="15"/>
        <v>132</v>
      </c>
      <c r="E87" s="258">
        <f t="shared" si="15"/>
        <v>106</v>
      </c>
      <c r="F87" s="258">
        <f t="shared" si="15"/>
        <v>120</v>
      </c>
      <c r="G87" s="258">
        <f t="shared" si="15"/>
        <v>61</v>
      </c>
      <c r="H87" s="259">
        <f t="shared" si="15"/>
        <v>79</v>
      </c>
      <c r="I87" s="370">
        <f t="shared" si="15"/>
        <v>107</v>
      </c>
      <c r="J87" s="215"/>
      <c r="K87" s="287"/>
    </row>
    <row r="88" spans="1:16" x14ac:dyDescent="0.25">
      <c r="A88" s="267" t="s">
        <v>51</v>
      </c>
      <c r="B88" s="261">
        <v>229</v>
      </c>
      <c r="C88" s="262">
        <v>368</v>
      </c>
      <c r="D88" s="262">
        <v>585</v>
      </c>
      <c r="E88" s="262">
        <v>750</v>
      </c>
      <c r="F88" s="262">
        <v>702</v>
      </c>
      <c r="G88" s="262">
        <v>596</v>
      </c>
      <c r="H88" s="263">
        <v>220</v>
      </c>
      <c r="I88" s="371">
        <f>SUM(B88:H88)</f>
        <v>3450</v>
      </c>
      <c r="J88" s="265" t="s">
        <v>56</v>
      </c>
      <c r="K88" s="290">
        <f>I74-I88</f>
        <v>2</v>
      </c>
      <c r="L88" s="266">
        <f>K88/I74</f>
        <v>5.7937427578215526E-4</v>
      </c>
    </row>
    <row r="89" spans="1:16" x14ac:dyDescent="0.25">
      <c r="A89" s="267" t="s">
        <v>28</v>
      </c>
      <c r="B89" s="218">
        <v>52.5</v>
      </c>
      <c r="C89" s="269">
        <v>51.5</v>
      </c>
      <c r="D89" s="269">
        <v>51.5</v>
      </c>
      <c r="E89" s="269">
        <v>51</v>
      </c>
      <c r="F89" s="269">
        <v>50.5</v>
      </c>
      <c r="G89" s="269">
        <v>49.5</v>
      </c>
      <c r="H89" s="219">
        <v>49</v>
      </c>
      <c r="I89" s="331"/>
      <c r="J89" s="200" t="s">
        <v>57</v>
      </c>
      <c r="K89" s="200">
        <v>47.95</v>
      </c>
    </row>
    <row r="90" spans="1:16" ht="13" thickBot="1" x14ac:dyDescent="0.3">
      <c r="A90" s="268" t="s">
        <v>26</v>
      </c>
      <c r="B90" s="220">
        <f>(B89-B75)</f>
        <v>2.5</v>
      </c>
      <c r="C90" s="221">
        <f t="shared" ref="C90:H90" si="16">(C89-C75)</f>
        <v>2.5</v>
      </c>
      <c r="D90" s="221">
        <f t="shared" si="16"/>
        <v>2.5</v>
      </c>
      <c r="E90" s="221">
        <f t="shared" si="16"/>
        <v>3</v>
      </c>
      <c r="F90" s="221">
        <f t="shared" si="16"/>
        <v>3</v>
      </c>
      <c r="G90" s="221">
        <f t="shared" si="16"/>
        <v>3</v>
      </c>
      <c r="H90" s="226">
        <f t="shared" si="16"/>
        <v>3</v>
      </c>
      <c r="I90" s="333"/>
      <c r="J90" s="200" t="s">
        <v>26</v>
      </c>
      <c r="K90" s="200">
        <f>K89-K75</f>
        <v>4.0900000000000034</v>
      </c>
      <c r="L90" s="228"/>
    </row>
    <row r="91" spans="1:16" x14ac:dyDescent="0.25">
      <c r="G91" s="200" t="s">
        <v>65</v>
      </c>
    </row>
    <row r="92" spans="1:16" ht="13" thickBot="1" x14ac:dyDescent="0.3"/>
    <row r="93" spans="1:16" ht="13.5" thickBot="1" x14ac:dyDescent="0.3">
      <c r="A93" s="272" t="s">
        <v>109</v>
      </c>
      <c r="B93" s="889" t="s">
        <v>50</v>
      </c>
      <c r="C93" s="890"/>
      <c r="D93" s="890"/>
      <c r="E93" s="890"/>
      <c r="F93" s="890"/>
      <c r="G93" s="890"/>
      <c r="H93" s="890"/>
      <c r="I93" s="892" t="s">
        <v>0</v>
      </c>
    </row>
    <row r="94" spans="1:16" x14ac:dyDescent="0.25">
      <c r="A94" s="231" t="s">
        <v>54</v>
      </c>
      <c r="B94" s="356">
        <v>1</v>
      </c>
      <c r="C94" s="357">
        <v>2</v>
      </c>
      <c r="D94" s="357">
        <v>3</v>
      </c>
      <c r="E94" s="357">
        <v>4</v>
      </c>
      <c r="F94" s="357">
        <v>5</v>
      </c>
      <c r="G94" s="357">
        <v>6</v>
      </c>
      <c r="H94" s="414">
        <v>7</v>
      </c>
      <c r="I94" s="893"/>
      <c r="J94" s="213"/>
    </row>
    <row r="95" spans="1:16" ht="13.5" thickBot="1" x14ac:dyDescent="0.3">
      <c r="A95" s="231" t="s">
        <v>2</v>
      </c>
      <c r="B95" s="233">
        <v>1</v>
      </c>
      <c r="C95" s="307">
        <v>2</v>
      </c>
      <c r="D95" s="234">
        <v>3</v>
      </c>
      <c r="E95" s="294">
        <v>4</v>
      </c>
      <c r="F95" s="314">
        <v>5</v>
      </c>
      <c r="G95" s="315">
        <v>6</v>
      </c>
      <c r="H95" s="415">
        <v>7</v>
      </c>
      <c r="I95" s="894"/>
      <c r="J95" s="229"/>
      <c r="K95" s="277"/>
      <c r="L95" s="353"/>
    </row>
    <row r="96" spans="1:16" ht="13" x14ac:dyDescent="0.25">
      <c r="A96" s="236" t="s">
        <v>3</v>
      </c>
      <c r="B96" s="237">
        <v>880</v>
      </c>
      <c r="C96" s="238">
        <v>880</v>
      </c>
      <c r="D96" s="238">
        <v>880</v>
      </c>
      <c r="E96" s="238">
        <v>880</v>
      </c>
      <c r="F96" s="238">
        <v>880</v>
      </c>
      <c r="G96" s="238">
        <v>880</v>
      </c>
      <c r="H96" s="239">
        <v>880</v>
      </c>
      <c r="I96" s="416">
        <v>880</v>
      </c>
      <c r="J96" s="319"/>
      <c r="K96" s="277"/>
      <c r="L96" s="353"/>
    </row>
    <row r="97" spans="1:12" ht="13" x14ac:dyDescent="0.25">
      <c r="A97" s="241" t="s">
        <v>6</v>
      </c>
      <c r="B97" s="242">
        <v>905</v>
      </c>
      <c r="C97" s="243">
        <v>955</v>
      </c>
      <c r="D97" s="243">
        <v>862</v>
      </c>
      <c r="E97" s="243">
        <v>852</v>
      </c>
      <c r="F97" s="243">
        <v>856</v>
      </c>
      <c r="G97" s="243">
        <v>881</v>
      </c>
      <c r="H97" s="244">
        <v>901</v>
      </c>
      <c r="I97" s="366">
        <v>877</v>
      </c>
      <c r="K97" s="277"/>
      <c r="L97" s="353"/>
    </row>
    <row r="98" spans="1:12" x14ac:dyDescent="0.25">
      <c r="A98" s="231" t="s">
        <v>7</v>
      </c>
      <c r="B98" s="245">
        <v>77.8</v>
      </c>
      <c r="C98" s="246">
        <v>74.099999999999994</v>
      </c>
      <c r="D98" s="246">
        <v>86</v>
      </c>
      <c r="E98" s="246">
        <v>85.7</v>
      </c>
      <c r="F98" s="246">
        <v>90.4</v>
      </c>
      <c r="G98" s="246">
        <v>84.1</v>
      </c>
      <c r="H98" s="247">
        <v>81.2</v>
      </c>
      <c r="I98" s="367">
        <v>80.5</v>
      </c>
      <c r="J98" s="406"/>
      <c r="K98" s="399"/>
      <c r="L98" s="399"/>
    </row>
    <row r="99" spans="1:12" ht="13" thickBot="1" x14ac:dyDescent="0.3">
      <c r="A99" s="231" t="s">
        <v>8</v>
      </c>
      <c r="B99" s="324">
        <v>9.1999999999999998E-2</v>
      </c>
      <c r="C99" s="325">
        <v>8.7999999999999995E-2</v>
      </c>
      <c r="D99" s="325">
        <v>7.3999999999999996E-2</v>
      </c>
      <c r="E99" s="325">
        <v>6.5000000000000002E-2</v>
      </c>
      <c r="F99" s="325">
        <v>6.4000000000000001E-2</v>
      </c>
      <c r="G99" s="325">
        <v>7.0000000000000007E-2</v>
      </c>
      <c r="H99" s="408">
        <v>0.08</v>
      </c>
      <c r="I99" s="409">
        <v>8.1000000000000003E-2</v>
      </c>
      <c r="J99" s="286"/>
      <c r="K99" s="399"/>
      <c r="L99" s="399"/>
    </row>
    <row r="100" spans="1:12" x14ac:dyDescent="0.25">
      <c r="A100" s="241" t="s">
        <v>1</v>
      </c>
      <c r="B100" s="327">
        <f t="shared" ref="B100:I100" si="17">B97/B96*100-100</f>
        <v>2.8409090909090793</v>
      </c>
      <c r="C100" s="328">
        <f t="shared" si="17"/>
        <v>8.5227272727272663</v>
      </c>
      <c r="D100" s="328">
        <f t="shared" si="17"/>
        <v>-2.0454545454545467</v>
      </c>
      <c r="E100" s="328">
        <f t="shared" si="17"/>
        <v>-3.181818181818187</v>
      </c>
      <c r="F100" s="328">
        <f t="shared" si="17"/>
        <v>-2.7272727272727195</v>
      </c>
      <c r="G100" s="328">
        <f t="shared" si="17"/>
        <v>0.11363636363637397</v>
      </c>
      <c r="H100" s="410">
        <f t="shared" si="17"/>
        <v>2.3863636363636402</v>
      </c>
      <c r="I100" s="411">
        <f t="shared" si="17"/>
        <v>-0.34090909090909349</v>
      </c>
      <c r="K100" s="382"/>
    </row>
    <row r="101" spans="1:12" ht="13" thickBot="1" x14ac:dyDescent="0.3">
      <c r="A101" s="231" t="s">
        <v>27</v>
      </c>
      <c r="B101" s="220">
        <f>B97-B83</f>
        <v>225</v>
      </c>
      <c r="C101" s="221">
        <f t="shared" ref="C101:I101" si="18">C97-C83</f>
        <v>208</v>
      </c>
      <c r="D101" s="221">
        <f t="shared" si="18"/>
        <v>129</v>
      </c>
      <c r="E101" s="221">
        <f t="shared" si="18"/>
        <v>110</v>
      </c>
      <c r="F101" s="221">
        <f t="shared" si="18"/>
        <v>82</v>
      </c>
      <c r="G101" s="221">
        <f t="shared" si="18"/>
        <v>125</v>
      </c>
      <c r="H101" s="226">
        <f t="shared" si="18"/>
        <v>93</v>
      </c>
      <c r="I101" s="370">
        <f t="shared" si="18"/>
        <v>127</v>
      </c>
      <c r="J101" s="215"/>
      <c r="K101" s="287"/>
    </row>
    <row r="102" spans="1:12" x14ac:dyDescent="0.25">
      <c r="A102" s="267" t="s">
        <v>51</v>
      </c>
      <c r="B102" s="261">
        <v>229</v>
      </c>
      <c r="C102" s="262">
        <v>368</v>
      </c>
      <c r="D102" s="262">
        <v>585</v>
      </c>
      <c r="E102" s="262">
        <v>749</v>
      </c>
      <c r="F102" s="262">
        <v>702</v>
      </c>
      <c r="G102" s="262">
        <v>596</v>
      </c>
      <c r="H102" s="263">
        <v>220</v>
      </c>
      <c r="I102" s="371">
        <f>SUM(B102:H102)</f>
        <v>3449</v>
      </c>
      <c r="J102" s="265" t="s">
        <v>56</v>
      </c>
      <c r="K102" s="290">
        <f>I88-I102</f>
        <v>1</v>
      </c>
      <c r="L102" s="266">
        <f>K102/I88</f>
        <v>2.8985507246376811E-4</v>
      </c>
    </row>
    <row r="103" spans="1:12" x14ac:dyDescent="0.25">
      <c r="A103" s="267" t="s">
        <v>28</v>
      </c>
      <c r="B103" s="218">
        <v>54.5</v>
      </c>
      <c r="C103" s="269">
        <v>53.5</v>
      </c>
      <c r="D103" s="269">
        <v>54</v>
      </c>
      <c r="E103" s="269">
        <v>54</v>
      </c>
      <c r="F103" s="269">
        <v>53.5</v>
      </c>
      <c r="G103" s="269">
        <v>52</v>
      </c>
      <c r="H103" s="219">
        <v>52</v>
      </c>
      <c r="I103" s="331"/>
      <c r="J103" s="200" t="s">
        <v>57</v>
      </c>
      <c r="K103" s="200">
        <v>50.77</v>
      </c>
    </row>
    <row r="104" spans="1:12" ht="13" thickBot="1" x14ac:dyDescent="0.3">
      <c r="A104" s="268" t="s">
        <v>26</v>
      </c>
      <c r="B104" s="220">
        <f>(B103-B89)</f>
        <v>2</v>
      </c>
      <c r="C104" s="221">
        <f t="shared" ref="C104:H104" si="19">(C103-C89)</f>
        <v>2</v>
      </c>
      <c r="D104" s="221">
        <f t="shared" si="19"/>
        <v>2.5</v>
      </c>
      <c r="E104" s="221">
        <f t="shared" si="19"/>
        <v>3</v>
      </c>
      <c r="F104" s="221">
        <f t="shared" si="19"/>
        <v>3</v>
      </c>
      <c r="G104" s="221">
        <f t="shared" si="19"/>
        <v>2.5</v>
      </c>
      <c r="H104" s="226">
        <f t="shared" si="19"/>
        <v>3</v>
      </c>
      <c r="I104" s="333"/>
      <c r="J104" s="200" t="s">
        <v>26</v>
      </c>
      <c r="K104" s="200">
        <f>K103-K89</f>
        <v>2.8200000000000003</v>
      </c>
      <c r="L104" s="228"/>
    </row>
    <row r="106" spans="1:12" ht="13" thickBot="1" x14ac:dyDescent="0.3"/>
    <row r="107" spans="1:12" ht="13.5" thickBot="1" x14ac:dyDescent="0.3">
      <c r="A107" s="272" t="s">
        <v>112</v>
      </c>
      <c r="B107" s="889" t="s">
        <v>50</v>
      </c>
      <c r="C107" s="890"/>
      <c r="D107" s="890"/>
      <c r="E107" s="890"/>
      <c r="F107" s="890"/>
      <c r="G107" s="890"/>
      <c r="H107" s="890"/>
      <c r="I107" s="892" t="s">
        <v>0</v>
      </c>
      <c r="J107" s="200">
        <v>255</v>
      </c>
    </row>
    <row r="108" spans="1:12" x14ac:dyDescent="0.25">
      <c r="A108" s="231" t="s">
        <v>54</v>
      </c>
      <c r="B108" s="356">
        <v>1</v>
      </c>
      <c r="C108" s="357">
        <v>2</v>
      </c>
      <c r="D108" s="357">
        <v>3</v>
      </c>
      <c r="E108" s="357">
        <v>4</v>
      </c>
      <c r="F108" s="357">
        <v>5</v>
      </c>
      <c r="G108" s="357">
        <v>6</v>
      </c>
      <c r="H108" s="414">
        <v>7</v>
      </c>
      <c r="I108" s="893"/>
      <c r="J108" s="213"/>
    </row>
    <row r="109" spans="1:12" ht="13.5" thickBot="1" x14ac:dyDescent="0.3">
      <c r="A109" s="231" t="s">
        <v>2</v>
      </c>
      <c r="B109" s="233">
        <v>1</v>
      </c>
      <c r="C109" s="307">
        <v>2</v>
      </c>
      <c r="D109" s="234">
        <v>3</v>
      </c>
      <c r="E109" s="294">
        <v>4</v>
      </c>
      <c r="F109" s="314">
        <v>5</v>
      </c>
      <c r="G109" s="315">
        <v>6</v>
      </c>
      <c r="H109" s="415">
        <v>7</v>
      </c>
      <c r="I109" s="894"/>
      <c r="J109" s="229"/>
      <c r="K109" s="277"/>
      <c r="L109" s="353"/>
    </row>
    <row r="110" spans="1:12" ht="13" x14ac:dyDescent="0.25">
      <c r="A110" s="236" t="s">
        <v>3</v>
      </c>
      <c r="B110" s="237">
        <v>990</v>
      </c>
      <c r="C110" s="238">
        <v>990</v>
      </c>
      <c r="D110" s="238">
        <v>990</v>
      </c>
      <c r="E110" s="238">
        <v>990</v>
      </c>
      <c r="F110" s="238">
        <v>990</v>
      </c>
      <c r="G110" s="238">
        <v>990</v>
      </c>
      <c r="H110" s="239">
        <v>990</v>
      </c>
      <c r="I110" s="416">
        <v>990</v>
      </c>
      <c r="J110" s="319"/>
      <c r="K110" s="277"/>
      <c r="L110" s="353"/>
    </row>
    <row r="111" spans="1:12" ht="13" x14ac:dyDescent="0.25">
      <c r="A111" s="241" t="s">
        <v>6</v>
      </c>
      <c r="B111" s="242">
        <v>1001</v>
      </c>
      <c r="C111" s="243">
        <v>1069</v>
      </c>
      <c r="D111" s="243">
        <v>972</v>
      </c>
      <c r="E111" s="243">
        <v>945</v>
      </c>
      <c r="F111" s="243">
        <v>992</v>
      </c>
      <c r="G111" s="243">
        <v>1005</v>
      </c>
      <c r="H111" s="244">
        <v>1016</v>
      </c>
      <c r="I111" s="366">
        <v>991</v>
      </c>
      <c r="K111" s="277"/>
      <c r="L111" s="353"/>
    </row>
    <row r="112" spans="1:12" x14ac:dyDescent="0.25">
      <c r="A112" s="231" t="s">
        <v>7</v>
      </c>
      <c r="B112" s="245">
        <v>70.599999999999994</v>
      </c>
      <c r="C112" s="246">
        <v>81.5</v>
      </c>
      <c r="D112" s="246">
        <v>81.400000000000006</v>
      </c>
      <c r="E112" s="246">
        <v>83.9</v>
      </c>
      <c r="F112" s="246">
        <v>84.6</v>
      </c>
      <c r="G112" s="246">
        <v>86.4</v>
      </c>
      <c r="H112" s="247">
        <v>93.8</v>
      </c>
      <c r="I112" s="367">
        <v>77.599999999999994</v>
      </c>
      <c r="J112" s="406"/>
      <c r="K112" s="399"/>
      <c r="L112" s="399"/>
    </row>
    <row r="113" spans="1:19" ht="13" thickBot="1" x14ac:dyDescent="0.3">
      <c r="A113" s="231" t="s">
        <v>8</v>
      </c>
      <c r="B113" s="324">
        <v>9.5000000000000001E-2</v>
      </c>
      <c r="C113" s="325">
        <v>8.2000000000000003E-2</v>
      </c>
      <c r="D113" s="325">
        <v>8.1000000000000003E-2</v>
      </c>
      <c r="E113" s="325">
        <v>7.9000000000000001E-2</v>
      </c>
      <c r="F113" s="325">
        <v>6.9000000000000006E-2</v>
      </c>
      <c r="G113" s="325">
        <v>6.6000000000000003E-2</v>
      </c>
      <c r="H113" s="408">
        <v>5.0999999999999997E-2</v>
      </c>
      <c r="I113" s="409">
        <v>8.3000000000000004E-2</v>
      </c>
      <c r="J113" s="286"/>
      <c r="K113" s="399"/>
      <c r="L113" s="399"/>
    </row>
    <row r="114" spans="1:19" x14ac:dyDescent="0.25">
      <c r="A114" s="241" t="s">
        <v>1</v>
      </c>
      <c r="B114" s="327">
        <f t="shared" ref="B114:I114" si="20">B111/B110*100-100</f>
        <v>1.1111111111111143</v>
      </c>
      <c r="C114" s="328">
        <f t="shared" si="20"/>
        <v>7.9797979797979792</v>
      </c>
      <c r="D114" s="328">
        <f t="shared" si="20"/>
        <v>-1.818181818181813</v>
      </c>
      <c r="E114" s="328">
        <f t="shared" si="20"/>
        <v>-4.5454545454545467</v>
      </c>
      <c r="F114" s="328">
        <f t="shared" si="20"/>
        <v>0.20202020202020776</v>
      </c>
      <c r="G114" s="328">
        <f t="shared" si="20"/>
        <v>1.5151515151515156</v>
      </c>
      <c r="H114" s="410">
        <f t="shared" si="20"/>
        <v>2.6262626262626156</v>
      </c>
      <c r="I114" s="411">
        <f t="shared" si="20"/>
        <v>0.10101010101008967</v>
      </c>
      <c r="K114" s="382"/>
    </row>
    <row r="115" spans="1:19" ht="13" thickBot="1" x14ac:dyDescent="0.3">
      <c r="A115" s="231" t="s">
        <v>27</v>
      </c>
      <c r="B115" s="220">
        <f>B111-B97</f>
        <v>96</v>
      </c>
      <c r="C115" s="221">
        <f t="shared" ref="C115:I115" si="21">C111-C97</f>
        <v>114</v>
      </c>
      <c r="D115" s="221">
        <f t="shared" si="21"/>
        <v>110</v>
      </c>
      <c r="E115" s="221">
        <f t="shared" si="21"/>
        <v>93</v>
      </c>
      <c r="F115" s="221">
        <f t="shared" si="21"/>
        <v>136</v>
      </c>
      <c r="G115" s="221">
        <f t="shared" si="21"/>
        <v>124</v>
      </c>
      <c r="H115" s="226">
        <f t="shared" si="21"/>
        <v>115</v>
      </c>
      <c r="I115" s="370">
        <f t="shared" si="21"/>
        <v>114</v>
      </c>
      <c r="J115" s="215"/>
      <c r="K115" s="287"/>
    </row>
    <row r="116" spans="1:19" x14ac:dyDescent="0.25">
      <c r="A116" s="267" t="s">
        <v>51</v>
      </c>
      <c r="B116" s="418">
        <v>229</v>
      </c>
      <c r="C116" s="419">
        <v>368</v>
      </c>
      <c r="D116" s="419">
        <v>584</v>
      </c>
      <c r="E116" s="419">
        <v>748</v>
      </c>
      <c r="F116" s="420">
        <v>702</v>
      </c>
      <c r="G116" s="420">
        <v>595</v>
      </c>
      <c r="H116" s="421">
        <v>220</v>
      </c>
      <c r="I116" s="371">
        <f>SUM(B116:H116)</f>
        <v>3446</v>
      </c>
      <c r="J116" s="265" t="s">
        <v>56</v>
      </c>
      <c r="K116" s="290">
        <f>I102-I116</f>
        <v>3</v>
      </c>
      <c r="L116" s="266">
        <f>K116/I102</f>
        <v>8.6981733835894465E-4</v>
      </c>
    </row>
    <row r="117" spans="1:19" x14ac:dyDescent="0.25">
      <c r="A117" s="267" t="s">
        <v>28</v>
      </c>
      <c r="B117" s="218">
        <v>57</v>
      </c>
      <c r="C117" s="269">
        <v>55.5</v>
      </c>
      <c r="D117" s="269">
        <v>56.5</v>
      </c>
      <c r="E117" s="269">
        <v>56.5</v>
      </c>
      <c r="F117" s="269">
        <v>56</v>
      </c>
      <c r="G117" s="269">
        <v>54</v>
      </c>
      <c r="H117" s="219">
        <v>54.5</v>
      </c>
      <c r="I117" s="331"/>
      <c r="J117" s="200" t="s">
        <v>57</v>
      </c>
      <c r="K117" s="200">
        <v>53.45</v>
      </c>
    </row>
    <row r="118" spans="1:19" ht="13" thickBot="1" x14ac:dyDescent="0.3">
      <c r="A118" s="268" t="s">
        <v>26</v>
      </c>
      <c r="B118" s="220">
        <f>(B117-B103)</f>
        <v>2.5</v>
      </c>
      <c r="C118" s="221">
        <f t="shared" ref="C118:H118" si="22">(C117-C103)</f>
        <v>2</v>
      </c>
      <c r="D118" s="221">
        <f t="shared" si="22"/>
        <v>2.5</v>
      </c>
      <c r="E118" s="221">
        <f t="shared" si="22"/>
        <v>2.5</v>
      </c>
      <c r="F118" s="221">
        <f t="shared" si="22"/>
        <v>2.5</v>
      </c>
      <c r="G118" s="221">
        <f t="shared" si="22"/>
        <v>2</v>
      </c>
      <c r="H118" s="226">
        <f t="shared" si="22"/>
        <v>2.5</v>
      </c>
      <c r="I118" s="333"/>
      <c r="J118" s="200" t="s">
        <v>26</v>
      </c>
      <c r="K118" s="200">
        <f>K117-K103</f>
        <v>2.6799999999999997</v>
      </c>
      <c r="L118" s="228"/>
    </row>
    <row r="119" spans="1:19" x14ac:dyDescent="0.25">
      <c r="C119" s="200" t="s">
        <v>65</v>
      </c>
    </row>
    <row r="120" spans="1:19" ht="13" thickBot="1" x14ac:dyDescent="0.3"/>
    <row r="121" spans="1:19" ht="13.5" thickBot="1" x14ac:dyDescent="0.3">
      <c r="B121" s="200">
        <v>55.5</v>
      </c>
      <c r="C121" s="200">
        <v>56</v>
      </c>
      <c r="D121" s="200">
        <v>56.5</v>
      </c>
      <c r="E121" s="200">
        <v>57</v>
      </c>
      <c r="F121" s="200">
        <v>56</v>
      </c>
      <c r="G121" s="200">
        <v>55</v>
      </c>
      <c r="H121" s="200">
        <v>54</v>
      </c>
      <c r="N121" s="498" t="s">
        <v>117</v>
      </c>
      <c r="O121" s="499" t="s">
        <v>118</v>
      </c>
      <c r="P121" s="507" t="s">
        <v>128</v>
      </c>
      <c r="Q121" s="499" t="s">
        <v>129</v>
      </c>
      <c r="R121" s="499" t="s">
        <v>120</v>
      </c>
      <c r="S121" s="500" t="s">
        <v>121</v>
      </c>
    </row>
    <row r="122" spans="1:19" ht="13.5" thickBot="1" x14ac:dyDescent="0.3">
      <c r="A122" s="272" t="s">
        <v>113</v>
      </c>
      <c r="B122" s="897" t="s">
        <v>50</v>
      </c>
      <c r="C122" s="897"/>
      <c r="D122" s="897"/>
      <c r="E122" s="897"/>
      <c r="F122" s="897"/>
      <c r="G122" s="897"/>
      <c r="H122" s="897"/>
      <c r="I122" s="892" t="s">
        <v>0</v>
      </c>
      <c r="J122" s="213">
        <v>257</v>
      </c>
      <c r="N122" s="504">
        <v>1</v>
      </c>
      <c r="O122" s="505">
        <v>7</v>
      </c>
      <c r="P122" s="510">
        <v>459</v>
      </c>
      <c r="Q122" s="505">
        <v>980</v>
      </c>
      <c r="R122" s="505">
        <v>5.5</v>
      </c>
      <c r="S122" s="506">
        <v>30</v>
      </c>
    </row>
    <row r="123" spans="1:19" ht="13" x14ac:dyDescent="0.25">
      <c r="A123" s="214" t="s">
        <v>54</v>
      </c>
      <c r="B123" s="356">
        <v>1</v>
      </c>
      <c r="C123" s="357">
        <v>2</v>
      </c>
      <c r="D123" s="357">
        <v>3</v>
      </c>
      <c r="E123" s="362">
        <v>4</v>
      </c>
      <c r="F123" s="356">
        <v>5</v>
      </c>
      <c r="G123" s="357">
        <v>6</v>
      </c>
      <c r="H123" s="362">
        <v>7</v>
      </c>
      <c r="I123" s="819"/>
      <c r="J123" s="229"/>
      <c r="K123" s="277"/>
      <c r="L123" s="353"/>
      <c r="N123" s="504">
        <v>2</v>
      </c>
      <c r="O123" s="505">
        <v>6</v>
      </c>
      <c r="P123" s="510">
        <v>749</v>
      </c>
      <c r="Q123" s="505" t="s">
        <v>142</v>
      </c>
      <c r="R123" s="505">
        <v>8.9</v>
      </c>
      <c r="S123" s="506">
        <v>50</v>
      </c>
    </row>
    <row r="124" spans="1:19" ht="13.5" thickBot="1" x14ac:dyDescent="0.3">
      <c r="A124" s="214" t="s">
        <v>2</v>
      </c>
      <c r="B124" s="294">
        <v>4</v>
      </c>
      <c r="C124" s="518">
        <v>3</v>
      </c>
      <c r="D124" s="307">
        <v>2</v>
      </c>
      <c r="E124" s="233">
        <v>1</v>
      </c>
      <c r="F124" s="233">
        <v>1</v>
      </c>
      <c r="G124" s="307">
        <v>2</v>
      </c>
      <c r="H124" s="518">
        <v>3</v>
      </c>
      <c r="I124" s="895"/>
      <c r="J124" s="319"/>
      <c r="K124" s="277"/>
      <c r="L124" s="353"/>
      <c r="N124" s="504">
        <v>3</v>
      </c>
      <c r="O124" s="505">
        <v>5</v>
      </c>
      <c r="P124" s="510">
        <v>501</v>
      </c>
      <c r="Q124" s="505" t="s">
        <v>143</v>
      </c>
      <c r="R124" s="505">
        <v>6</v>
      </c>
      <c r="S124" s="506">
        <v>33</v>
      </c>
    </row>
    <row r="125" spans="1:19" ht="13" x14ac:dyDescent="0.25">
      <c r="A125" s="278" t="s">
        <v>3</v>
      </c>
      <c r="B125" s="237">
        <v>1090</v>
      </c>
      <c r="C125" s="238">
        <v>1090</v>
      </c>
      <c r="D125" s="238">
        <v>1090</v>
      </c>
      <c r="E125" s="239">
        <v>1090</v>
      </c>
      <c r="F125" s="237">
        <v>1090</v>
      </c>
      <c r="G125" s="238">
        <v>1090</v>
      </c>
      <c r="H125" s="239">
        <v>1090</v>
      </c>
      <c r="I125" s="416">
        <v>1090</v>
      </c>
      <c r="K125" s="277"/>
      <c r="L125" s="353"/>
      <c r="N125" s="504">
        <v>4</v>
      </c>
      <c r="O125" s="505">
        <v>4</v>
      </c>
      <c r="P125" s="510">
        <v>216</v>
      </c>
      <c r="Q125" s="505">
        <v>810</v>
      </c>
      <c r="R125" s="505">
        <v>2.5</v>
      </c>
      <c r="S125" s="506">
        <v>15</v>
      </c>
    </row>
    <row r="126" spans="1:19" x14ac:dyDescent="0.25">
      <c r="A126" s="280" t="s">
        <v>6</v>
      </c>
      <c r="B126" s="242">
        <v>1165</v>
      </c>
      <c r="C126" s="243">
        <v>1104</v>
      </c>
      <c r="D126" s="243">
        <v>1009</v>
      </c>
      <c r="E126" s="244">
        <v>1046</v>
      </c>
      <c r="F126" s="242">
        <v>1028</v>
      </c>
      <c r="G126" s="243">
        <v>1075</v>
      </c>
      <c r="H126" s="244">
        <v>1142</v>
      </c>
      <c r="I126" s="366">
        <v>1088</v>
      </c>
      <c r="J126" s="406"/>
      <c r="K126" s="399"/>
      <c r="L126" s="399"/>
      <c r="N126" s="501">
        <v>5</v>
      </c>
      <c r="O126" s="502">
        <v>1</v>
      </c>
      <c r="P126" s="508">
        <v>275</v>
      </c>
      <c r="Q126" s="502">
        <v>850</v>
      </c>
      <c r="R126" s="502">
        <v>3.3</v>
      </c>
      <c r="S126" s="503">
        <v>18</v>
      </c>
    </row>
    <row r="127" spans="1:19" x14ac:dyDescent="0.25">
      <c r="A127" s="214" t="s">
        <v>7</v>
      </c>
      <c r="B127" s="245">
        <v>97.1</v>
      </c>
      <c r="C127" s="246">
        <v>100</v>
      </c>
      <c r="D127" s="246">
        <v>100</v>
      </c>
      <c r="E127" s="247">
        <v>87.5</v>
      </c>
      <c r="F127" s="245">
        <v>90</v>
      </c>
      <c r="G127" s="246">
        <v>98.2</v>
      </c>
      <c r="H127" s="247">
        <v>100</v>
      </c>
      <c r="I127" s="367">
        <v>88.7</v>
      </c>
      <c r="J127" s="286"/>
      <c r="K127" s="399"/>
      <c r="L127" s="399"/>
      <c r="N127" s="501">
        <v>6</v>
      </c>
      <c r="O127" s="502">
        <v>2</v>
      </c>
      <c r="P127" s="508">
        <v>758</v>
      </c>
      <c r="Q127" s="502" t="s">
        <v>144</v>
      </c>
      <c r="R127" s="502">
        <v>9</v>
      </c>
      <c r="S127" s="503">
        <v>50</v>
      </c>
    </row>
    <row r="128" spans="1:19" ht="13" thickBot="1" x14ac:dyDescent="0.3">
      <c r="A128" s="214" t="s">
        <v>8</v>
      </c>
      <c r="B128" s="249">
        <v>5.5E-2</v>
      </c>
      <c r="C128" s="250">
        <v>4.2000000000000003E-2</v>
      </c>
      <c r="D128" s="250">
        <v>0.03</v>
      </c>
      <c r="E128" s="251">
        <v>8.7999999999999995E-2</v>
      </c>
      <c r="F128" s="249">
        <v>6.4000000000000001E-2</v>
      </c>
      <c r="G128" s="250">
        <v>4.9000000000000002E-2</v>
      </c>
      <c r="H128" s="251">
        <v>4.2000000000000003E-2</v>
      </c>
      <c r="I128" s="409">
        <v>6.8000000000000005E-2</v>
      </c>
      <c r="K128" s="382"/>
      <c r="N128" s="511">
        <v>7</v>
      </c>
      <c r="O128" s="512">
        <v>3</v>
      </c>
      <c r="P128" s="509">
        <v>484</v>
      </c>
      <c r="Q128" s="512">
        <v>950</v>
      </c>
      <c r="R128" s="512">
        <v>5.8</v>
      </c>
      <c r="S128" s="513">
        <v>32</v>
      </c>
    </row>
    <row r="129" spans="1:16" ht="13" thickBot="1" x14ac:dyDescent="0.3">
      <c r="A129" s="280" t="s">
        <v>1</v>
      </c>
      <c r="B129" s="495">
        <f t="shared" ref="B129:I129" si="23">B126/B125*100-100</f>
        <v>6.8807339449541161</v>
      </c>
      <c r="C129" s="496">
        <f t="shared" si="23"/>
        <v>1.2844036697247816</v>
      </c>
      <c r="D129" s="526">
        <f t="shared" si="23"/>
        <v>-7.431192660550451</v>
      </c>
      <c r="E129" s="497">
        <f t="shared" si="23"/>
        <v>-4.036697247706428</v>
      </c>
      <c r="F129" s="495">
        <f t="shared" si="23"/>
        <v>-5.6880733944954045</v>
      </c>
      <c r="G129" s="496">
        <f t="shared" si="23"/>
        <v>-1.3761467889908232</v>
      </c>
      <c r="H129" s="497">
        <f t="shared" si="23"/>
        <v>4.7706422018348462</v>
      </c>
      <c r="I129" s="411">
        <f t="shared" si="23"/>
        <v>-0.18348623853211166</v>
      </c>
      <c r="J129" s="527" t="s">
        <v>147</v>
      </c>
      <c r="K129" s="287"/>
      <c r="P129" s="509">
        <f>SUM(P122:P128)</f>
        <v>3442</v>
      </c>
    </row>
    <row r="130" spans="1:16" ht="13" thickBot="1" x14ac:dyDescent="0.3">
      <c r="A130" s="214" t="s">
        <v>27</v>
      </c>
      <c r="B130" s="492">
        <f t="shared" ref="B130:I130" si="24">B126-B111</f>
        <v>164</v>
      </c>
      <c r="C130" s="493">
        <f t="shared" si="24"/>
        <v>35</v>
      </c>
      <c r="D130" s="493">
        <f t="shared" si="24"/>
        <v>37</v>
      </c>
      <c r="E130" s="494">
        <f t="shared" si="24"/>
        <v>101</v>
      </c>
      <c r="F130" s="492">
        <f t="shared" si="24"/>
        <v>36</v>
      </c>
      <c r="G130" s="493">
        <f t="shared" si="24"/>
        <v>70</v>
      </c>
      <c r="H130" s="494">
        <f t="shared" si="24"/>
        <v>126</v>
      </c>
      <c r="I130" s="370">
        <f t="shared" si="24"/>
        <v>97</v>
      </c>
      <c r="J130" s="265" t="s">
        <v>56</v>
      </c>
      <c r="K130" s="290">
        <f>I116-I131</f>
        <v>8</v>
      </c>
      <c r="L130" s="266">
        <f>K130/I116</f>
        <v>2.3215322112594312E-3</v>
      </c>
    </row>
    <row r="131" spans="1:16" x14ac:dyDescent="0.25">
      <c r="A131" s="289" t="s">
        <v>51</v>
      </c>
      <c r="B131" s="418">
        <v>459</v>
      </c>
      <c r="C131" s="419">
        <v>749</v>
      </c>
      <c r="D131" s="419">
        <v>501</v>
      </c>
      <c r="E131" s="525">
        <v>214</v>
      </c>
      <c r="F131" s="519">
        <v>275</v>
      </c>
      <c r="G131" s="420">
        <v>757</v>
      </c>
      <c r="H131" s="421">
        <v>483</v>
      </c>
      <c r="I131" s="371">
        <f>SUM(B131:H131)</f>
        <v>3438</v>
      </c>
      <c r="J131" s="200" t="s">
        <v>57</v>
      </c>
      <c r="K131" s="200">
        <v>55.63</v>
      </c>
    </row>
    <row r="132" spans="1:16" x14ac:dyDescent="0.25">
      <c r="A132" s="289" t="s">
        <v>28</v>
      </c>
      <c r="B132" s="218">
        <v>57.5</v>
      </c>
      <c r="C132" s="269">
        <v>58.5</v>
      </c>
      <c r="D132" s="269">
        <v>59.5</v>
      </c>
      <c r="E132" s="219">
        <v>60</v>
      </c>
      <c r="F132" s="218">
        <v>59</v>
      </c>
      <c r="G132" s="269">
        <v>57.5</v>
      </c>
      <c r="H132" s="219">
        <v>56.5</v>
      </c>
      <c r="I132" s="331"/>
      <c r="J132" s="200" t="s">
        <v>26</v>
      </c>
      <c r="K132" s="200">
        <f>K131-K117</f>
        <v>2.1799999999999997</v>
      </c>
      <c r="L132" s="228"/>
    </row>
    <row r="133" spans="1:16" ht="13" thickBot="1" x14ac:dyDescent="0.3">
      <c r="A133" s="291" t="s">
        <v>26</v>
      </c>
      <c r="B133" s="220">
        <f>(B132-B121)</f>
        <v>2</v>
      </c>
      <c r="C133" s="520">
        <f t="shared" ref="C133:H133" si="25">(C132-C121)</f>
        <v>2.5</v>
      </c>
      <c r="D133" s="520">
        <f t="shared" si="25"/>
        <v>3</v>
      </c>
      <c r="E133" s="370">
        <f t="shared" si="25"/>
        <v>3</v>
      </c>
      <c r="F133" s="220">
        <f t="shared" si="25"/>
        <v>3</v>
      </c>
      <c r="G133" s="520">
        <f t="shared" si="25"/>
        <v>2.5</v>
      </c>
      <c r="H133" s="370">
        <f t="shared" si="25"/>
        <v>2.5</v>
      </c>
      <c r="I133" s="333"/>
    </row>
    <row r="134" spans="1:16" x14ac:dyDescent="0.25">
      <c r="D134" s="200" t="s">
        <v>65</v>
      </c>
    </row>
    <row r="136" spans="1:16" ht="13" thickBot="1" x14ac:dyDescent="0.3"/>
    <row r="137" spans="1:16" ht="13.5" thickBot="1" x14ac:dyDescent="0.3">
      <c r="A137" s="272" t="s">
        <v>148</v>
      </c>
      <c r="B137" s="897" t="s">
        <v>50</v>
      </c>
      <c r="C137" s="897"/>
      <c r="D137" s="897"/>
      <c r="E137" s="897"/>
      <c r="F137" s="897"/>
      <c r="G137" s="897"/>
      <c r="H137" s="897"/>
      <c r="I137" s="892" t="s">
        <v>0</v>
      </c>
      <c r="J137" s="213"/>
    </row>
    <row r="138" spans="1:16" ht="13" x14ac:dyDescent="0.25">
      <c r="A138" s="214" t="s">
        <v>54</v>
      </c>
      <c r="B138" s="356">
        <v>1</v>
      </c>
      <c r="C138" s="357">
        <v>2</v>
      </c>
      <c r="D138" s="357">
        <v>3</v>
      </c>
      <c r="E138" s="362">
        <v>4</v>
      </c>
      <c r="F138" s="356">
        <v>5</v>
      </c>
      <c r="G138" s="357">
        <v>6</v>
      </c>
      <c r="H138" s="362">
        <v>7</v>
      </c>
      <c r="I138" s="819"/>
      <c r="J138" s="229"/>
      <c r="K138" s="277"/>
      <c r="L138" s="353"/>
    </row>
    <row r="139" spans="1:16" ht="13.5" thickBot="1" x14ac:dyDescent="0.3">
      <c r="A139" s="214" t="s">
        <v>2</v>
      </c>
      <c r="B139" s="294">
        <v>4</v>
      </c>
      <c r="C139" s="518">
        <v>3</v>
      </c>
      <c r="D139" s="307">
        <v>2</v>
      </c>
      <c r="E139" s="233">
        <v>1</v>
      </c>
      <c r="F139" s="233">
        <v>1</v>
      </c>
      <c r="G139" s="307">
        <v>2</v>
      </c>
      <c r="H139" s="518">
        <v>3</v>
      </c>
      <c r="I139" s="895"/>
      <c r="J139" s="319"/>
      <c r="K139" s="277"/>
      <c r="L139" s="353"/>
    </row>
    <row r="140" spans="1:16" ht="13" x14ac:dyDescent="0.25">
      <c r="A140" s="278" t="s">
        <v>3</v>
      </c>
      <c r="B140" s="237">
        <v>1190</v>
      </c>
      <c r="C140" s="238">
        <v>1190</v>
      </c>
      <c r="D140" s="238">
        <v>1190</v>
      </c>
      <c r="E140" s="239">
        <v>1190</v>
      </c>
      <c r="F140" s="237">
        <v>1190</v>
      </c>
      <c r="G140" s="238">
        <v>1190</v>
      </c>
      <c r="H140" s="239">
        <v>1190</v>
      </c>
      <c r="I140" s="416">
        <v>1190</v>
      </c>
      <c r="K140" s="277"/>
      <c r="L140" s="353"/>
    </row>
    <row r="141" spans="1:16" x14ac:dyDescent="0.25">
      <c r="A141" s="280" t="s">
        <v>6</v>
      </c>
      <c r="B141" s="242">
        <v>1267</v>
      </c>
      <c r="C141" s="243">
        <v>1193</v>
      </c>
      <c r="D141" s="243">
        <v>1125</v>
      </c>
      <c r="E141" s="244">
        <v>1111</v>
      </c>
      <c r="F141" s="242">
        <v>1134</v>
      </c>
      <c r="G141" s="243">
        <v>1194</v>
      </c>
      <c r="H141" s="244">
        <v>1219</v>
      </c>
      <c r="I141" s="366">
        <v>1188</v>
      </c>
      <c r="J141" s="406"/>
      <c r="K141" s="399"/>
      <c r="L141" s="399"/>
    </row>
    <row r="142" spans="1:16" x14ac:dyDescent="0.25">
      <c r="A142" s="214" t="s">
        <v>7</v>
      </c>
      <c r="B142" s="245">
        <v>94.6</v>
      </c>
      <c r="C142" s="246">
        <v>96.4</v>
      </c>
      <c r="D142" s="246">
        <v>97.2</v>
      </c>
      <c r="E142" s="247">
        <v>75</v>
      </c>
      <c r="F142" s="245">
        <v>71.400000000000006</v>
      </c>
      <c r="G142" s="246">
        <v>91.1</v>
      </c>
      <c r="H142" s="247">
        <v>94.6</v>
      </c>
      <c r="I142" s="367">
        <v>84.9</v>
      </c>
      <c r="J142" s="286"/>
      <c r="K142" s="399"/>
      <c r="L142" s="399"/>
    </row>
    <row r="143" spans="1:16" ht="13" thickBot="1" x14ac:dyDescent="0.3">
      <c r="A143" s="214" t="s">
        <v>8</v>
      </c>
      <c r="B143" s="249">
        <v>5.0999999999999997E-2</v>
      </c>
      <c r="C143" s="250">
        <v>4.9000000000000002E-2</v>
      </c>
      <c r="D143" s="250">
        <v>4.8000000000000001E-2</v>
      </c>
      <c r="E143" s="251">
        <v>7.4999999999999997E-2</v>
      </c>
      <c r="F143" s="249">
        <v>9.5000000000000001E-2</v>
      </c>
      <c r="G143" s="250">
        <v>5.8999999999999997E-2</v>
      </c>
      <c r="H143" s="251">
        <v>5.8000000000000003E-2</v>
      </c>
      <c r="I143" s="409">
        <v>7.0000000000000007E-2</v>
      </c>
      <c r="K143" s="382"/>
    </row>
    <row r="144" spans="1:16" ht="13" thickBot="1" x14ac:dyDescent="0.3">
      <c r="A144" s="280" t="s">
        <v>1</v>
      </c>
      <c r="B144" s="495">
        <f t="shared" ref="B144:I144" si="26">B141/B140*100-100</f>
        <v>6.470588235294116</v>
      </c>
      <c r="C144" s="496">
        <f t="shared" si="26"/>
        <v>0.25210084033614066</v>
      </c>
      <c r="D144" s="526">
        <f t="shared" si="26"/>
        <v>-5.4621848739495817</v>
      </c>
      <c r="E144" s="497">
        <f t="shared" si="26"/>
        <v>-6.6386554621848717</v>
      </c>
      <c r="F144" s="495">
        <f t="shared" si="26"/>
        <v>-4.7058823529411882</v>
      </c>
      <c r="G144" s="496">
        <f t="shared" si="26"/>
        <v>0.33613445378151141</v>
      </c>
      <c r="H144" s="497">
        <f t="shared" si="26"/>
        <v>2.4369747899159506</v>
      </c>
      <c r="I144" s="411">
        <f t="shared" si="26"/>
        <v>-0.16806722689075571</v>
      </c>
      <c r="J144" s="527" t="s">
        <v>149</v>
      </c>
      <c r="K144" s="287"/>
    </row>
    <row r="145" spans="1:12" ht="13" thickBot="1" x14ac:dyDescent="0.3">
      <c r="A145" s="214" t="s">
        <v>27</v>
      </c>
      <c r="B145" s="492">
        <f t="shared" ref="B145:I145" si="27">B141-B126</f>
        <v>102</v>
      </c>
      <c r="C145" s="493">
        <f t="shared" si="27"/>
        <v>89</v>
      </c>
      <c r="D145" s="493">
        <f t="shared" si="27"/>
        <v>116</v>
      </c>
      <c r="E145" s="494">
        <f t="shared" si="27"/>
        <v>65</v>
      </c>
      <c r="F145" s="492">
        <f t="shared" si="27"/>
        <v>106</v>
      </c>
      <c r="G145" s="493">
        <f t="shared" si="27"/>
        <v>119</v>
      </c>
      <c r="H145" s="494">
        <f t="shared" si="27"/>
        <v>77</v>
      </c>
      <c r="I145" s="370">
        <f t="shared" si="27"/>
        <v>100</v>
      </c>
      <c r="J145" s="265" t="s">
        <v>56</v>
      </c>
      <c r="K145" s="290">
        <f>I131-I146</f>
        <v>7</v>
      </c>
      <c r="L145" s="266">
        <f>K145/I131</f>
        <v>2.0360674810936592E-3</v>
      </c>
    </row>
    <row r="146" spans="1:12" x14ac:dyDescent="0.25">
      <c r="A146" s="289" t="s">
        <v>51</v>
      </c>
      <c r="B146" s="418">
        <v>458</v>
      </c>
      <c r="C146" s="419">
        <v>748</v>
      </c>
      <c r="D146" s="419">
        <v>499</v>
      </c>
      <c r="E146" s="525">
        <v>213</v>
      </c>
      <c r="F146" s="519">
        <v>274</v>
      </c>
      <c r="G146" s="420">
        <v>756</v>
      </c>
      <c r="H146" s="421">
        <v>483</v>
      </c>
      <c r="I146" s="371">
        <f>SUM(B146:H146)</f>
        <v>3431</v>
      </c>
      <c r="J146" s="200" t="s">
        <v>57</v>
      </c>
      <c r="K146" s="200">
        <v>58.26</v>
      </c>
    </row>
    <row r="147" spans="1:12" x14ac:dyDescent="0.25">
      <c r="A147" s="289" t="s">
        <v>28</v>
      </c>
      <c r="B147" s="218">
        <v>59.5</v>
      </c>
      <c r="C147" s="269">
        <v>61</v>
      </c>
      <c r="D147" s="269">
        <v>62</v>
      </c>
      <c r="E147" s="219">
        <v>63</v>
      </c>
      <c r="F147" s="218">
        <v>61.5</v>
      </c>
      <c r="G147" s="269">
        <v>60</v>
      </c>
      <c r="H147" s="219">
        <v>59.5</v>
      </c>
      <c r="I147" s="331"/>
      <c r="J147" s="200" t="s">
        <v>26</v>
      </c>
      <c r="K147" s="200">
        <f>K146-K131</f>
        <v>2.6299999999999955</v>
      </c>
      <c r="L147" s="228"/>
    </row>
    <row r="148" spans="1:12" ht="13" thickBot="1" x14ac:dyDescent="0.3">
      <c r="A148" s="291" t="s">
        <v>26</v>
      </c>
      <c r="B148" s="220">
        <f>(B147-B132)</f>
        <v>2</v>
      </c>
      <c r="C148" s="220">
        <f t="shared" ref="C148:H148" si="28">(C147-C132)</f>
        <v>2.5</v>
      </c>
      <c r="D148" s="220">
        <f t="shared" si="28"/>
        <v>2.5</v>
      </c>
      <c r="E148" s="220">
        <f t="shared" si="28"/>
        <v>3</v>
      </c>
      <c r="F148" s="220">
        <f t="shared" si="28"/>
        <v>2.5</v>
      </c>
      <c r="G148" s="220">
        <f t="shared" si="28"/>
        <v>2.5</v>
      </c>
      <c r="H148" s="220">
        <f t="shared" si="28"/>
        <v>3</v>
      </c>
      <c r="I148" s="333"/>
    </row>
    <row r="151" spans="1:12" ht="13" thickBot="1" x14ac:dyDescent="0.3"/>
    <row r="152" spans="1:12" ht="13.5" thickBot="1" x14ac:dyDescent="0.3">
      <c r="A152" s="272" t="s">
        <v>150</v>
      </c>
      <c r="B152" s="897" t="s">
        <v>50</v>
      </c>
      <c r="C152" s="897"/>
      <c r="D152" s="897"/>
      <c r="E152" s="897"/>
      <c r="F152" s="897"/>
      <c r="G152" s="897"/>
      <c r="H152" s="897"/>
      <c r="I152" s="892" t="s">
        <v>0</v>
      </c>
      <c r="J152" s="213">
        <v>256</v>
      </c>
    </row>
    <row r="153" spans="1:12" ht="13" x14ac:dyDescent="0.25">
      <c r="A153" s="214" t="s">
        <v>54</v>
      </c>
      <c r="B153" s="356">
        <v>1</v>
      </c>
      <c r="C153" s="357">
        <v>2</v>
      </c>
      <c r="D153" s="357">
        <v>3</v>
      </c>
      <c r="E153" s="362">
        <v>4</v>
      </c>
      <c r="F153" s="356">
        <v>5</v>
      </c>
      <c r="G153" s="357">
        <v>6</v>
      </c>
      <c r="H153" s="362">
        <v>7</v>
      </c>
      <c r="I153" s="819"/>
      <c r="J153" s="229"/>
      <c r="K153" s="277"/>
      <c r="L153" s="353"/>
    </row>
    <row r="154" spans="1:12" ht="13.5" thickBot="1" x14ac:dyDescent="0.3">
      <c r="A154" s="214" t="s">
        <v>2</v>
      </c>
      <c r="B154" s="294">
        <v>4</v>
      </c>
      <c r="C154" s="518">
        <v>3</v>
      </c>
      <c r="D154" s="307">
        <v>2</v>
      </c>
      <c r="E154" s="233">
        <v>1</v>
      </c>
      <c r="F154" s="233">
        <v>1</v>
      </c>
      <c r="G154" s="307">
        <v>2</v>
      </c>
      <c r="H154" s="518">
        <v>3</v>
      </c>
      <c r="I154" s="895"/>
      <c r="J154" s="319"/>
      <c r="K154" s="277"/>
      <c r="L154" s="353"/>
    </row>
    <row r="155" spans="1:12" ht="13" x14ac:dyDescent="0.25">
      <c r="A155" s="278" t="s">
        <v>3</v>
      </c>
      <c r="B155" s="237">
        <v>1280</v>
      </c>
      <c r="C155" s="238">
        <v>1280</v>
      </c>
      <c r="D155" s="238">
        <v>1280</v>
      </c>
      <c r="E155" s="239">
        <v>1280</v>
      </c>
      <c r="F155" s="237">
        <v>1280</v>
      </c>
      <c r="G155" s="238">
        <v>1280</v>
      </c>
      <c r="H155" s="239">
        <v>1280</v>
      </c>
      <c r="I155" s="416">
        <v>1280</v>
      </c>
      <c r="K155" s="277"/>
      <c r="L155" s="353"/>
    </row>
    <row r="156" spans="1:12" x14ac:dyDescent="0.25">
      <c r="A156" s="280" t="s">
        <v>6</v>
      </c>
      <c r="B156" s="242">
        <v>1370</v>
      </c>
      <c r="C156" s="243">
        <v>1311</v>
      </c>
      <c r="D156" s="243">
        <v>1298</v>
      </c>
      <c r="E156" s="244">
        <v>1222</v>
      </c>
      <c r="F156" s="242">
        <v>1243</v>
      </c>
      <c r="G156" s="243">
        <v>1300</v>
      </c>
      <c r="H156" s="244">
        <v>1328</v>
      </c>
      <c r="I156" s="366">
        <v>1306</v>
      </c>
      <c r="J156" s="406"/>
      <c r="K156" s="399"/>
      <c r="L156" s="399"/>
    </row>
    <row r="157" spans="1:12" x14ac:dyDescent="0.25">
      <c r="A157" s="214" t="s">
        <v>7</v>
      </c>
      <c r="B157" s="245">
        <v>91.4</v>
      </c>
      <c r="C157" s="246">
        <v>96.4</v>
      </c>
      <c r="D157" s="246">
        <v>97.3</v>
      </c>
      <c r="E157" s="247">
        <v>81.2</v>
      </c>
      <c r="F157" s="245">
        <v>75</v>
      </c>
      <c r="G157" s="246">
        <v>85.7</v>
      </c>
      <c r="H157" s="247">
        <v>72.2</v>
      </c>
      <c r="I157" s="367">
        <v>85.5</v>
      </c>
      <c r="J157" s="286"/>
      <c r="K157" s="399"/>
      <c r="L157" s="399"/>
    </row>
    <row r="158" spans="1:12" ht="13" thickBot="1" x14ac:dyDescent="0.3">
      <c r="A158" s="214" t="s">
        <v>8</v>
      </c>
      <c r="B158" s="249">
        <v>0.06</v>
      </c>
      <c r="C158" s="250">
        <v>4.7E-2</v>
      </c>
      <c r="D158" s="250">
        <v>4.7E-2</v>
      </c>
      <c r="E158" s="251">
        <v>6.7000000000000004E-2</v>
      </c>
      <c r="F158" s="249">
        <v>9.6000000000000002E-2</v>
      </c>
      <c r="G158" s="250">
        <v>6.8000000000000005E-2</v>
      </c>
      <c r="H158" s="251">
        <v>8.2000000000000003E-2</v>
      </c>
      <c r="I158" s="409">
        <v>7.0000000000000007E-2</v>
      </c>
      <c r="K158" s="382"/>
    </row>
    <row r="159" spans="1:12" ht="13" thickBot="1" x14ac:dyDescent="0.3">
      <c r="A159" s="280" t="s">
        <v>1</v>
      </c>
      <c r="B159" s="495">
        <f t="shared" ref="B159:I159" si="29">B156/B155*100-100</f>
        <v>7.03125</v>
      </c>
      <c r="C159" s="496">
        <f t="shared" si="29"/>
        <v>2.421875</v>
      </c>
      <c r="D159" s="496">
        <f t="shared" si="29"/>
        <v>1.4062500000000142</v>
      </c>
      <c r="E159" s="497">
        <f t="shared" si="29"/>
        <v>-4.53125</v>
      </c>
      <c r="F159" s="495">
        <f t="shared" si="29"/>
        <v>-2.890625</v>
      </c>
      <c r="G159" s="496">
        <f t="shared" si="29"/>
        <v>1.5625</v>
      </c>
      <c r="H159" s="497">
        <f t="shared" si="29"/>
        <v>3.7500000000000142</v>
      </c>
      <c r="I159" s="411">
        <f t="shared" si="29"/>
        <v>2.03125</v>
      </c>
      <c r="J159" s="528"/>
      <c r="K159" s="287"/>
    </row>
    <row r="160" spans="1:12" ht="13" thickBot="1" x14ac:dyDescent="0.3">
      <c r="A160" s="214" t="s">
        <v>27</v>
      </c>
      <c r="B160" s="529">
        <f t="shared" ref="B160:I160" si="30">B156-B141</f>
        <v>103</v>
      </c>
      <c r="C160" s="530">
        <f t="shared" si="30"/>
        <v>118</v>
      </c>
      <c r="D160" s="530">
        <f t="shared" si="30"/>
        <v>173</v>
      </c>
      <c r="E160" s="531">
        <f t="shared" si="30"/>
        <v>111</v>
      </c>
      <c r="F160" s="529">
        <f t="shared" si="30"/>
        <v>109</v>
      </c>
      <c r="G160" s="530">
        <f t="shared" si="30"/>
        <v>106</v>
      </c>
      <c r="H160" s="531">
        <f t="shared" si="30"/>
        <v>109</v>
      </c>
      <c r="I160" s="370">
        <f t="shared" si="30"/>
        <v>118</v>
      </c>
      <c r="J160" s="265" t="s">
        <v>56</v>
      </c>
      <c r="K160" s="290">
        <f>I146-I161</f>
        <v>1</v>
      </c>
      <c r="L160" s="266">
        <f>K160/I146</f>
        <v>2.9146021568055963E-4</v>
      </c>
    </row>
    <row r="161" spans="1:12" x14ac:dyDescent="0.25">
      <c r="A161" s="267" t="s">
        <v>51</v>
      </c>
      <c r="B161" s="418">
        <v>457</v>
      </c>
      <c r="C161" s="419">
        <v>748</v>
      </c>
      <c r="D161" s="419">
        <v>499</v>
      </c>
      <c r="E161" s="532">
        <v>213</v>
      </c>
      <c r="F161" s="519">
        <v>274</v>
      </c>
      <c r="G161" s="420">
        <v>756</v>
      </c>
      <c r="H161" s="421">
        <v>483</v>
      </c>
      <c r="I161" s="371">
        <f>SUM(B161:H161)</f>
        <v>3430</v>
      </c>
      <c r="J161" s="200" t="s">
        <v>57</v>
      </c>
      <c r="K161" s="200">
        <v>60.7</v>
      </c>
    </row>
    <row r="162" spans="1:12" x14ac:dyDescent="0.25">
      <c r="A162" s="267" t="s">
        <v>28</v>
      </c>
      <c r="B162" s="218">
        <v>61.5</v>
      </c>
      <c r="C162" s="269">
        <v>63</v>
      </c>
      <c r="D162" s="269">
        <v>64</v>
      </c>
      <c r="E162" s="311">
        <v>65.5</v>
      </c>
      <c r="F162" s="218">
        <v>63.5</v>
      </c>
      <c r="G162" s="269">
        <v>62</v>
      </c>
      <c r="H162" s="219">
        <v>61.5</v>
      </c>
      <c r="I162" s="331"/>
      <c r="J162" s="200" t="s">
        <v>26</v>
      </c>
      <c r="K162" s="200">
        <f>K161-K146</f>
        <v>2.4400000000000048</v>
      </c>
      <c r="L162" s="228"/>
    </row>
    <row r="163" spans="1:12" ht="13" thickBot="1" x14ac:dyDescent="0.3">
      <c r="A163" s="268" t="s">
        <v>26</v>
      </c>
      <c r="B163" s="220">
        <f>(B162-B147)</f>
        <v>2</v>
      </c>
      <c r="C163" s="221">
        <f t="shared" ref="C163:H163" si="31">(C162-C147)</f>
        <v>2</v>
      </c>
      <c r="D163" s="221">
        <f t="shared" si="31"/>
        <v>2</v>
      </c>
      <c r="E163" s="323">
        <f t="shared" si="31"/>
        <v>2.5</v>
      </c>
      <c r="F163" s="220">
        <f t="shared" si="31"/>
        <v>2</v>
      </c>
      <c r="G163" s="221">
        <f t="shared" si="31"/>
        <v>2</v>
      </c>
      <c r="H163" s="226">
        <f t="shared" si="31"/>
        <v>2</v>
      </c>
      <c r="I163" s="333"/>
    </row>
    <row r="166" spans="1:12" ht="13" thickBot="1" x14ac:dyDescent="0.3"/>
    <row r="167" spans="1:12" ht="13.5" thickBot="1" x14ac:dyDescent="0.3">
      <c r="A167" s="272" t="s">
        <v>151</v>
      </c>
      <c r="B167" s="897" t="s">
        <v>50</v>
      </c>
      <c r="C167" s="897"/>
      <c r="D167" s="897"/>
      <c r="E167" s="897"/>
      <c r="F167" s="897"/>
      <c r="G167" s="897"/>
      <c r="H167" s="897"/>
      <c r="I167" s="892" t="s">
        <v>0</v>
      </c>
      <c r="J167" s="213">
        <v>256</v>
      </c>
    </row>
    <row r="168" spans="1:12" ht="13" x14ac:dyDescent="0.25">
      <c r="A168" s="214" t="s">
        <v>54</v>
      </c>
      <c r="B168" s="356">
        <v>1</v>
      </c>
      <c r="C168" s="357">
        <v>2</v>
      </c>
      <c r="D168" s="357">
        <v>3</v>
      </c>
      <c r="E168" s="362">
        <v>4</v>
      </c>
      <c r="F168" s="356">
        <v>5</v>
      </c>
      <c r="G168" s="357">
        <v>6</v>
      </c>
      <c r="H168" s="362">
        <v>7</v>
      </c>
      <c r="I168" s="819"/>
      <c r="J168" s="229"/>
      <c r="K168" s="277"/>
      <c r="L168" s="353"/>
    </row>
    <row r="169" spans="1:12" ht="13.5" thickBot="1" x14ac:dyDescent="0.3">
      <c r="A169" s="214" t="s">
        <v>2</v>
      </c>
      <c r="B169" s="294">
        <v>4</v>
      </c>
      <c r="C169" s="518">
        <v>3</v>
      </c>
      <c r="D169" s="307">
        <v>2</v>
      </c>
      <c r="E169" s="233">
        <v>1</v>
      </c>
      <c r="F169" s="233">
        <v>1</v>
      </c>
      <c r="G169" s="307">
        <v>2</v>
      </c>
      <c r="H169" s="518">
        <v>3</v>
      </c>
      <c r="I169" s="895"/>
      <c r="J169" s="319"/>
      <c r="K169" s="277"/>
      <c r="L169" s="353"/>
    </row>
    <row r="170" spans="1:12" ht="13" x14ac:dyDescent="0.25">
      <c r="A170" s="278" t="s">
        <v>3</v>
      </c>
      <c r="B170" s="237">
        <v>1375</v>
      </c>
      <c r="C170" s="238">
        <v>1375</v>
      </c>
      <c r="D170" s="238">
        <v>1375</v>
      </c>
      <c r="E170" s="239">
        <v>1375</v>
      </c>
      <c r="F170" s="237">
        <v>1375</v>
      </c>
      <c r="G170" s="238">
        <v>1375</v>
      </c>
      <c r="H170" s="239">
        <v>1375</v>
      </c>
      <c r="I170" s="416">
        <v>1375</v>
      </c>
      <c r="K170" s="277"/>
      <c r="L170" s="353"/>
    </row>
    <row r="171" spans="1:12" x14ac:dyDescent="0.25">
      <c r="A171" s="280" t="s">
        <v>6</v>
      </c>
      <c r="B171" s="242">
        <v>1533</v>
      </c>
      <c r="C171" s="243">
        <v>1434</v>
      </c>
      <c r="D171" s="243">
        <v>1381</v>
      </c>
      <c r="E171" s="244">
        <v>1319</v>
      </c>
      <c r="F171" s="242">
        <v>1361</v>
      </c>
      <c r="G171" s="243">
        <v>1399</v>
      </c>
      <c r="H171" s="244">
        <v>1535</v>
      </c>
      <c r="I171" s="366">
        <v>1434</v>
      </c>
      <c r="J171" s="406"/>
      <c r="K171" s="399"/>
      <c r="L171" s="399"/>
    </row>
    <row r="172" spans="1:12" x14ac:dyDescent="0.25">
      <c r="A172" s="214" t="s">
        <v>7</v>
      </c>
      <c r="B172" s="245">
        <v>80</v>
      </c>
      <c r="C172" s="246">
        <v>92.9</v>
      </c>
      <c r="D172" s="246">
        <v>89.2</v>
      </c>
      <c r="E172" s="247">
        <v>81.2</v>
      </c>
      <c r="F172" s="245">
        <v>80</v>
      </c>
      <c r="G172" s="246">
        <v>85.7</v>
      </c>
      <c r="H172" s="247">
        <v>86.1</v>
      </c>
      <c r="I172" s="367">
        <v>79.3</v>
      </c>
      <c r="J172" s="286"/>
      <c r="K172" s="399"/>
      <c r="L172" s="399"/>
    </row>
    <row r="173" spans="1:12" ht="13" thickBot="1" x14ac:dyDescent="0.3">
      <c r="A173" s="214" t="s">
        <v>8</v>
      </c>
      <c r="B173" s="249">
        <v>7.8E-2</v>
      </c>
      <c r="C173" s="250">
        <v>5.5E-2</v>
      </c>
      <c r="D173" s="250">
        <v>5.8000000000000003E-2</v>
      </c>
      <c r="E173" s="251">
        <v>7.5999999999999998E-2</v>
      </c>
      <c r="F173" s="249">
        <v>7.1999999999999995E-2</v>
      </c>
      <c r="G173" s="250">
        <v>6.9000000000000006E-2</v>
      </c>
      <c r="H173" s="251">
        <v>0.08</v>
      </c>
      <c r="I173" s="409">
        <v>8.3000000000000004E-2</v>
      </c>
      <c r="K173" s="382"/>
    </row>
    <row r="174" spans="1:12" ht="13" thickBot="1" x14ac:dyDescent="0.3">
      <c r="A174" s="280" t="s">
        <v>1</v>
      </c>
      <c r="B174" s="495">
        <f t="shared" ref="B174:I174" si="32">B171/B170*100-100</f>
        <v>11.490909090909085</v>
      </c>
      <c r="C174" s="496">
        <f t="shared" si="32"/>
        <v>4.2909090909090963</v>
      </c>
      <c r="D174" s="496">
        <f t="shared" si="32"/>
        <v>0.4363636363636374</v>
      </c>
      <c r="E174" s="497">
        <f t="shared" si="32"/>
        <v>-4.0727272727272776</v>
      </c>
      <c r="F174" s="495">
        <f t="shared" si="32"/>
        <v>-1.0181818181818159</v>
      </c>
      <c r="G174" s="496">
        <f t="shared" si="32"/>
        <v>1.7454545454545354</v>
      </c>
      <c r="H174" s="497">
        <f t="shared" si="32"/>
        <v>11.63636363636364</v>
      </c>
      <c r="I174" s="411">
        <f t="shared" si="32"/>
        <v>4.2909090909090963</v>
      </c>
      <c r="J174" s="528"/>
      <c r="K174" s="287"/>
    </row>
    <row r="175" spans="1:12" ht="13" thickBot="1" x14ac:dyDescent="0.3">
      <c r="A175" s="214" t="s">
        <v>27</v>
      </c>
      <c r="B175" s="529">
        <f t="shared" ref="B175:I175" si="33">B171-B156</f>
        <v>163</v>
      </c>
      <c r="C175" s="530">
        <f t="shared" si="33"/>
        <v>123</v>
      </c>
      <c r="D175" s="530">
        <f t="shared" si="33"/>
        <v>83</v>
      </c>
      <c r="E175" s="531">
        <f t="shared" si="33"/>
        <v>97</v>
      </c>
      <c r="F175" s="529">
        <f t="shared" si="33"/>
        <v>118</v>
      </c>
      <c r="G175" s="530">
        <f t="shared" si="33"/>
        <v>99</v>
      </c>
      <c r="H175" s="531">
        <f t="shared" si="33"/>
        <v>207</v>
      </c>
      <c r="I175" s="370">
        <f t="shared" si="33"/>
        <v>128</v>
      </c>
      <c r="J175" s="265" t="s">
        <v>56</v>
      </c>
      <c r="K175" s="290">
        <f>I161-I176</f>
        <v>11</v>
      </c>
      <c r="L175" s="266">
        <f>K175/I161</f>
        <v>3.2069970845481051E-3</v>
      </c>
    </row>
    <row r="176" spans="1:12" x14ac:dyDescent="0.25">
      <c r="A176" s="267" t="s">
        <v>51</v>
      </c>
      <c r="B176" s="418">
        <v>457</v>
      </c>
      <c r="C176" s="419">
        <v>748</v>
      </c>
      <c r="D176" s="419">
        <v>499</v>
      </c>
      <c r="E176" s="532">
        <v>209</v>
      </c>
      <c r="F176" s="519">
        <v>269</v>
      </c>
      <c r="G176" s="420">
        <v>754</v>
      </c>
      <c r="H176" s="421">
        <v>483</v>
      </c>
      <c r="I176" s="371">
        <f>SUM(B176:H176)</f>
        <v>3419</v>
      </c>
      <c r="J176" s="200" t="s">
        <v>57</v>
      </c>
      <c r="K176" s="200">
        <v>62.91</v>
      </c>
    </row>
    <row r="177" spans="1:12" x14ac:dyDescent="0.25">
      <c r="A177" s="267" t="s">
        <v>28</v>
      </c>
      <c r="B177" s="218">
        <v>63</v>
      </c>
      <c r="C177" s="269">
        <v>65</v>
      </c>
      <c r="D177" s="269">
        <v>66</v>
      </c>
      <c r="E177" s="311">
        <v>68</v>
      </c>
      <c r="F177" s="218">
        <v>65.5</v>
      </c>
      <c r="G177" s="269">
        <v>64</v>
      </c>
      <c r="H177" s="219">
        <v>63</v>
      </c>
      <c r="I177" s="331"/>
      <c r="J177" s="200" t="s">
        <v>26</v>
      </c>
      <c r="K177" s="200">
        <f>K176-K161</f>
        <v>2.2099999999999937</v>
      </c>
      <c r="L177" s="228"/>
    </row>
    <row r="178" spans="1:12" ht="13" thickBot="1" x14ac:dyDescent="0.3">
      <c r="A178" s="268" t="s">
        <v>26</v>
      </c>
      <c r="B178" s="220">
        <f>(B177-B162)</f>
        <v>1.5</v>
      </c>
      <c r="C178" s="221">
        <f t="shared" ref="C178:H178" si="34">(C177-C162)</f>
        <v>2</v>
      </c>
      <c r="D178" s="221">
        <f t="shared" si="34"/>
        <v>2</v>
      </c>
      <c r="E178" s="323">
        <f t="shared" si="34"/>
        <v>2.5</v>
      </c>
      <c r="F178" s="220">
        <f t="shared" si="34"/>
        <v>2</v>
      </c>
      <c r="G178" s="221">
        <f t="shared" si="34"/>
        <v>2</v>
      </c>
      <c r="H178" s="226">
        <f t="shared" si="34"/>
        <v>1.5</v>
      </c>
      <c r="I178" s="333"/>
    </row>
    <row r="179" spans="1:12" x14ac:dyDescent="0.25">
      <c r="H179" s="200" t="s">
        <v>65</v>
      </c>
    </row>
    <row r="181" spans="1:12" ht="13" thickBot="1" x14ac:dyDescent="0.3"/>
    <row r="182" spans="1:12" ht="13.5" thickBot="1" x14ac:dyDescent="0.3">
      <c r="A182" s="272" t="s">
        <v>152</v>
      </c>
      <c r="B182" s="897" t="s">
        <v>50</v>
      </c>
      <c r="C182" s="897"/>
      <c r="D182" s="897"/>
      <c r="E182" s="897"/>
      <c r="F182" s="897"/>
      <c r="G182" s="897"/>
      <c r="H182" s="897"/>
      <c r="I182" s="892" t="s">
        <v>0</v>
      </c>
      <c r="J182" s="213">
        <v>223</v>
      </c>
    </row>
    <row r="183" spans="1:12" ht="13" x14ac:dyDescent="0.25">
      <c r="A183" s="214" t="s">
        <v>54</v>
      </c>
      <c r="B183" s="356">
        <v>1</v>
      </c>
      <c r="C183" s="357">
        <v>2</v>
      </c>
      <c r="D183" s="357">
        <v>3</v>
      </c>
      <c r="E183" s="362">
        <v>4</v>
      </c>
      <c r="F183" s="356">
        <v>5</v>
      </c>
      <c r="G183" s="357">
        <v>6</v>
      </c>
      <c r="H183" s="362">
        <v>7</v>
      </c>
      <c r="I183" s="819"/>
      <c r="J183" s="229"/>
      <c r="K183" s="277"/>
      <c r="L183" s="353"/>
    </row>
    <row r="184" spans="1:12" ht="13.5" thickBot="1" x14ac:dyDescent="0.3">
      <c r="A184" s="214" t="s">
        <v>2</v>
      </c>
      <c r="B184" s="294">
        <v>4</v>
      </c>
      <c r="C184" s="518">
        <v>3</v>
      </c>
      <c r="D184" s="307">
        <v>2</v>
      </c>
      <c r="E184" s="233">
        <v>1</v>
      </c>
      <c r="F184" s="233">
        <v>1</v>
      </c>
      <c r="G184" s="307">
        <v>2</v>
      </c>
      <c r="H184" s="518">
        <v>3</v>
      </c>
      <c r="I184" s="895"/>
      <c r="J184" s="319"/>
      <c r="K184" s="277"/>
      <c r="L184" s="353"/>
    </row>
    <row r="185" spans="1:12" ht="13" x14ac:dyDescent="0.25">
      <c r="A185" s="278" t="s">
        <v>3</v>
      </c>
      <c r="B185" s="237">
        <v>1475</v>
      </c>
      <c r="C185" s="238">
        <v>1475</v>
      </c>
      <c r="D185" s="238">
        <v>1475</v>
      </c>
      <c r="E185" s="239">
        <v>1475</v>
      </c>
      <c r="F185" s="237">
        <v>1475</v>
      </c>
      <c r="G185" s="238">
        <v>1475</v>
      </c>
      <c r="H185" s="239">
        <v>1475</v>
      </c>
      <c r="I185" s="416">
        <v>1475</v>
      </c>
      <c r="K185" s="277"/>
      <c r="L185" s="353"/>
    </row>
    <row r="186" spans="1:12" x14ac:dyDescent="0.25">
      <c r="A186" s="280" t="s">
        <v>6</v>
      </c>
      <c r="B186" s="242">
        <v>1585</v>
      </c>
      <c r="C186" s="243">
        <v>1517</v>
      </c>
      <c r="D186" s="243">
        <v>1482</v>
      </c>
      <c r="E186" s="244">
        <v>1404</v>
      </c>
      <c r="F186" s="242">
        <v>1446</v>
      </c>
      <c r="G186" s="243">
        <v>1480</v>
      </c>
      <c r="H186" s="244">
        <v>1556</v>
      </c>
      <c r="I186" s="366">
        <v>1506</v>
      </c>
      <c r="J186" s="406"/>
      <c r="K186" s="399"/>
      <c r="L186" s="399"/>
    </row>
    <row r="187" spans="1:12" x14ac:dyDescent="0.25">
      <c r="A187" s="214" t="s">
        <v>7</v>
      </c>
      <c r="B187" s="245">
        <v>82.4</v>
      </c>
      <c r="C187" s="246">
        <v>91.1</v>
      </c>
      <c r="D187" s="246">
        <v>89.2</v>
      </c>
      <c r="E187" s="247">
        <v>93.8</v>
      </c>
      <c r="F187" s="245">
        <v>55</v>
      </c>
      <c r="G187" s="246">
        <v>91.1</v>
      </c>
      <c r="H187" s="247">
        <v>88.9</v>
      </c>
      <c r="I187" s="367">
        <v>81.599999999999994</v>
      </c>
      <c r="J187" s="286"/>
      <c r="K187" s="399"/>
      <c r="L187" s="399"/>
    </row>
    <row r="188" spans="1:12" ht="13" thickBot="1" x14ac:dyDescent="0.3">
      <c r="A188" s="214" t="s">
        <v>8</v>
      </c>
      <c r="B188" s="249">
        <v>7.9000000000000001E-2</v>
      </c>
      <c r="C188" s="250">
        <v>6.0999999999999999E-2</v>
      </c>
      <c r="D188" s="250">
        <v>6.0999999999999999E-2</v>
      </c>
      <c r="E188" s="251">
        <v>5.7000000000000002E-2</v>
      </c>
      <c r="F188" s="249">
        <v>0.12</v>
      </c>
      <c r="G188" s="250">
        <v>5.5E-2</v>
      </c>
      <c r="H188" s="251">
        <v>6.5000000000000002E-2</v>
      </c>
      <c r="I188" s="409">
        <v>7.4999999999999997E-2</v>
      </c>
      <c r="K188" s="382"/>
    </row>
    <row r="189" spans="1:12" ht="13" thickBot="1" x14ac:dyDescent="0.3">
      <c r="A189" s="280" t="s">
        <v>1</v>
      </c>
      <c r="B189" s="495">
        <f t="shared" ref="B189:I189" si="35">B186/B185*100-100</f>
        <v>7.457627118644055</v>
      </c>
      <c r="C189" s="496">
        <f t="shared" si="35"/>
        <v>2.8474576271186436</v>
      </c>
      <c r="D189" s="496">
        <f t="shared" si="35"/>
        <v>0.47457627118643586</v>
      </c>
      <c r="E189" s="497">
        <f t="shared" si="35"/>
        <v>-4.8135593220338961</v>
      </c>
      <c r="F189" s="495">
        <f t="shared" si="35"/>
        <v>-1.9661016949152526</v>
      </c>
      <c r="G189" s="496">
        <f t="shared" si="35"/>
        <v>0.33898305084744607</v>
      </c>
      <c r="H189" s="497">
        <f t="shared" si="35"/>
        <v>5.4915254237288167</v>
      </c>
      <c r="I189" s="411">
        <f t="shared" si="35"/>
        <v>2.1016949152542281</v>
      </c>
      <c r="J189" s="528"/>
      <c r="K189" s="287"/>
    </row>
    <row r="190" spans="1:12" ht="13" thickBot="1" x14ac:dyDescent="0.3">
      <c r="A190" s="214" t="s">
        <v>27</v>
      </c>
      <c r="B190" s="529">
        <f t="shared" ref="B190:I190" si="36">B186-B171</f>
        <v>52</v>
      </c>
      <c r="C190" s="530">
        <f t="shared" si="36"/>
        <v>83</v>
      </c>
      <c r="D190" s="530">
        <f t="shared" si="36"/>
        <v>101</v>
      </c>
      <c r="E190" s="531">
        <f t="shared" si="36"/>
        <v>85</v>
      </c>
      <c r="F190" s="529">
        <f t="shared" si="36"/>
        <v>85</v>
      </c>
      <c r="G190" s="530">
        <f t="shared" si="36"/>
        <v>81</v>
      </c>
      <c r="H190" s="531">
        <f t="shared" si="36"/>
        <v>21</v>
      </c>
      <c r="I190" s="370">
        <f t="shared" si="36"/>
        <v>72</v>
      </c>
      <c r="J190" s="265" t="s">
        <v>56</v>
      </c>
      <c r="K190" s="290">
        <f>I176-I191</f>
        <v>0</v>
      </c>
      <c r="L190" s="266">
        <f>K190/I176</f>
        <v>0</v>
      </c>
    </row>
    <row r="191" spans="1:12" x14ac:dyDescent="0.25">
      <c r="A191" s="267" t="s">
        <v>51</v>
      </c>
      <c r="B191" s="418">
        <v>457</v>
      </c>
      <c r="C191" s="419">
        <v>748</v>
      </c>
      <c r="D191" s="419">
        <v>499</v>
      </c>
      <c r="E191" s="532">
        <v>209</v>
      </c>
      <c r="F191" s="519">
        <v>269</v>
      </c>
      <c r="G191" s="420">
        <v>754</v>
      </c>
      <c r="H191" s="421">
        <v>483</v>
      </c>
      <c r="I191" s="371">
        <f>SUM(B191:H191)</f>
        <v>3419</v>
      </c>
      <c r="J191" s="200" t="s">
        <v>57</v>
      </c>
      <c r="K191" s="200">
        <v>64.59</v>
      </c>
    </row>
    <row r="192" spans="1:12" x14ac:dyDescent="0.25">
      <c r="A192" s="267" t="s">
        <v>28</v>
      </c>
      <c r="B192" s="218">
        <v>65</v>
      </c>
      <c r="C192" s="269">
        <v>67</v>
      </c>
      <c r="D192" s="269">
        <v>68.5</v>
      </c>
      <c r="E192" s="311">
        <v>71</v>
      </c>
      <c r="F192" s="218">
        <v>68</v>
      </c>
      <c r="G192" s="269">
        <v>66.5</v>
      </c>
      <c r="H192" s="219">
        <v>65</v>
      </c>
      <c r="I192" s="331"/>
      <c r="J192" s="200" t="s">
        <v>26</v>
      </c>
      <c r="K192" s="200">
        <f>K191-K176</f>
        <v>1.6800000000000068</v>
      </c>
      <c r="L192" s="228"/>
    </row>
    <row r="193" spans="1:12" ht="13" thickBot="1" x14ac:dyDescent="0.3">
      <c r="A193" s="268" t="s">
        <v>26</v>
      </c>
      <c r="B193" s="220">
        <f>(B192-B177)</f>
        <v>2</v>
      </c>
      <c r="C193" s="221">
        <f t="shared" ref="C193:H193" si="37">(C192-C177)</f>
        <v>2</v>
      </c>
      <c r="D193" s="221">
        <f t="shared" si="37"/>
        <v>2.5</v>
      </c>
      <c r="E193" s="323">
        <f t="shared" si="37"/>
        <v>3</v>
      </c>
      <c r="F193" s="220">
        <f t="shared" si="37"/>
        <v>2.5</v>
      </c>
      <c r="G193" s="221">
        <f t="shared" si="37"/>
        <v>2.5</v>
      </c>
      <c r="H193" s="226">
        <f t="shared" si="37"/>
        <v>2</v>
      </c>
      <c r="I193" s="333"/>
    </row>
    <row r="196" spans="1:12" ht="13" thickBot="1" x14ac:dyDescent="0.3"/>
    <row r="197" spans="1:12" ht="13.5" thickBot="1" x14ac:dyDescent="0.3">
      <c r="A197" s="272" t="s">
        <v>153</v>
      </c>
      <c r="B197" s="897" t="s">
        <v>50</v>
      </c>
      <c r="C197" s="897"/>
      <c r="D197" s="897"/>
      <c r="E197" s="897"/>
      <c r="F197" s="897"/>
      <c r="G197" s="897"/>
      <c r="H197" s="897"/>
      <c r="I197" s="892" t="s">
        <v>0</v>
      </c>
      <c r="J197" s="213">
        <v>253</v>
      </c>
    </row>
    <row r="198" spans="1:12" ht="13" x14ac:dyDescent="0.25">
      <c r="A198" s="214" t="s">
        <v>54</v>
      </c>
      <c r="B198" s="356">
        <v>1</v>
      </c>
      <c r="C198" s="357">
        <v>2</v>
      </c>
      <c r="D198" s="357">
        <v>3</v>
      </c>
      <c r="E198" s="362">
        <v>4</v>
      </c>
      <c r="F198" s="356">
        <v>5</v>
      </c>
      <c r="G198" s="357">
        <v>6</v>
      </c>
      <c r="H198" s="362">
        <v>7</v>
      </c>
      <c r="I198" s="819"/>
      <c r="J198" s="229"/>
      <c r="K198" s="277"/>
      <c r="L198" s="353"/>
    </row>
    <row r="199" spans="1:12" ht="13.5" thickBot="1" x14ac:dyDescent="0.3">
      <c r="A199" s="214" t="s">
        <v>2</v>
      </c>
      <c r="B199" s="294">
        <v>4</v>
      </c>
      <c r="C199" s="518">
        <v>3</v>
      </c>
      <c r="D199" s="307">
        <v>2</v>
      </c>
      <c r="E199" s="233">
        <v>1</v>
      </c>
      <c r="F199" s="233">
        <v>1</v>
      </c>
      <c r="G199" s="307">
        <v>2</v>
      </c>
      <c r="H199" s="518">
        <v>3</v>
      </c>
      <c r="I199" s="895"/>
      <c r="J199" s="319"/>
      <c r="K199" s="277"/>
      <c r="L199" s="353"/>
    </row>
    <row r="200" spans="1:12" ht="13" x14ac:dyDescent="0.25">
      <c r="A200" s="278" t="s">
        <v>3</v>
      </c>
      <c r="B200" s="237">
        <v>1575</v>
      </c>
      <c r="C200" s="238">
        <v>1575</v>
      </c>
      <c r="D200" s="238">
        <v>1575</v>
      </c>
      <c r="E200" s="239">
        <v>1575</v>
      </c>
      <c r="F200" s="237">
        <v>1575</v>
      </c>
      <c r="G200" s="238">
        <v>1575</v>
      </c>
      <c r="H200" s="239">
        <v>1575</v>
      </c>
      <c r="I200" s="416">
        <v>1575</v>
      </c>
      <c r="K200" s="277"/>
      <c r="L200" s="353"/>
    </row>
    <row r="201" spans="1:12" x14ac:dyDescent="0.25">
      <c r="A201" s="280" t="s">
        <v>6</v>
      </c>
      <c r="B201" s="242">
        <v>1731</v>
      </c>
      <c r="C201" s="243">
        <v>1673</v>
      </c>
      <c r="D201" s="243">
        <v>1598</v>
      </c>
      <c r="E201" s="244">
        <v>1502</v>
      </c>
      <c r="F201" s="242">
        <v>1498</v>
      </c>
      <c r="G201" s="243">
        <v>1631</v>
      </c>
      <c r="H201" s="244">
        <v>1732</v>
      </c>
      <c r="I201" s="366">
        <v>1643</v>
      </c>
      <c r="J201" s="406"/>
      <c r="K201" s="399"/>
      <c r="L201" s="399"/>
    </row>
    <row r="202" spans="1:12" x14ac:dyDescent="0.25">
      <c r="A202" s="214" t="s">
        <v>7</v>
      </c>
      <c r="B202" s="245">
        <v>88.9</v>
      </c>
      <c r="C202" s="246">
        <v>100</v>
      </c>
      <c r="D202" s="246">
        <v>100</v>
      </c>
      <c r="E202" s="247">
        <v>84.2</v>
      </c>
      <c r="F202" s="245">
        <v>88.9</v>
      </c>
      <c r="G202" s="246">
        <v>96.4</v>
      </c>
      <c r="H202" s="247">
        <v>92.3</v>
      </c>
      <c r="I202" s="367">
        <v>89.7</v>
      </c>
      <c r="J202" s="286"/>
      <c r="K202" s="399"/>
      <c r="L202" s="399"/>
    </row>
    <row r="203" spans="1:12" ht="13" thickBot="1" x14ac:dyDescent="0.3">
      <c r="A203" s="214" t="s">
        <v>8</v>
      </c>
      <c r="B203" s="249">
        <v>5.2999999999999999E-2</v>
      </c>
      <c r="C203" s="250">
        <v>4.7E-2</v>
      </c>
      <c r="D203" s="250">
        <v>2.9000000000000001E-2</v>
      </c>
      <c r="E203" s="251">
        <v>0.06</v>
      </c>
      <c r="F203" s="249">
        <v>6.2E-2</v>
      </c>
      <c r="G203" s="250">
        <v>4.5999999999999999E-2</v>
      </c>
      <c r="H203" s="251">
        <v>8.1000000000000003E-2</v>
      </c>
      <c r="I203" s="409">
        <v>7.0999999999999994E-2</v>
      </c>
      <c r="K203" s="382"/>
    </row>
    <row r="204" spans="1:12" ht="13" thickBot="1" x14ac:dyDescent="0.3">
      <c r="A204" s="280" t="s">
        <v>1</v>
      </c>
      <c r="B204" s="495">
        <f t="shared" ref="B204:I204" si="38">B201/B200*100-100</f>
        <v>9.904761904761898</v>
      </c>
      <c r="C204" s="496">
        <f t="shared" si="38"/>
        <v>6.2222222222222143</v>
      </c>
      <c r="D204" s="496">
        <f t="shared" si="38"/>
        <v>1.4603174603174551</v>
      </c>
      <c r="E204" s="497">
        <f t="shared" si="38"/>
        <v>-4.6349206349206327</v>
      </c>
      <c r="F204" s="495">
        <f t="shared" si="38"/>
        <v>-4.8888888888888857</v>
      </c>
      <c r="G204" s="496">
        <f t="shared" si="38"/>
        <v>3.5555555555555571</v>
      </c>
      <c r="H204" s="497">
        <f t="shared" si="38"/>
        <v>9.9682539682539613</v>
      </c>
      <c r="I204" s="411">
        <f t="shared" si="38"/>
        <v>4.3174603174603163</v>
      </c>
      <c r="J204" s="528"/>
      <c r="K204" s="287"/>
    </row>
    <row r="205" spans="1:12" ht="13" thickBot="1" x14ac:dyDescent="0.3">
      <c r="A205" s="214" t="s">
        <v>27</v>
      </c>
      <c r="B205" s="529">
        <f t="shared" ref="B205:I205" si="39">B201-B186</f>
        <v>146</v>
      </c>
      <c r="C205" s="530">
        <f t="shared" si="39"/>
        <v>156</v>
      </c>
      <c r="D205" s="530">
        <f t="shared" si="39"/>
        <v>116</v>
      </c>
      <c r="E205" s="531">
        <f t="shared" si="39"/>
        <v>98</v>
      </c>
      <c r="F205" s="529">
        <f t="shared" si="39"/>
        <v>52</v>
      </c>
      <c r="G205" s="530">
        <f t="shared" si="39"/>
        <v>151</v>
      </c>
      <c r="H205" s="531">
        <f t="shared" si="39"/>
        <v>176</v>
      </c>
      <c r="I205" s="370">
        <f t="shared" si="39"/>
        <v>137</v>
      </c>
      <c r="J205" s="265" t="s">
        <v>56</v>
      </c>
      <c r="K205" s="290">
        <f>I191-I206</f>
        <v>6</v>
      </c>
      <c r="L205" s="266">
        <f>K205/I191</f>
        <v>1.7548990933021352E-3</v>
      </c>
    </row>
    <row r="206" spans="1:12" x14ac:dyDescent="0.25">
      <c r="A206" s="267" t="s">
        <v>51</v>
      </c>
      <c r="B206" s="418">
        <v>370</v>
      </c>
      <c r="C206" s="419">
        <v>779</v>
      </c>
      <c r="D206" s="419">
        <v>500</v>
      </c>
      <c r="E206" s="532">
        <v>257</v>
      </c>
      <c r="F206" s="519">
        <v>245</v>
      </c>
      <c r="G206" s="420">
        <v>743</v>
      </c>
      <c r="H206" s="421">
        <v>519</v>
      </c>
      <c r="I206" s="371">
        <f>SUM(B206:H206)</f>
        <v>3413</v>
      </c>
      <c r="J206" s="200" t="s">
        <v>57</v>
      </c>
      <c r="K206" s="200">
        <v>67.010000000000005</v>
      </c>
    </row>
    <row r="207" spans="1:12" x14ac:dyDescent="0.25">
      <c r="A207" s="267" t="s">
        <v>28</v>
      </c>
      <c r="B207" s="218">
        <v>68</v>
      </c>
      <c r="C207" s="269">
        <v>70</v>
      </c>
      <c r="D207" s="269">
        <v>72</v>
      </c>
      <c r="E207" s="311">
        <v>75</v>
      </c>
      <c r="F207" s="218">
        <v>72</v>
      </c>
      <c r="G207" s="269">
        <v>70</v>
      </c>
      <c r="H207" s="219">
        <v>68</v>
      </c>
      <c r="I207" s="331"/>
      <c r="J207" s="200" t="s">
        <v>26</v>
      </c>
      <c r="K207" s="200">
        <f>K206-K191</f>
        <v>2.4200000000000017</v>
      </c>
      <c r="L207" s="228"/>
    </row>
    <row r="208" spans="1:12" ht="13" thickBot="1" x14ac:dyDescent="0.3">
      <c r="A208" s="268" t="s">
        <v>26</v>
      </c>
      <c r="B208" s="220">
        <f>(B207-B192)</f>
        <v>3</v>
      </c>
      <c r="C208" s="221">
        <f t="shared" ref="C208:H208" si="40">(C207-C192)</f>
        <v>3</v>
      </c>
      <c r="D208" s="221">
        <f t="shared" si="40"/>
        <v>3.5</v>
      </c>
      <c r="E208" s="323">
        <f t="shared" si="40"/>
        <v>4</v>
      </c>
      <c r="F208" s="220">
        <f t="shared" si="40"/>
        <v>4</v>
      </c>
      <c r="G208" s="221">
        <f t="shared" si="40"/>
        <v>3.5</v>
      </c>
      <c r="H208" s="226">
        <f t="shared" si="40"/>
        <v>3</v>
      </c>
      <c r="I208" s="333"/>
    </row>
    <row r="211" spans="1:12" ht="13" thickBot="1" x14ac:dyDescent="0.3"/>
    <row r="212" spans="1:12" ht="13.5" thickBot="1" x14ac:dyDescent="0.3">
      <c r="A212" s="272" t="s">
        <v>158</v>
      </c>
      <c r="B212" s="897" t="s">
        <v>50</v>
      </c>
      <c r="C212" s="897"/>
      <c r="D212" s="897"/>
      <c r="E212" s="897"/>
      <c r="F212" s="897"/>
      <c r="G212" s="897"/>
      <c r="H212" s="897"/>
      <c r="I212" s="892" t="s">
        <v>0</v>
      </c>
      <c r="J212" s="213"/>
    </row>
    <row r="213" spans="1:12" ht="13" x14ac:dyDescent="0.25">
      <c r="A213" s="214" t="s">
        <v>54</v>
      </c>
      <c r="B213" s="356">
        <v>1</v>
      </c>
      <c r="C213" s="357">
        <v>2</v>
      </c>
      <c r="D213" s="357">
        <v>3</v>
      </c>
      <c r="E213" s="362">
        <v>4</v>
      </c>
      <c r="F213" s="356">
        <v>5</v>
      </c>
      <c r="G213" s="357">
        <v>6</v>
      </c>
      <c r="H213" s="362">
        <v>7</v>
      </c>
      <c r="I213" s="819"/>
      <c r="J213" s="229"/>
      <c r="K213" s="277"/>
      <c r="L213" s="353"/>
    </row>
    <row r="214" spans="1:12" ht="13.5" thickBot="1" x14ac:dyDescent="0.3">
      <c r="A214" s="214" t="s">
        <v>2</v>
      </c>
      <c r="B214" s="294">
        <v>4</v>
      </c>
      <c r="C214" s="518">
        <v>3</v>
      </c>
      <c r="D214" s="307">
        <v>2</v>
      </c>
      <c r="E214" s="233">
        <v>1</v>
      </c>
      <c r="F214" s="233">
        <v>1</v>
      </c>
      <c r="G214" s="307">
        <v>2</v>
      </c>
      <c r="H214" s="518">
        <v>3</v>
      </c>
      <c r="I214" s="895"/>
      <c r="J214" s="319"/>
      <c r="K214" s="277"/>
      <c r="L214" s="353"/>
    </row>
    <row r="215" spans="1:12" ht="13" x14ac:dyDescent="0.25">
      <c r="A215" s="278" t="s">
        <v>3</v>
      </c>
      <c r="B215" s="237">
        <v>1685</v>
      </c>
      <c r="C215" s="238">
        <v>1685</v>
      </c>
      <c r="D215" s="238">
        <v>1685</v>
      </c>
      <c r="E215" s="239">
        <v>1685</v>
      </c>
      <c r="F215" s="237">
        <v>1685</v>
      </c>
      <c r="G215" s="238">
        <v>1685</v>
      </c>
      <c r="H215" s="239">
        <v>1685</v>
      </c>
      <c r="I215" s="416">
        <v>1685</v>
      </c>
      <c r="K215" s="277"/>
      <c r="L215" s="353"/>
    </row>
    <row r="216" spans="1:12" x14ac:dyDescent="0.25">
      <c r="A216" s="280" t="s">
        <v>6</v>
      </c>
      <c r="B216" s="242">
        <v>1797</v>
      </c>
      <c r="C216" s="243">
        <v>1774</v>
      </c>
      <c r="D216" s="243">
        <v>1693</v>
      </c>
      <c r="E216" s="244">
        <v>1664</v>
      </c>
      <c r="F216" s="242">
        <v>1694</v>
      </c>
      <c r="G216" s="243">
        <v>1730</v>
      </c>
      <c r="H216" s="244">
        <v>1849</v>
      </c>
      <c r="I216" s="366">
        <v>1753</v>
      </c>
      <c r="J216" s="406"/>
      <c r="K216" s="399"/>
      <c r="L216" s="399"/>
    </row>
    <row r="217" spans="1:12" x14ac:dyDescent="0.25">
      <c r="A217" s="214" t="s">
        <v>7</v>
      </c>
      <c r="B217" s="245">
        <v>96.4</v>
      </c>
      <c r="C217" s="246">
        <v>96.6</v>
      </c>
      <c r="D217" s="246">
        <v>94.7</v>
      </c>
      <c r="E217" s="247">
        <v>77.8</v>
      </c>
      <c r="F217" s="245">
        <v>88.9</v>
      </c>
      <c r="G217" s="246">
        <v>96.4</v>
      </c>
      <c r="H217" s="247">
        <v>84.2</v>
      </c>
      <c r="I217" s="367">
        <v>89.7</v>
      </c>
      <c r="J217" s="286"/>
      <c r="K217" s="399"/>
      <c r="L217" s="399"/>
    </row>
    <row r="218" spans="1:12" ht="13" thickBot="1" x14ac:dyDescent="0.3">
      <c r="A218" s="214" t="s">
        <v>8</v>
      </c>
      <c r="B218" s="249">
        <v>5.8000000000000003E-2</v>
      </c>
      <c r="C218" s="250">
        <v>4.3999999999999997E-2</v>
      </c>
      <c r="D218" s="250">
        <v>0.05</v>
      </c>
      <c r="E218" s="251">
        <v>0.08</v>
      </c>
      <c r="F218" s="249">
        <v>6.5000000000000002E-2</v>
      </c>
      <c r="G218" s="250">
        <v>4.4999999999999998E-2</v>
      </c>
      <c r="H218" s="251">
        <v>7.4999999999999997E-2</v>
      </c>
      <c r="I218" s="409">
        <v>6.5000000000000002E-2</v>
      </c>
      <c r="K218" s="382"/>
    </row>
    <row r="219" spans="1:12" ht="13" thickBot="1" x14ac:dyDescent="0.3">
      <c r="A219" s="280" t="s">
        <v>1</v>
      </c>
      <c r="B219" s="495">
        <f t="shared" ref="B219:I219" si="41">B216/B215*100-100</f>
        <v>6.6468842729970277</v>
      </c>
      <c r="C219" s="496">
        <f t="shared" si="41"/>
        <v>5.2818991097922918</v>
      </c>
      <c r="D219" s="496">
        <f t="shared" si="41"/>
        <v>0.47477744807120814</v>
      </c>
      <c r="E219" s="497">
        <f t="shared" si="41"/>
        <v>-1.2462908011869445</v>
      </c>
      <c r="F219" s="495">
        <f t="shared" si="41"/>
        <v>0.53412462908011094</v>
      </c>
      <c r="G219" s="496">
        <f t="shared" si="41"/>
        <v>2.6706231454005831</v>
      </c>
      <c r="H219" s="497">
        <f t="shared" si="41"/>
        <v>9.7329376854599303</v>
      </c>
      <c r="I219" s="411">
        <f t="shared" si="41"/>
        <v>4.0356083086053474</v>
      </c>
      <c r="J219" s="528"/>
      <c r="K219" s="287"/>
    </row>
    <row r="220" spans="1:12" ht="13" thickBot="1" x14ac:dyDescent="0.3">
      <c r="A220" s="214" t="s">
        <v>27</v>
      </c>
      <c r="B220" s="529">
        <f t="shared" ref="B220:I220" si="42">B216-B201</f>
        <v>66</v>
      </c>
      <c r="C220" s="530">
        <f t="shared" si="42"/>
        <v>101</v>
      </c>
      <c r="D220" s="530">
        <f t="shared" si="42"/>
        <v>95</v>
      </c>
      <c r="E220" s="531">
        <f t="shared" si="42"/>
        <v>162</v>
      </c>
      <c r="F220" s="529">
        <f t="shared" si="42"/>
        <v>196</v>
      </c>
      <c r="G220" s="530">
        <f t="shared" si="42"/>
        <v>99</v>
      </c>
      <c r="H220" s="531">
        <f t="shared" si="42"/>
        <v>117</v>
      </c>
      <c r="I220" s="370">
        <f t="shared" si="42"/>
        <v>110</v>
      </c>
      <c r="J220" s="265" t="s">
        <v>56</v>
      </c>
      <c r="K220" s="290">
        <f>I206-I221</f>
        <v>6</v>
      </c>
      <c r="L220" s="266">
        <f>K220/I206</f>
        <v>1.7579841781423966E-3</v>
      </c>
    </row>
    <row r="221" spans="1:12" x14ac:dyDescent="0.25">
      <c r="A221" s="267" t="s">
        <v>51</v>
      </c>
      <c r="B221" s="261">
        <v>370</v>
      </c>
      <c r="C221" s="262">
        <v>776</v>
      </c>
      <c r="D221" s="262">
        <v>500</v>
      </c>
      <c r="E221" s="312">
        <v>257</v>
      </c>
      <c r="F221" s="261">
        <v>243</v>
      </c>
      <c r="G221" s="262">
        <v>743</v>
      </c>
      <c r="H221" s="263">
        <v>518</v>
      </c>
      <c r="I221" s="371">
        <f>SUM(B221:H221)</f>
        <v>3407</v>
      </c>
      <c r="J221" s="200" t="s">
        <v>57</v>
      </c>
      <c r="K221" s="200">
        <v>70.41</v>
      </c>
    </row>
    <row r="222" spans="1:12" x14ac:dyDescent="0.25">
      <c r="A222" s="267" t="s">
        <v>28</v>
      </c>
      <c r="B222" s="218">
        <v>73.5</v>
      </c>
      <c r="C222" s="269">
        <v>75.5</v>
      </c>
      <c r="D222" s="269">
        <v>78</v>
      </c>
      <c r="E222" s="311">
        <v>80.5</v>
      </c>
      <c r="F222" s="218">
        <v>77.5</v>
      </c>
      <c r="G222" s="269">
        <v>76</v>
      </c>
      <c r="H222" s="219">
        <v>73.5</v>
      </c>
      <c r="I222" s="331"/>
      <c r="J222" s="200" t="s">
        <v>26</v>
      </c>
      <c r="K222" s="200">
        <f>K221-K206</f>
        <v>3.3999999999999915</v>
      </c>
      <c r="L222" s="228"/>
    </row>
    <row r="223" spans="1:12" ht="13" thickBot="1" x14ac:dyDescent="0.3">
      <c r="A223" s="268" t="s">
        <v>26</v>
      </c>
      <c r="B223" s="220">
        <f>(B222-B207)</f>
        <v>5.5</v>
      </c>
      <c r="C223" s="221">
        <f t="shared" ref="C223:H223" si="43">(C222-C207)</f>
        <v>5.5</v>
      </c>
      <c r="D223" s="221">
        <f t="shared" si="43"/>
        <v>6</v>
      </c>
      <c r="E223" s="323">
        <f t="shared" si="43"/>
        <v>5.5</v>
      </c>
      <c r="F223" s="220">
        <f t="shared" si="43"/>
        <v>5.5</v>
      </c>
      <c r="G223" s="221">
        <f t="shared" si="43"/>
        <v>6</v>
      </c>
      <c r="H223" s="226">
        <f t="shared" si="43"/>
        <v>5.5</v>
      </c>
      <c r="I223" s="333"/>
    </row>
    <row r="226" spans="1:12" ht="13" thickBot="1" x14ac:dyDescent="0.3"/>
    <row r="227" spans="1:12" ht="13.5" thickBot="1" x14ac:dyDescent="0.3">
      <c r="A227" s="272" t="s">
        <v>159</v>
      </c>
      <c r="B227" s="897" t="s">
        <v>50</v>
      </c>
      <c r="C227" s="897"/>
      <c r="D227" s="897"/>
      <c r="E227" s="897"/>
      <c r="F227" s="897"/>
      <c r="G227" s="897"/>
      <c r="H227" s="897"/>
      <c r="I227" s="892" t="s">
        <v>0</v>
      </c>
      <c r="J227" s="213">
        <v>253</v>
      </c>
    </row>
    <row r="228" spans="1:12" ht="13" x14ac:dyDescent="0.25">
      <c r="A228" s="214" t="s">
        <v>54</v>
      </c>
      <c r="B228" s="356">
        <v>1</v>
      </c>
      <c r="C228" s="357">
        <v>2</v>
      </c>
      <c r="D228" s="357">
        <v>3</v>
      </c>
      <c r="E228" s="362">
        <v>4</v>
      </c>
      <c r="F228" s="356">
        <v>5</v>
      </c>
      <c r="G228" s="357">
        <v>6</v>
      </c>
      <c r="H228" s="362">
        <v>7</v>
      </c>
      <c r="I228" s="819"/>
      <c r="J228" s="229"/>
      <c r="K228" s="277"/>
      <c r="L228" s="353"/>
    </row>
    <row r="229" spans="1:12" ht="13.5" thickBot="1" x14ac:dyDescent="0.3">
      <c r="A229" s="214" t="s">
        <v>2</v>
      </c>
      <c r="B229" s="294">
        <v>4</v>
      </c>
      <c r="C229" s="518">
        <v>3</v>
      </c>
      <c r="D229" s="307">
        <v>2</v>
      </c>
      <c r="E229" s="233">
        <v>1</v>
      </c>
      <c r="F229" s="233">
        <v>1</v>
      </c>
      <c r="G229" s="307">
        <v>2</v>
      </c>
      <c r="H229" s="518">
        <v>3</v>
      </c>
      <c r="I229" s="895"/>
      <c r="J229" s="319"/>
      <c r="K229" s="277"/>
      <c r="L229" s="353"/>
    </row>
    <row r="230" spans="1:12" ht="13" x14ac:dyDescent="0.25">
      <c r="A230" s="278" t="s">
        <v>3</v>
      </c>
      <c r="B230" s="237">
        <v>1800</v>
      </c>
      <c r="C230" s="238">
        <v>1800</v>
      </c>
      <c r="D230" s="238">
        <v>1800</v>
      </c>
      <c r="E230" s="239">
        <v>1800</v>
      </c>
      <c r="F230" s="237">
        <v>1800</v>
      </c>
      <c r="G230" s="238">
        <v>1800</v>
      </c>
      <c r="H230" s="239">
        <v>1800</v>
      </c>
      <c r="I230" s="416">
        <v>1800</v>
      </c>
      <c r="K230" s="277"/>
      <c r="L230" s="353"/>
    </row>
    <row r="231" spans="1:12" x14ac:dyDescent="0.25">
      <c r="A231" s="280" t="s">
        <v>6</v>
      </c>
      <c r="B231" s="242">
        <v>1954</v>
      </c>
      <c r="C231" s="243">
        <v>1896</v>
      </c>
      <c r="D231" s="243">
        <v>1862</v>
      </c>
      <c r="E231" s="244">
        <v>1844</v>
      </c>
      <c r="F231" s="242">
        <v>1800</v>
      </c>
      <c r="G231" s="243">
        <v>1843</v>
      </c>
      <c r="H231" s="244">
        <v>2034</v>
      </c>
      <c r="I231" s="366">
        <v>1896</v>
      </c>
      <c r="J231" s="406"/>
      <c r="K231" s="399"/>
      <c r="L231" s="399"/>
    </row>
    <row r="232" spans="1:12" x14ac:dyDescent="0.25">
      <c r="A232" s="214" t="s">
        <v>7</v>
      </c>
      <c r="B232" s="245">
        <v>89.3</v>
      </c>
      <c r="C232" s="246">
        <v>91.4</v>
      </c>
      <c r="D232" s="246">
        <v>97.4</v>
      </c>
      <c r="E232" s="247">
        <v>72.2</v>
      </c>
      <c r="F232" s="245">
        <v>94.4</v>
      </c>
      <c r="G232" s="246">
        <v>87.3</v>
      </c>
      <c r="H232" s="552">
        <v>65.8</v>
      </c>
      <c r="I232" s="367">
        <v>83.4</v>
      </c>
      <c r="J232" s="553" t="s">
        <v>160</v>
      </c>
      <c r="K232" s="399"/>
      <c r="L232" s="399"/>
    </row>
    <row r="233" spans="1:12" ht="13" thickBot="1" x14ac:dyDescent="0.3">
      <c r="A233" s="214" t="s">
        <v>8</v>
      </c>
      <c r="B233" s="249">
        <v>7.2999999999999995E-2</v>
      </c>
      <c r="C233" s="250">
        <v>0.06</v>
      </c>
      <c r="D233" s="250">
        <v>5.2999999999999999E-2</v>
      </c>
      <c r="E233" s="251">
        <v>8.5999999999999993E-2</v>
      </c>
      <c r="F233" s="249">
        <v>7.0000000000000007E-2</v>
      </c>
      <c r="G233" s="250">
        <v>6.5000000000000002E-2</v>
      </c>
      <c r="H233" s="251">
        <v>9.5000000000000001E-2</v>
      </c>
      <c r="I233" s="409">
        <v>0.08</v>
      </c>
      <c r="K233" s="382"/>
    </row>
    <row r="234" spans="1:12" ht="13" thickBot="1" x14ac:dyDescent="0.3">
      <c r="A234" s="280" t="s">
        <v>1</v>
      </c>
      <c r="B234" s="495">
        <f t="shared" ref="B234:I234" si="44">B231/B230*100-100</f>
        <v>8.5555555555555571</v>
      </c>
      <c r="C234" s="496">
        <f t="shared" si="44"/>
        <v>5.3333333333333286</v>
      </c>
      <c r="D234" s="496">
        <f t="shared" si="44"/>
        <v>3.4444444444444571</v>
      </c>
      <c r="E234" s="497">
        <f t="shared" si="44"/>
        <v>2.4444444444444429</v>
      </c>
      <c r="F234" s="495">
        <f t="shared" si="44"/>
        <v>0</v>
      </c>
      <c r="G234" s="496">
        <f t="shared" si="44"/>
        <v>2.3888888888888857</v>
      </c>
      <c r="H234" s="497">
        <f t="shared" si="44"/>
        <v>12.999999999999986</v>
      </c>
      <c r="I234" s="411">
        <f t="shared" si="44"/>
        <v>5.3333333333333286</v>
      </c>
      <c r="J234" s="528"/>
      <c r="K234" s="287"/>
    </row>
    <row r="235" spans="1:12" ht="13" thickBot="1" x14ac:dyDescent="0.3">
      <c r="A235" s="214" t="s">
        <v>27</v>
      </c>
      <c r="B235" s="529">
        <f t="shared" ref="B235:I235" si="45">B231-B216</f>
        <v>157</v>
      </c>
      <c r="C235" s="530">
        <f t="shared" si="45"/>
        <v>122</v>
      </c>
      <c r="D235" s="530">
        <f t="shared" si="45"/>
        <v>169</v>
      </c>
      <c r="E235" s="531">
        <f t="shared" si="45"/>
        <v>180</v>
      </c>
      <c r="F235" s="529">
        <f t="shared" si="45"/>
        <v>106</v>
      </c>
      <c r="G235" s="530">
        <f t="shared" si="45"/>
        <v>113</v>
      </c>
      <c r="H235" s="531">
        <f t="shared" si="45"/>
        <v>185</v>
      </c>
      <c r="I235" s="370">
        <f t="shared" si="45"/>
        <v>143</v>
      </c>
      <c r="J235" s="265" t="s">
        <v>56</v>
      </c>
      <c r="K235" s="290">
        <f>I221-I236</f>
        <v>3</v>
      </c>
      <c r="L235" s="266">
        <f>K235/I221</f>
        <v>8.8054006457293811E-4</v>
      </c>
    </row>
    <row r="236" spans="1:12" x14ac:dyDescent="0.25">
      <c r="A236" s="267" t="s">
        <v>51</v>
      </c>
      <c r="B236" s="261">
        <v>369</v>
      </c>
      <c r="C236" s="262">
        <v>774</v>
      </c>
      <c r="D236" s="262">
        <v>500</v>
      </c>
      <c r="E236" s="312">
        <v>257</v>
      </c>
      <c r="F236" s="261">
        <v>243</v>
      </c>
      <c r="G236" s="262">
        <v>743</v>
      </c>
      <c r="H236" s="263">
        <v>518</v>
      </c>
      <c r="I236" s="371">
        <f>SUM(B236:H236)</f>
        <v>3404</v>
      </c>
      <c r="J236" s="200" t="s">
        <v>57</v>
      </c>
      <c r="K236" s="200">
        <v>76.040000000000006</v>
      </c>
    </row>
    <row r="237" spans="1:12" x14ac:dyDescent="0.25">
      <c r="A237" s="267" t="s">
        <v>28</v>
      </c>
      <c r="B237" s="218">
        <v>80</v>
      </c>
      <c r="C237" s="269">
        <v>82.5</v>
      </c>
      <c r="D237" s="269">
        <v>85</v>
      </c>
      <c r="E237" s="311">
        <v>87</v>
      </c>
      <c r="F237" s="218">
        <v>84.5</v>
      </c>
      <c r="G237" s="269">
        <v>83</v>
      </c>
      <c r="H237" s="219">
        <v>80</v>
      </c>
      <c r="I237" s="331"/>
      <c r="J237" s="200" t="s">
        <v>26</v>
      </c>
      <c r="K237" s="200">
        <f>K236-K221</f>
        <v>5.6300000000000097</v>
      </c>
      <c r="L237" s="228"/>
    </row>
    <row r="238" spans="1:12" ht="13" thickBot="1" x14ac:dyDescent="0.3">
      <c r="A238" s="268" t="s">
        <v>26</v>
      </c>
      <c r="B238" s="220">
        <f>(B237-B222)</f>
        <v>6.5</v>
      </c>
      <c r="C238" s="221">
        <f t="shared" ref="C238:H238" si="46">(C237-C222)</f>
        <v>7</v>
      </c>
      <c r="D238" s="221">
        <f t="shared" si="46"/>
        <v>7</v>
      </c>
      <c r="E238" s="323">
        <f t="shared" si="46"/>
        <v>6.5</v>
      </c>
      <c r="F238" s="220">
        <f t="shared" si="46"/>
        <v>7</v>
      </c>
      <c r="G238" s="221">
        <f t="shared" si="46"/>
        <v>7</v>
      </c>
      <c r="H238" s="226">
        <f t="shared" si="46"/>
        <v>6.5</v>
      </c>
      <c r="I238" s="333"/>
    </row>
    <row r="239" spans="1:12" x14ac:dyDescent="0.25">
      <c r="H239" s="200" t="s">
        <v>65</v>
      </c>
    </row>
    <row r="241" spans="1:12" ht="13" thickBot="1" x14ac:dyDescent="0.3"/>
    <row r="242" spans="1:12" ht="13.5" thickBot="1" x14ac:dyDescent="0.3">
      <c r="A242" s="272" t="s">
        <v>161</v>
      </c>
      <c r="B242" s="897" t="s">
        <v>50</v>
      </c>
      <c r="C242" s="897"/>
      <c r="D242" s="897"/>
      <c r="E242" s="897"/>
      <c r="F242" s="897"/>
      <c r="G242" s="897"/>
      <c r="H242" s="897"/>
      <c r="I242" s="892" t="s">
        <v>0</v>
      </c>
      <c r="J242" s="213">
        <v>250</v>
      </c>
    </row>
    <row r="243" spans="1:12" ht="13" x14ac:dyDescent="0.25">
      <c r="A243" s="214" t="s">
        <v>54</v>
      </c>
      <c r="B243" s="356">
        <v>1</v>
      </c>
      <c r="C243" s="357">
        <v>2</v>
      </c>
      <c r="D243" s="357">
        <v>3</v>
      </c>
      <c r="E243" s="362">
        <v>4</v>
      </c>
      <c r="F243" s="356">
        <v>5</v>
      </c>
      <c r="G243" s="357">
        <v>6</v>
      </c>
      <c r="H243" s="362">
        <v>7</v>
      </c>
      <c r="I243" s="819"/>
      <c r="J243" s="229"/>
      <c r="K243" s="277"/>
      <c r="L243" s="353"/>
    </row>
    <row r="244" spans="1:12" ht="13.5" thickBot="1" x14ac:dyDescent="0.3">
      <c r="A244" s="214" t="s">
        <v>2</v>
      </c>
      <c r="B244" s="294">
        <v>4</v>
      </c>
      <c r="C244" s="518">
        <v>3</v>
      </c>
      <c r="D244" s="307">
        <v>2</v>
      </c>
      <c r="E244" s="233">
        <v>1</v>
      </c>
      <c r="F244" s="233">
        <v>1</v>
      </c>
      <c r="G244" s="307">
        <v>2</v>
      </c>
      <c r="H244" s="518">
        <v>3</v>
      </c>
      <c r="I244" s="895"/>
      <c r="J244" s="319"/>
      <c r="K244" s="277"/>
      <c r="L244" s="353"/>
    </row>
    <row r="245" spans="1:12" ht="13" x14ac:dyDescent="0.25">
      <c r="A245" s="278" t="s">
        <v>3</v>
      </c>
      <c r="B245" s="237">
        <v>1925</v>
      </c>
      <c r="C245" s="238">
        <v>1925</v>
      </c>
      <c r="D245" s="238">
        <v>1925</v>
      </c>
      <c r="E245" s="239">
        <v>1925</v>
      </c>
      <c r="F245" s="237">
        <v>1925</v>
      </c>
      <c r="G245" s="238">
        <v>1925</v>
      </c>
      <c r="H245" s="308">
        <v>1925</v>
      </c>
      <c r="I245" s="557">
        <v>1925</v>
      </c>
      <c r="K245" s="277"/>
      <c r="L245" s="353"/>
    </row>
    <row r="246" spans="1:12" x14ac:dyDescent="0.25">
      <c r="A246" s="280" t="s">
        <v>6</v>
      </c>
      <c r="B246" s="242">
        <v>2038</v>
      </c>
      <c r="C246" s="243">
        <v>1970</v>
      </c>
      <c r="D246" s="243">
        <v>1969</v>
      </c>
      <c r="E246" s="244">
        <v>1892</v>
      </c>
      <c r="F246" s="242">
        <v>1973</v>
      </c>
      <c r="G246" s="243">
        <v>1939</v>
      </c>
      <c r="H246" s="281">
        <v>2077</v>
      </c>
      <c r="I246" s="318">
        <v>1980</v>
      </c>
      <c r="J246" s="406"/>
      <c r="K246" s="399"/>
      <c r="L246" s="399"/>
    </row>
    <row r="247" spans="1:12" x14ac:dyDescent="0.25">
      <c r="A247" s="214" t="s">
        <v>7</v>
      </c>
      <c r="B247" s="245">
        <v>81.5</v>
      </c>
      <c r="C247" s="246">
        <v>93.1</v>
      </c>
      <c r="D247" s="246">
        <v>86.5</v>
      </c>
      <c r="E247" s="247">
        <v>80</v>
      </c>
      <c r="F247" s="245">
        <v>83.3</v>
      </c>
      <c r="G247" s="246">
        <v>91.4</v>
      </c>
      <c r="H247" s="282">
        <v>71.099999999999994</v>
      </c>
      <c r="I247" s="283">
        <v>84.4</v>
      </c>
      <c r="J247" s="554"/>
      <c r="K247" s="399"/>
      <c r="L247" s="399"/>
    </row>
    <row r="248" spans="1:12" x14ac:dyDescent="0.25">
      <c r="A248" s="214" t="s">
        <v>8</v>
      </c>
      <c r="B248" s="249">
        <v>7.6999999999999999E-2</v>
      </c>
      <c r="C248" s="250">
        <v>5.2999999999999999E-2</v>
      </c>
      <c r="D248" s="250">
        <v>6.5000000000000002E-2</v>
      </c>
      <c r="E248" s="251">
        <v>8.3000000000000004E-2</v>
      </c>
      <c r="F248" s="249">
        <v>7.1999999999999995E-2</v>
      </c>
      <c r="G248" s="250">
        <v>6.6000000000000003E-2</v>
      </c>
      <c r="H248" s="284">
        <v>0.09</v>
      </c>
      <c r="I248" s="558">
        <v>7.4999999999999997E-2</v>
      </c>
      <c r="K248" s="382"/>
    </row>
    <row r="249" spans="1:12" ht="13" thickBot="1" x14ac:dyDescent="0.3">
      <c r="A249" s="280" t="s">
        <v>1</v>
      </c>
      <c r="B249" s="495">
        <f t="shared" ref="B249:I249" si="47">B246/B245*100-100</f>
        <v>5.8701298701298725</v>
      </c>
      <c r="C249" s="496">
        <f t="shared" si="47"/>
        <v>2.3376623376623229</v>
      </c>
      <c r="D249" s="496">
        <f t="shared" si="47"/>
        <v>2.2857142857142918</v>
      </c>
      <c r="E249" s="497">
        <f t="shared" si="47"/>
        <v>-1.7142857142857082</v>
      </c>
      <c r="F249" s="495">
        <f t="shared" si="47"/>
        <v>2.4935064935065014</v>
      </c>
      <c r="G249" s="496">
        <f t="shared" si="47"/>
        <v>0.72727272727273373</v>
      </c>
      <c r="H249" s="555">
        <f t="shared" si="47"/>
        <v>7.8961038961038952</v>
      </c>
      <c r="I249" s="316">
        <f t="shared" si="47"/>
        <v>2.857142857142847</v>
      </c>
      <c r="J249" s="528"/>
      <c r="K249" s="287"/>
    </row>
    <row r="250" spans="1:12" ht="13" thickBot="1" x14ac:dyDescent="0.3">
      <c r="A250" s="214" t="s">
        <v>27</v>
      </c>
      <c r="B250" s="529">
        <f t="shared" ref="B250:I250" si="48">B246-B231</f>
        <v>84</v>
      </c>
      <c r="C250" s="530">
        <f t="shared" si="48"/>
        <v>74</v>
      </c>
      <c r="D250" s="530">
        <f t="shared" si="48"/>
        <v>107</v>
      </c>
      <c r="E250" s="531">
        <f t="shared" si="48"/>
        <v>48</v>
      </c>
      <c r="F250" s="529">
        <f t="shared" si="48"/>
        <v>173</v>
      </c>
      <c r="G250" s="530">
        <f t="shared" si="48"/>
        <v>96</v>
      </c>
      <c r="H250" s="556">
        <f t="shared" si="48"/>
        <v>43</v>
      </c>
      <c r="I250" s="288">
        <f t="shared" si="48"/>
        <v>84</v>
      </c>
      <c r="J250" s="265" t="s">
        <v>56</v>
      </c>
      <c r="K250" s="290">
        <f>I236-I251</f>
        <v>12</v>
      </c>
      <c r="L250" s="266">
        <f>K250/I236</f>
        <v>3.5252643948296123E-3</v>
      </c>
    </row>
    <row r="251" spans="1:12" x14ac:dyDescent="0.25">
      <c r="A251" s="267" t="s">
        <v>51</v>
      </c>
      <c r="B251" s="261">
        <v>368</v>
      </c>
      <c r="C251" s="262">
        <v>771</v>
      </c>
      <c r="D251" s="262">
        <v>496</v>
      </c>
      <c r="E251" s="312">
        <v>254</v>
      </c>
      <c r="F251" s="261">
        <v>242</v>
      </c>
      <c r="G251" s="262">
        <v>743</v>
      </c>
      <c r="H251" s="263">
        <v>518</v>
      </c>
      <c r="I251" s="371">
        <f>SUM(B251:H251)</f>
        <v>3392</v>
      </c>
      <c r="J251" s="200" t="s">
        <v>57</v>
      </c>
      <c r="K251" s="200">
        <v>83.1</v>
      </c>
    </row>
    <row r="252" spans="1:12" x14ac:dyDescent="0.25">
      <c r="A252" s="267" t="s">
        <v>28</v>
      </c>
      <c r="B252" s="218">
        <v>86</v>
      </c>
      <c r="C252" s="269">
        <v>89</v>
      </c>
      <c r="D252" s="269">
        <v>91.5</v>
      </c>
      <c r="E252" s="311">
        <v>93.5</v>
      </c>
      <c r="F252" s="218">
        <v>90.5</v>
      </c>
      <c r="G252" s="269">
        <v>89.5</v>
      </c>
      <c r="H252" s="219">
        <v>86</v>
      </c>
      <c r="I252" s="331"/>
      <c r="J252" s="200" t="s">
        <v>26</v>
      </c>
      <c r="K252" s="200">
        <f>K251-K236</f>
        <v>7.0599999999999881</v>
      </c>
      <c r="L252" s="228"/>
    </row>
    <row r="253" spans="1:12" ht="13" thickBot="1" x14ac:dyDescent="0.3">
      <c r="A253" s="268" t="s">
        <v>26</v>
      </c>
      <c r="B253" s="220">
        <f>(B252-B237)</f>
        <v>6</v>
      </c>
      <c r="C253" s="221">
        <f t="shared" ref="C253:H253" si="49">(C252-C237)</f>
        <v>6.5</v>
      </c>
      <c r="D253" s="221">
        <f t="shared" si="49"/>
        <v>6.5</v>
      </c>
      <c r="E253" s="323">
        <f t="shared" si="49"/>
        <v>6.5</v>
      </c>
      <c r="F253" s="220">
        <f t="shared" si="49"/>
        <v>6</v>
      </c>
      <c r="G253" s="221">
        <f t="shared" si="49"/>
        <v>6.5</v>
      </c>
      <c r="H253" s="226">
        <f t="shared" si="49"/>
        <v>6</v>
      </c>
      <c r="I253" s="333"/>
    </row>
    <row r="255" spans="1:12" ht="13" thickBot="1" x14ac:dyDescent="0.3"/>
    <row r="256" spans="1:12" ht="13.5" thickBot="1" x14ac:dyDescent="0.3">
      <c r="A256" s="272" t="s">
        <v>162</v>
      </c>
      <c r="B256" s="897" t="s">
        <v>50</v>
      </c>
      <c r="C256" s="897"/>
      <c r="D256" s="897"/>
      <c r="E256" s="897"/>
      <c r="F256" s="897"/>
      <c r="G256" s="897"/>
      <c r="H256" s="897"/>
      <c r="I256" s="892" t="s">
        <v>0</v>
      </c>
      <c r="J256" s="213">
        <v>252</v>
      </c>
    </row>
    <row r="257" spans="1:24" ht="13" x14ac:dyDescent="0.25">
      <c r="A257" s="214" t="s">
        <v>54</v>
      </c>
      <c r="B257" s="356">
        <v>1</v>
      </c>
      <c r="C257" s="357">
        <v>2</v>
      </c>
      <c r="D257" s="357">
        <v>3</v>
      </c>
      <c r="E257" s="362">
        <v>4</v>
      </c>
      <c r="F257" s="356">
        <v>5</v>
      </c>
      <c r="G257" s="357">
        <v>6</v>
      </c>
      <c r="H257" s="362">
        <v>7</v>
      </c>
      <c r="I257" s="819"/>
      <c r="J257" s="229"/>
      <c r="K257" s="277"/>
      <c r="L257" s="353"/>
    </row>
    <row r="258" spans="1:24" ht="13.5" thickBot="1" x14ac:dyDescent="0.3">
      <c r="A258" s="214" t="s">
        <v>2</v>
      </c>
      <c r="B258" s="294">
        <v>4</v>
      </c>
      <c r="C258" s="518">
        <v>3</v>
      </c>
      <c r="D258" s="307">
        <v>2</v>
      </c>
      <c r="E258" s="233">
        <v>1</v>
      </c>
      <c r="F258" s="233">
        <v>1</v>
      </c>
      <c r="G258" s="307">
        <v>2</v>
      </c>
      <c r="H258" s="518">
        <v>3</v>
      </c>
      <c r="I258" s="895"/>
      <c r="J258" s="319"/>
      <c r="K258" s="277"/>
      <c r="L258" s="353"/>
    </row>
    <row r="259" spans="1:24" ht="13" x14ac:dyDescent="0.25">
      <c r="A259" s="278" t="s">
        <v>3</v>
      </c>
      <c r="B259" s="237">
        <v>2070</v>
      </c>
      <c r="C259" s="238">
        <v>2070</v>
      </c>
      <c r="D259" s="238">
        <v>2070</v>
      </c>
      <c r="E259" s="239">
        <v>2070</v>
      </c>
      <c r="F259" s="237">
        <v>2070</v>
      </c>
      <c r="G259" s="238">
        <v>2070</v>
      </c>
      <c r="H259" s="308">
        <v>2070</v>
      </c>
      <c r="I259" s="557">
        <v>2070</v>
      </c>
      <c r="K259" s="277"/>
      <c r="L259" s="353"/>
    </row>
    <row r="260" spans="1:24" x14ac:dyDescent="0.25">
      <c r="A260" s="280" t="s">
        <v>6</v>
      </c>
      <c r="B260" s="242">
        <v>2184</v>
      </c>
      <c r="C260" s="243">
        <v>2164</v>
      </c>
      <c r="D260" s="243">
        <v>2125</v>
      </c>
      <c r="E260" s="244">
        <v>2007</v>
      </c>
      <c r="F260" s="242">
        <v>2104</v>
      </c>
      <c r="G260" s="243">
        <v>2127</v>
      </c>
      <c r="H260" s="281">
        <v>2208</v>
      </c>
      <c r="I260" s="318">
        <v>2143</v>
      </c>
      <c r="J260" s="406"/>
      <c r="K260" s="399"/>
      <c r="L260" s="399"/>
    </row>
    <row r="261" spans="1:24" x14ac:dyDescent="0.25">
      <c r="A261" s="214" t="s">
        <v>7</v>
      </c>
      <c r="B261" s="245">
        <v>77.8</v>
      </c>
      <c r="C261" s="246">
        <v>93.1</v>
      </c>
      <c r="D261" s="246">
        <v>97.3</v>
      </c>
      <c r="E261" s="247">
        <v>73.7</v>
      </c>
      <c r="F261" s="245">
        <v>83.3</v>
      </c>
      <c r="G261" s="246">
        <v>92.7</v>
      </c>
      <c r="H261" s="282">
        <v>71.099999999999994</v>
      </c>
      <c r="I261" s="283">
        <v>85.3</v>
      </c>
      <c r="J261" s="554"/>
      <c r="K261" s="399"/>
      <c r="L261" s="399"/>
    </row>
    <row r="262" spans="1:24" x14ac:dyDescent="0.25">
      <c r="A262" s="214" t="s">
        <v>8</v>
      </c>
      <c r="B262" s="249">
        <v>8.1000000000000003E-2</v>
      </c>
      <c r="C262" s="250">
        <v>5.7000000000000002E-2</v>
      </c>
      <c r="D262" s="250">
        <v>0.04</v>
      </c>
      <c r="E262" s="251">
        <v>7.9000000000000001E-2</v>
      </c>
      <c r="F262" s="249">
        <v>8.1000000000000003E-2</v>
      </c>
      <c r="G262" s="250">
        <v>6.2E-2</v>
      </c>
      <c r="H262" s="284">
        <v>0.1</v>
      </c>
      <c r="I262" s="558">
        <v>7.3999999999999996E-2</v>
      </c>
      <c r="K262" s="382"/>
    </row>
    <row r="263" spans="1:24" ht="13" thickBot="1" x14ac:dyDescent="0.3">
      <c r="A263" s="280" t="s">
        <v>1</v>
      </c>
      <c r="B263" s="495">
        <f t="shared" ref="B263:I263" si="50">B260/B259*100-100</f>
        <v>5.5072463768115938</v>
      </c>
      <c r="C263" s="496">
        <f t="shared" si="50"/>
        <v>4.5410628019323553</v>
      </c>
      <c r="D263" s="496">
        <f t="shared" si="50"/>
        <v>2.6570048309178702</v>
      </c>
      <c r="E263" s="497">
        <f t="shared" si="50"/>
        <v>-3.0434782608695627</v>
      </c>
      <c r="F263" s="495">
        <f t="shared" si="50"/>
        <v>1.6425120772946826</v>
      </c>
      <c r="G263" s="496">
        <f t="shared" si="50"/>
        <v>2.7536231884057969</v>
      </c>
      <c r="H263" s="555">
        <f t="shared" si="50"/>
        <v>6.6666666666666714</v>
      </c>
      <c r="I263" s="316">
        <f t="shared" si="50"/>
        <v>3.526570048309182</v>
      </c>
      <c r="J263" s="528"/>
      <c r="K263" s="287"/>
    </row>
    <row r="264" spans="1:24" ht="13" thickBot="1" x14ac:dyDescent="0.3">
      <c r="A264" s="214" t="s">
        <v>27</v>
      </c>
      <c r="B264" s="529">
        <f t="shared" ref="B264:I264" si="51">B260-B246</f>
        <v>146</v>
      </c>
      <c r="C264" s="530">
        <f t="shared" si="51"/>
        <v>194</v>
      </c>
      <c r="D264" s="530">
        <f t="shared" si="51"/>
        <v>156</v>
      </c>
      <c r="E264" s="531">
        <f t="shared" si="51"/>
        <v>115</v>
      </c>
      <c r="F264" s="529">
        <f t="shared" si="51"/>
        <v>131</v>
      </c>
      <c r="G264" s="530">
        <f t="shared" si="51"/>
        <v>188</v>
      </c>
      <c r="H264" s="556">
        <f t="shared" si="51"/>
        <v>131</v>
      </c>
      <c r="I264" s="288">
        <f t="shared" si="51"/>
        <v>163</v>
      </c>
      <c r="J264" s="265" t="s">
        <v>56</v>
      </c>
      <c r="K264" s="290">
        <f>I251-I265</f>
        <v>7</v>
      </c>
      <c r="L264" s="266">
        <f>K264/I251</f>
        <v>2.0636792452830188E-3</v>
      </c>
    </row>
    <row r="265" spans="1:24" x14ac:dyDescent="0.25">
      <c r="A265" s="267" t="s">
        <v>51</v>
      </c>
      <c r="B265" s="261">
        <v>368</v>
      </c>
      <c r="C265" s="262">
        <v>769</v>
      </c>
      <c r="D265" s="262">
        <v>495</v>
      </c>
      <c r="E265" s="312">
        <v>253</v>
      </c>
      <c r="F265" s="261">
        <v>242</v>
      </c>
      <c r="G265" s="262">
        <v>741</v>
      </c>
      <c r="H265" s="263">
        <v>517</v>
      </c>
      <c r="I265" s="371">
        <f>SUM(B265:H265)</f>
        <v>3385</v>
      </c>
      <c r="J265" s="200" t="s">
        <v>57</v>
      </c>
      <c r="K265" s="200">
        <v>89.31</v>
      </c>
    </row>
    <row r="266" spans="1:24" x14ac:dyDescent="0.25">
      <c r="A266" s="267" t="s">
        <v>28</v>
      </c>
      <c r="B266" s="218">
        <v>92</v>
      </c>
      <c r="C266" s="269">
        <v>95</v>
      </c>
      <c r="D266" s="269">
        <v>98</v>
      </c>
      <c r="E266" s="311">
        <v>100</v>
      </c>
      <c r="F266" s="218">
        <v>97</v>
      </c>
      <c r="G266" s="269">
        <v>96</v>
      </c>
      <c r="H266" s="219">
        <v>92.5</v>
      </c>
      <c r="I266" s="331"/>
      <c r="J266" s="200" t="s">
        <v>26</v>
      </c>
      <c r="K266" s="200">
        <f>K265-K251</f>
        <v>6.210000000000008</v>
      </c>
      <c r="L266" s="228"/>
    </row>
    <row r="267" spans="1:24" ht="13" thickBot="1" x14ac:dyDescent="0.3">
      <c r="A267" s="268" t="s">
        <v>26</v>
      </c>
      <c r="B267" s="220">
        <f t="shared" ref="B267:H267" si="52">(B266-B252)</f>
        <v>6</v>
      </c>
      <c r="C267" s="221">
        <f t="shared" si="52"/>
        <v>6</v>
      </c>
      <c r="D267" s="221">
        <f t="shared" si="52"/>
        <v>6.5</v>
      </c>
      <c r="E267" s="323">
        <f t="shared" si="52"/>
        <v>6.5</v>
      </c>
      <c r="F267" s="220">
        <f t="shared" si="52"/>
        <v>6.5</v>
      </c>
      <c r="G267" s="221">
        <f t="shared" si="52"/>
        <v>6.5</v>
      </c>
      <c r="H267" s="226">
        <f t="shared" si="52"/>
        <v>6.5</v>
      </c>
      <c r="I267" s="333"/>
    </row>
    <row r="269" spans="1:24" ht="13" hidden="1" thickBot="1" x14ac:dyDescent="0.3"/>
    <row r="270" spans="1:24" ht="13.5" hidden="1" thickBot="1" x14ac:dyDescent="0.3">
      <c r="A270" s="272" t="s">
        <v>163</v>
      </c>
      <c r="B270" s="897" t="s">
        <v>50</v>
      </c>
      <c r="C270" s="897"/>
      <c r="D270" s="897"/>
      <c r="E270" s="897"/>
      <c r="F270" s="897"/>
      <c r="G270" s="897"/>
      <c r="H270" s="897"/>
      <c r="I270" s="892" t="s">
        <v>0</v>
      </c>
      <c r="J270" s="213">
        <v>251</v>
      </c>
      <c r="M270" s="272" t="s">
        <v>163</v>
      </c>
      <c r="N270" s="897" t="s">
        <v>50</v>
      </c>
      <c r="O270" s="897"/>
      <c r="P270" s="897"/>
      <c r="Q270" s="897"/>
      <c r="R270" s="897"/>
      <c r="S270" s="897"/>
      <c r="T270" s="897"/>
      <c r="U270" s="892" t="s">
        <v>0</v>
      </c>
      <c r="V270" s="213">
        <v>257</v>
      </c>
    </row>
    <row r="271" spans="1:24" ht="13" hidden="1" x14ac:dyDescent="0.25">
      <c r="A271" s="214" t="s">
        <v>54</v>
      </c>
      <c r="B271" s="356">
        <v>1</v>
      </c>
      <c r="C271" s="357">
        <v>2</v>
      </c>
      <c r="D271" s="357">
        <v>3</v>
      </c>
      <c r="E271" s="362">
        <v>4</v>
      </c>
      <c r="F271" s="356">
        <v>5</v>
      </c>
      <c r="G271" s="357">
        <v>6</v>
      </c>
      <c r="H271" s="362">
        <v>7</v>
      </c>
      <c r="I271" s="819"/>
      <c r="J271" s="229"/>
      <c r="K271" s="277"/>
      <c r="L271" s="353"/>
      <c r="M271" s="214" t="s">
        <v>54</v>
      </c>
      <c r="N271" s="356">
        <v>1</v>
      </c>
      <c r="O271" s="357">
        <v>2</v>
      </c>
      <c r="P271" s="357">
        <v>3</v>
      </c>
      <c r="Q271" s="362">
        <v>4</v>
      </c>
      <c r="R271" s="356">
        <v>5</v>
      </c>
      <c r="S271" s="357">
        <v>6</v>
      </c>
      <c r="T271" s="362">
        <v>7</v>
      </c>
      <c r="U271" s="819"/>
      <c r="V271" s="229"/>
      <c r="W271" s="277"/>
      <c r="X271" s="353"/>
    </row>
    <row r="272" spans="1:24" ht="13.5" hidden="1" thickBot="1" x14ac:dyDescent="0.3">
      <c r="A272" s="214" t="s">
        <v>2</v>
      </c>
      <c r="B272" s="294">
        <v>4</v>
      </c>
      <c r="C272" s="518">
        <v>3</v>
      </c>
      <c r="D272" s="307">
        <v>2</v>
      </c>
      <c r="E272" s="233">
        <v>1</v>
      </c>
      <c r="F272" s="233">
        <v>1</v>
      </c>
      <c r="G272" s="307">
        <v>2</v>
      </c>
      <c r="H272" s="518">
        <v>3</v>
      </c>
      <c r="I272" s="895"/>
      <c r="J272" s="319"/>
      <c r="K272" s="277"/>
      <c r="L272" s="353"/>
      <c r="M272" s="214" t="s">
        <v>2</v>
      </c>
      <c r="N272" s="294">
        <v>4</v>
      </c>
      <c r="O272" s="518">
        <v>3</v>
      </c>
      <c r="P272" s="307">
        <v>2</v>
      </c>
      <c r="Q272" s="233">
        <v>1</v>
      </c>
      <c r="R272" s="233">
        <v>1</v>
      </c>
      <c r="S272" s="307">
        <v>2</v>
      </c>
      <c r="T272" s="518">
        <v>3</v>
      </c>
      <c r="U272" s="895"/>
      <c r="V272" s="319"/>
      <c r="W272" s="277"/>
      <c r="X272" s="353"/>
    </row>
    <row r="273" spans="1:24" ht="13" hidden="1" x14ac:dyDescent="0.25">
      <c r="A273" s="278" t="s">
        <v>3</v>
      </c>
      <c r="B273" s="237">
        <v>2220</v>
      </c>
      <c r="C273" s="238">
        <v>2220</v>
      </c>
      <c r="D273" s="238">
        <v>2220</v>
      </c>
      <c r="E273" s="239">
        <v>2220</v>
      </c>
      <c r="F273" s="237">
        <v>2220</v>
      </c>
      <c r="G273" s="238">
        <v>2220</v>
      </c>
      <c r="H273" s="308">
        <v>2220</v>
      </c>
      <c r="I273" s="557">
        <v>2220</v>
      </c>
      <c r="K273" s="277"/>
      <c r="L273" s="353"/>
      <c r="M273" s="278" t="s">
        <v>3</v>
      </c>
      <c r="N273" s="237">
        <v>2220</v>
      </c>
      <c r="O273" s="238">
        <v>2220</v>
      </c>
      <c r="P273" s="238">
        <v>2220</v>
      </c>
      <c r="Q273" s="239">
        <v>2220</v>
      </c>
      <c r="R273" s="237">
        <v>2220</v>
      </c>
      <c r="S273" s="238">
        <v>2220</v>
      </c>
      <c r="T273" s="308">
        <v>2220</v>
      </c>
      <c r="U273" s="557">
        <v>2220</v>
      </c>
      <c r="W273" s="277"/>
      <c r="X273" s="353"/>
    </row>
    <row r="274" spans="1:24" hidden="1" x14ac:dyDescent="0.25">
      <c r="A274" s="280" t="s">
        <v>6</v>
      </c>
      <c r="B274" s="242">
        <v>2217</v>
      </c>
      <c r="C274" s="243">
        <v>2247</v>
      </c>
      <c r="D274" s="243">
        <v>2168</v>
      </c>
      <c r="E274" s="244">
        <v>2169</v>
      </c>
      <c r="F274" s="242">
        <v>2195</v>
      </c>
      <c r="G274" s="243">
        <v>2164</v>
      </c>
      <c r="H274" s="281">
        <v>2187</v>
      </c>
      <c r="I274" s="318">
        <v>2195</v>
      </c>
      <c r="J274" s="406"/>
      <c r="K274" s="399"/>
      <c r="L274" s="399"/>
      <c r="M274" s="280" t="s">
        <v>6</v>
      </c>
      <c r="N274" s="242">
        <v>2368</v>
      </c>
      <c r="O274" s="243">
        <v>2361</v>
      </c>
      <c r="P274" s="243">
        <v>2406</v>
      </c>
      <c r="Q274" s="244">
        <v>2266</v>
      </c>
      <c r="R274" s="242">
        <v>2237</v>
      </c>
      <c r="S274" s="243">
        <v>2317</v>
      </c>
      <c r="T274" s="281">
        <v>2335</v>
      </c>
      <c r="U274" s="318">
        <v>2338</v>
      </c>
      <c r="V274" s="406"/>
      <c r="W274" s="399"/>
      <c r="X274" s="399"/>
    </row>
    <row r="275" spans="1:24" hidden="1" x14ac:dyDescent="0.25">
      <c r="A275" s="214" t="s">
        <v>7</v>
      </c>
      <c r="B275" s="245">
        <v>77.8</v>
      </c>
      <c r="C275" s="246">
        <v>80.7</v>
      </c>
      <c r="D275" s="246">
        <v>89.2</v>
      </c>
      <c r="E275" s="247">
        <v>68.400000000000006</v>
      </c>
      <c r="F275" s="245">
        <v>94.4</v>
      </c>
      <c r="G275" s="246">
        <v>83.6</v>
      </c>
      <c r="H275" s="282">
        <v>76.3</v>
      </c>
      <c r="I275" s="283">
        <v>82.1</v>
      </c>
      <c r="J275" s="554"/>
      <c r="K275" s="399"/>
      <c r="L275" s="399"/>
      <c r="M275" s="214" t="s">
        <v>7</v>
      </c>
      <c r="N275" s="245">
        <v>81.5</v>
      </c>
      <c r="O275" s="246">
        <v>84.5</v>
      </c>
      <c r="P275" s="246">
        <v>87.2</v>
      </c>
      <c r="Q275" s="247">
        <v>81</v>
      </c>
      <c r="R275" s="245">
        <v>73.7</v>
      </c>
      <c r="S275" s="246">
        <v>96.4</v>
      </c>
      <c r="T275" s="282">
        <v>78.900000000000006</v>
      </c>
      <c r="U275" s="283">
        <v>84</v>
      </c>
      <c r="V275" s="554"/>
      <c r="W275" s="399"/>
      <c r="X275" s="399"/>
    </row>
    <row r="276" spans="1:24" hidden="1" x14ac:dyDescent="0.25">
      <c r="A276" s="214" t="s">
        <v>8</v>
      </c>
      <c r="B276" s="249">
        <v>9.5000000000000001E-2</v>
      </c>
      <c r="C276" s="250">
        <v>7.0000000000000007E-2</v>
      </c>
      <c r="D276" s="250">
        <v>7.1999999999999995E-2</v>
      </c>
      <c r="E276" s="251">
        <v>0.111</v>
      </c>
      <c r="F276" s="249">
        <v>5.3999999999999999E-2</v>
      </c>
      <c r="G276" s="250">
        <v>7.1999999999999995E-2</v>
      </c>
      <c r="H276" s="284">
        <v>0.09</v>
      </c>
      <c r="I276" s="558">
        <v>0.08</v>
      </c>
      <c r="K276" s="382"/>
      <c r="M276" s="214" t="s">
        <v>8</v>
      </c>
      <c r="N276" s="249">
        <v>6.5000000000000002E-2</v>
      </c>
      <c r="O276" s="250">
        <v>6.5000000000000002E-2</v>
      </c>
      <c r="P276" s="250">
        <v>6.4000000000000001E-2</v>
      </c>
      <c r="Q276" s="251">
        <v>0.08</v>
      </c>
      <c r="R276" s="249">
        <v>8.7999999999999995E-2</v>
      </c>
      <c r="S276" s="250">
        <v>5.5E-2</v>
      </c>
      <c r="T276" s="284">
        <v>6.6000000000000003E-2</v>
      </c>
      <c r="U276" s="558">
        <v>6.8000000000000005E-2</v>
      </c>
      <c r="W276" s="382"/>
    </row>
    <row r="277" spans="1:24" ht="13" hidden="1" thickBot="1" x14ac:dyDescent="0.3">
      <c r="A277" s="280" t="s">
        <v>1</v>
      </c>
      <c r="B277" s="495">
        <f t="shared" ref="B277:I277" si="53">B274/B273*100-100</f>
        <v>-0.13513513513512976</v>
      </c>
      <c r="C277" s="496">
        <f t="shared" si="53"/>
        <v>1.2162162162162105</v>
      </c>
      <c r="D277" s="496">
        <f t="shared" si="53"/>
        <v>-2.3423423423423344</v>
      </c>
      <c r="E277" s="497">
        <f t="shared" si="53"/>
        <v>-2.2972972972972912</v>
      </c>
      <c r="F277" s="495">
        <f t="shared" si="53"/>
        <v>-1.1261261261261239</v>
      </c>
      <c r="G277" s="496">
        <f t="shared" si="53"/>
        <v>-2.5225225225225216</v>
      </c>
      <c r="H277" s="555">
        <f t="shared" si="53"/>
        <v>-1.4864864864864842</v>
      </c>
      <c r="I277" s="316">
        <f t="shared" si="53"/>
        <v>-1.1261261261261239</v>
      </c>
      <c r="J277" s="559" t="s">
        <v>164</v>
      </c>
      <c r="K277" s="560"/>
      <c r="M277" s="280" t="s">
        <v>1</v>
      </c>
      <c r="N277" s="495">
        <f t="shared" ref="N277:U277" si="54">N274/N273*100-100</f>
        <v>6.6666666666666714</v>
      </c>
      <c r="O277" s="496">
        <f t="shared" si="54"/>
        <v>6.3513513513513402</v>
      </c>
      <c r="P277" s="496">
        <f t="shared" si="54"/>
        <v>8.3783783783783861</v>
      </c>
      <c r="Q277" s="497">
        <f t="shared" si="54"/>
        <v>2.0720720720720749</v>
      </c>
      <c r="R277" s="495">
        <f t="shared" si="54"/>
        <v>0.76576576576576372</v>
      </c>
      <c r="S277" s="496">
        <f t="shared" si="54"/>
        <v>4.3693693693693803</v>
      </c>
      <c r="T277" s="555">
        <f t="shared" si="54"/>
        <v>5.1801801801801872</v>
      </c>
      <c r="U277" s="316">
        <f t="shared" si="54"/>
        <v>5.3153153153153028</v>
      </c>
      <c r="V277" s="528"/>
    </row>
    <row r="278" spans="1:24" ht="13" hidden="1" thickBot="1" x14ac:dyDescent="0.3">
      <c r="A278" s="214" t="s">
        <v>27</v>
      </c>
      <c r="B278" s="529">
        <f t="shared" ref="B278:I278" si="55">B274-B260</f>
        <v>33</v>
      </c>
      <c r="C278" s="530">
        <f t="shared" si="55"/>
        <v>83</v>
      </c>
      <c r="D278" s="530">
        <f t="shared" si="55"/>
        <v>43</v>
      </c>
      <c r="E278" s="531">
        <f t="shared" si="55"/>
        <v>162</v>
      </c>
      <c r="F278" s="529">
        <f t="shared" si="55"/>
        <v>91</v>
      </c>
      <c r="G278" s="530">
        <f t="shared" si="55"/>
        <v>37</v>
      </c>
      <c r="H278" s="556">
        <f t="shared" si="55"/>
        <v>-21</v>
      </c>
      <c r="I278" s="288">
        <f t="shared" si="55"/>
        <v>52</v>
      </c>
      <c r="J278" s="265" t="s">
        <v>56</v>
      </c>
      <c r="K278" s="290">
        <f>I265-I279</f>
        <v>6</v>
      </c>
      <c r="L278" s="266">
        <f>K278/I265</f>
        <v>1.7725258493353029E-3</v>
      </c>
      <c r="M278" s="214" t="s">
        <v>27</v>
      </c>
      <c r="N278" s="529">
        <f>N274-B260</f>
        <v>184</v>
      </c>
      <c r="O278" s="530">
        <f t="shared" ref="O278:U278" si="56">O274-C260</f>
        <v>197</v>
      </c>
      <c r="P278" s="530">
        <f t="shared" si="56"/>
        <v>281</v>
      </c>
      <c r="Q278" s="531">
        <f t="shared" si="56"/>
        <v>259</v>
      </c>
      <c r="R278" s="529">
        <f t="shared" si="56"/>
        <v>133</v>
      </c>
      <c r="S278" s="530">
        <f t="shared" si="56"/>
        <v>190</v>
      </c>
      <c r="T278" s="556">
        <f t="shared" si="56"/>
        <v>127</v>
      </c>
      <c r="U278" s="288">
        <f t="shared" si="56"/>
        <v>195</v>
      </c>
      <c r="V278" s="265" t="s">
        <v>56</v>
      </c>
      <c r="W278" s="290">
        <f>I265-U279</f>
        <v>6</v>
      </c>
      <c r="X278" s="266">
        <f>W278/I265</f>
        <v>1.7725258493353029E-3</v>
      </c>
    </row>
    <row r="279" spans="1:24" hidden="1" x14ac:dyDescent="0.25">
      <c r="A279" s="267" t="s">
        <v>51</v>
      </c>
      <c r="B279" s="261">
        <v>367</v>
      </c>
      <c r="C279" s="262">
        <v>769</v>
      </c>
      <c r="D279" s="262">
        <v>494</v>
      </c>
      <c r="E279" s="312">
        <v>253</v>
      </c>
      <c r="F279" s="261">
        <v>241</v>
      </c>
      <c r="G279" s="262">
        <v>741</v>
      </c>
      <c r="H279" s="263">
        <v>514</v>
      </c>
      <c r="I279" s="371">
        <f>SUM(B279:H279)</f>
        <v>3379</v>
      </c>
      <c r="J279" s="200" t="s">
        <v>57</v>
      </c>
      <c r="K279" s="200">
        <v>95.64</v>
      </c>
      <c r="M279" s="267" t="s">
        <v>51</v>
      </c>
      <c r="N279" s="261">
        <v>367</v>
      </c>
      <c r="O279" s="262">
        <v>769</v>
      </c>
      <c r="P279" s="262">
        <v>494</v>
      </c>
      <c r="Q279" s="312">
        <v>253</v>
      </c>
      <c r="R279" s="261">
        <v>241</v>
      </c>
      <c r="S279" s="262">
        <v>741</v>
      </c>
      <c r="T279" s="263">
        <v>514</v>
      </c>
      <c r="U279" s="371">
        <f>SUM(N279:T279)</f>
        <v>3379</v>
      </c>
      <c r="V279" s="200" t="s">
        <v>57</v>
      </c>
      <c r="W279" s="200">
        <v>95.64</v>
      </c>
    </row>
    <row r="280" spans="1:24" hidden="1" x14ac:dyDescent="0.25">
      <c r="A280" s="267" t="s">
        <v>28</v>
      </c>
      <c r="B280" s="218">
        <v>98.5</v>
      </c>
      <c r="C280" s="269">
        <v>101.5</v>
      </c>
      <c r="D280" s="269">
        <v>104.5</v>
      </c>
      <c r="E280" s="311">
        <v>106.5</v>
      </c>
      <c r="F280" s="218">
        <v>103.5</v>
      </c>
      <c r="G280" s="269">
        <v>102.5</v>
      </c>
      <c r="H280" s="219">
        <v>99</v>
      </c>
      <c r="I280" s="331"/>
      <c r="J280" s="200" t="s">
        <v>26</v>
      </c>
      <c r="K280" s="200">
        <f>K279-K265</f>
        <v>6.3299999999999983</v>
      </c>
      <c r="L280" s="228"/>
      <c r="M280" s="267" t="s">
        <v>28</v>
      </c>
      <c r="N280" s="218">
        <v>98.5</v>
      </c>
      <c r="O280" s="269">
        <v>101.5</v>
      </c>
      <c r="P280" s="269">
        <v>104.5</v>
      </c>
      <c r="Q280" s="311">
        <v>106.5</v>
      </c>
      <c r="R280" s="218">
        <v>103.5</v>
      </c>
      <c r="S280" s="269">
        <v>102.5</v>
      </c>
      <c r="T280" s="219">
        <v>99</v>
      </c>
      <c r="U280" s="331"/>
      <c r="V280" s="200" t="s">
        <v>26</v>
      </c>
      <c r="W280" s="200">
        <f>W279-K265</f>
        <v>6.3299999999999983</v>
      </c>
      <c r="X280" s="228"/>
    </row>
    <row r="281" spans="1:24" ht="13" hidden="1" thickBot="1" x14ac:dyDescent="0.3">
      <c r="A281" s="268" t="s">
        <v>26</v>
      </c>
      <c r="B281" s="220">
        <f t="shared" ref="B281" si="57">(B280-B266)</f>
        <v>6.5</v>
      </c>
      <c r="C281" s="221">
        <f t="shared" ref="C281" si="58">(C280-C266)</f>
        <v>6.5</v>
      </c>
      <c r="D281" s="221">
        <f t="shared" ref="D281" si="59">(D280-D266)</f>
        <v>6.5</v>
      </c>
      <c r="E281" s="323">
        <f t="shared" ref="E281" si="60">(E280-E266)</f>
        <v>6.5</v>
      </c>
      <c r="F281" s="220">
        <f t="shared" ref="F281" si="61">(F280-F266)</f>
        <v>6.5</v>
      </c>
      <c r="G281" s="221">
        <f t="shared" ref="G281" si="62">(G280-G266)</f>
        <v>6.5</v>
      </c>
      <c r="H281" s="226">
        <f t="shared" ref="H281" si="63">(H280-H266)</f>
        <v>6.5</v>
      </c>
      <c r="I281" s="333"/>
      <c r="M281" s="268" t="s">
        <v>26</v>
      </c>
      <c r="N281" s="220">
        <f>(N280-B266)</f>
        <v>6.5</v>
      </c>
      <c r="O281" s="221">
        <f t="shared" ref="O281:T281" si="64">(O280-C266)</f>
        <v>6.5</v>
      </c>
      <c r="P281" s="221">
        <f t="shared" si="64"/>
        <v>6.5</v>
      </c>
      <c r="Q281" s="323">
        <f t="shared" si="64"/>
        <v>6.5</v>
      </c>
      <c r="R281" s="220">
        <f t="shared" si="64"/>
        <v>6.5</v>
      </c>
      <c r="S281" s="221">
        <f t="shared" si="64"/>
        <v>6.5</v>
      </c>
      <c r="T281" s="226">
        <f t="shared" si="64"/>
        <v>6.5</v>
      </c>
      <c r="U281" s="333"/>
    </row>
    <row r="282" spans="1:24" hidden="1" x14ac:dyDescent="0.25">
      <c r="A282" s="229"/>
      <c r="B282" s="215"/>
      <c r="C282" s="215"/>
      <c r="D282" s="215"/>
      <c r="E282" s="215"/>
      <c r="F282" s="215"/>
      <c r="G282" s="215"/>
      <c r="H282" s="215"/>
      <c r="M282" s="229"/>
      <c r="N282" s="215"/>
      <c r="O282" s="215"/>
      <c r="P282" s="215"/>
      <c r="Q282" s="215"/>
      <c r="R282" s="215"/>
      <c r="S282" s="215"/>
      <c r="T282" s="215"/>
    </row>
    <row r="283" spans="1:24" ht="13" thickBot="1" x14ac:dyDescent="0.3"/>
    <row r="284" spans="1:24" ht="13.5" thickBot="1" x14ac:dyDescent="0.3">
      <c r="A284" s="272" t="s">
        <v>166</v>
      </c>
      <c r="B284" s="897" t="s">
        <v>50</v>
      </c>
      <c r="C284" s="897"/>
      <c r="D284" s="897"/>
      <c r="E284" s="897"/>
      <c r="F284" s="897"/>
      <c r="G284" s="897"/>
      <c r="H284" s="897"/>
      <c r="I284" s="892" t="s">
        <v>0</v>
      </c>
      <c r="J284" s="213">
        <v>257</v>
      </c>
    </row>
    <row r="285" spans="1:24" ht="13" x14ac:dyDescent="0.25">
      <c r="A285" s="214" t="s">
        <v>54</v>
      </c>
      <c r="B285" s="356">
        <v>1</v>
      </c>
      <c r="C285" s="357">
        <v>2</v>
      </c>
      <c r="D285" s="357">
        <v>3</v>
      </c>
      <c r="E285" s="362">
        <v>4</v>
      </c>
      <c r="F285" s="356">
        <v>5</v>
      </c>
      <c r="G285" s="357">
        <v>6</v>
      </c>
      <c r="H285" s="362">
        <v>7</v>
      </c>
      <c r="I285" s="819"/>
      <c r="J285" s="229"/>
      <c r="K285" s="277"/>
      <c r="L285" s="353"/>
    </row>
    <row r="286" spans="1:24" ht="13.5" thickBot="1" x14ac:dyDescent="0.3">
      <c r="A286" s="214" t="s">
        <v>2</v>
      </c>
      <c r="B286" s="294">
        <v>4</v>
      </c>
      <c r="C286" s="518">
        <v>3</v>
      </c>
      <c r="D286" s="307">
        <v>2</v>
      </c>
      <c r="E286" s="233">
        <v>1</v>
      </c>
      <c r="F286" s="233">
        <v>1</v>
      </c>
      <c r="G286" s="307">
        <v>2</v>
      </c>
      <c r="H286" s="518">
        <v>3</v>
      </c>
      <c r="I286" s="895"/>
      <c r="J286" s="319"/>
      <c r="K286" s="277"/>
      <c r="L286" s="353"/>
    </row>
    <row r="287" spans="1:24" ht="13" x14ac:dyDescent="0.25">
      <c r="A287" s="278" t="s">
        <v>3</v>
      </c>
      <c r="B287" s="237">
        <v>2243.6</v>
      </c>
      <c r="C287" s="237">
        <v>2243.6</v>
      </c>
      <c r="D287" s="237">
        <v>2243.6</v>
      </c>
      <c r="E287" s="237">
        <v>2243.6</v>
      </c>
      <c r="F287" s="237">
        <v>2243.6</v>
      </c>
      <c r="G287" s="237">
        <v>2243.6</v>
      </c>
      <c r="H287" s="237">
        <v>2243.6</v>
      </c>
      <c r="I287" s="237">
        <v>2243.6</v>
      </c>
      <c r="K287" s="277"/>
      <c r="L287" s="353"/>
    </row>
    <row r="288" spans="1:24" x14ac:dyDescent="0.25">
      <c r="A288" s="280" t="s">
        <v>6</v>
      </c>
      <c r="B288" s="242">
        <v>2368</v>
      </c>
      <c r="C288" s="243">
        <v>2361</v>
      </c>
      <c r="D288" s="243">
        <v>2406</v>
      </c>
      <c r="E288" s="244">
        <v>2266</v>
      </c>
      <c r="F288" s="242">
        <v>2237</v>
      </c>
      <c r="G288" s="243">
        <v>2317</v>
      </c>
      <c r="H288" s="281">
        <v>2335</v>
      </c>
      <c r="I288" s="318">
        <v>2338</v>
      </c>
      <c r="J288" s="406"/>
      <c r="K288" s="399"/>
      <c r="L288" s="399"/>
    </row>
    <row r="289" spans="1:12" x14ac:dyDescent="0.25">
      <c r="A289" s="214" t="s">
        <v>7</v>
      </c>
      <c r="B289" s="245">
        <v>81.5</v>
      </c>
      <c r="C289" s="246">
        <v>84.5</v>
      </c>
      <c r="D289" s="246">
        <v>87.2</v>
      </c>
      <c r="E289" s="247">
        <v>81</v>
      </c>
      <c r="F289" s="245">
        <v>73.7</v>
      </c>
      <c r="G289" s="246">
        <v>96.4</v>
      </c>
      <c r="H289" s="282">
        <v>78.900000000000006</v>
      </c>
      <c r="I289" s="283">
        <v>84</v>
      </c>
      <c r="J289" s="554"/>
      <c r="K289" s="399"/>
      <c r="L289" s="399"/>
    </row>
    <row r="290" spans="1:12" x14ac:dyDescent="0.25">
      <c r="A290" s="214" t="s">
        <v>8</v>
      </c>
      <c r="B290" s="249">
        <v>6.5000000000000002E-2</v>
      </c>
      <c r="C290" s="250">
        <v>6.5000000000000002E-2</v>
      </c>
      <c r="D290" s="250">
        <v>6.4000000000000001E-2</v>
      </c>
      <c r="E290" s="251">
        <v>0.08</v>
      </c>
      <c r="F290" s="249">
        <v>8.7999999999999995E-2</v>
      </c>
      <c r="G290" s="250">
        <v>5.5E-2</v>
      </c>
      <c r="H290" s="284">
        <v>6.6000000000000003E-2</v>
      </c>
      <c r="I290" s="558">
        <v>6.8000000000000005E-2</v>
      </c>
      <c r="K290" s="382"/>
    </row>
    <row r="291" spans="1:12" ht="13" thickBot="1" x14ac:dyDescent="0.3">
      <c r="A291" s="280" t="s">
        <v>1</v>
      </c>
      <c r="B291" s="495">
        <f t="shared" ref="B291:H291" si="65">B288/B287*100-100</f>
        <v>5.5446603672669141</v>
      </c>
      <c r="C291" s="496">
        <f t="shared" si="65"/>
        <v>5.232661793546086</v>
      </c>
      <c r="D291" s="496">
        <f t="shared" si="65"/>
        <v>7.2383669103226964</v>
      </c>
      <c r="E291" s="497">
        <f t="shared" si="65"/>
        <v>0.99839543590658764</v>
      </c>
      <c r="F291" s="495">
        <f t="shared" si="65"/>
        <v>-0.29417008379390097</v>
      </c>
      <c r="G291" s="496">
        <f t="shared" si="65"/>
        <v>3.2715279015867367</v>
      </c>
      <c r="H291" s="555">
        <f t="shared" si="65"/>
        <v>4.0738099482973809</v>
      </c>
      <c r="I291" s="316">
        <f>I288/I287*100-100</f>
        <v>4.2075236227491644</v>
      </c>
      <c r="J291" s="528"/>
    </row>
    <row r="292" spans="1:12" ht="13" thickBot="1" x14ac:dyDescent="0.3">
      <c r="A292" s="214" t="s">
        <v>27</v>
      </c>
      <c r="B292" s="529">
        <f>B288-B260</f>
        <v>184</v>
      </c>
      <c r="C292" s="529">
        <f t="shared" ref="C292:I292" si="66">C288-C260</f>
        <v>197</v>
      </c>
      <c r="D292" s="529">
        <f t="shared" si="66"/>
        <v>281</v>
      </c>
      <c r="E292" s="529">
        <f t="shared" si="66"/>
        <v>259</v>
      </c>
      <c r="F292" s="529">
        <f t="shared" si="66"/>
        <v>133</v>
      </c>
      <c r="G292" s="529">
        <f t="shared" si="66"/>
        <v>190</v>
      </c>
      <c r="H292" s="529">
        <f t="shared" si="66"/>
        <v>127</v>
      </c>
      <c r="I292" s="529">
        <f t="shared" si="66"/>
        <v>195</v>
      </c>
      <c r="J292" s="265" t="s">
        <v>56</v>
      </c>
      <c r="K292" s="290">
        <f>I265-I293</f>
        <v>6</v>
      </c>
      <c r="L292" s="266">
        <f>K292/I265</f>
        <v>1.7725258493353029E-3</v>
      </c>
    </row>
    <row r="293" spans="1:12" x14ac:dyDescent="0.25">
      <c r="A293" s="267" t="s">
        <v>51</v>
      </c>
      <c r="B293" s="261">
        <v>367</v>
      </c>
      <c r="C293" s="262">
        <v>769</v>
      </c>
      <c r="D293" s="262">
        <v>494</v>
      </c>
      <c r="E293" s="312">
        <v>253</v>
      </c>
      <c r="F293" s="261">
        <v>241</v>
      </c>
      <c r="G293" s="262">
        <v>741</v>
      </c>
      <c r="H293" s="263">
        <v>514</v>
      </c>
      <c r="I293" s="371">
        <f>SUM(B293:H293)</f>
        <v>3379</v>
      </c>
      <c r="J293" s="200" t="s">
        <v>57</v>
      </c>
      <c r="K293" s="200">
        <v>95.64</v>
      </c>
    </row>
    <row r="294" spans="1:12" x14ac:dyDescent="0.25">
      <c r="A294" s="267" t="s">
        <v>28</v>
      </c>
      <c r="B294" s="218">
        <v>98.5</v>
      </c>
      <c r="C294" s="269">
        <v>101.5</v>
      </c>
      <c r="D294" s="269">
        <v>104.5</v>
      </c>
      <c r="E294" s="311">
        <v>106.5</v>
      </c>
      <c r="F294" s="218">
        <v>103.5</v>
      </c>
      <c r="G294" s="269">
        <v>102.5</v>
      </c>
      <c r="H294" s="219">
        <v>99</v>
      </c>
      <c r="I294" s="331"/>
      <c r="J294" s="200" t="s">
        <v>26</v>
      </c>
      <c r="K294" s="200">
        <f>K293-K265</f>
        <v>6.3299999999999983</v>
      </c>
      <c r="L294" s="228"/>
    </row>
    <row r="295" spans="1:12" ht="13" thickBot="1" x14ac:dyDescent="0.3">
      <c r="A295" s="268" t="s">
        <v>26</v>
      </c>
      <c r="B295" s="220">
        <f>(B294-B266)</f>
        <v>6.5</v>
      </c>
      <c r="C295" s="220">
        <f t="shared" ref="C295:H295" si="67">(C294-C266)</f>
        <v>6.5</v>
      </c>
      <c r="D295" s="220">
        <f t="shared" si="67"/>
        <v>6.5</v>
      </c>
      <c r="E295" s="220">
        <f t="shared" si="67"/>
        <v>6.5</v>
      </c>
      <c r="F295" s="220">
        <f t="shared" si="67"/>
        <v>6.5</v>
      </c>
      <c r="G295" s="220">
        <f t="shared" si="67"/>
        <v>6.5</v>
      </c>
      <c r="H295" s="220">
        <f t="shared" si="67"/>
        <v>6.5</v>
      </c>
      <c r="I295" s="333"/>
    </row>
    <row r="297" spans="1:12" ht="13" thickBot="1" x14ac:dyDescent="0.3"/>
    <row r="298" spans="1:12" ht="13.5" thickBot="1" x14ac:dyDescent="0.3">
      <c r="A298" s="272" t="s">
        <v>165</v>
      </c>
      <c r="B298" s="889" t="s">
        <v>50</v>
      </c>
      <c r="C298" s="890"/>
      <c r="D298" s="890"/>
      <c r="E298" s="890"/>
      <c r="F298" s="890"/>
      <c r="G298" s="890"/>
      <c r="H298" s="891"/>
      <c r="I298" s="892" t="s">
        <v>0</v>
      </c>
      <c r="J298" s="213">
        <v>256</v>
      </c>
    </row>
    <row r="299" spans="1:12" ht="13" x14ac:dyDescent="0.25">
      <c r="A299" s="214" t="s">
        <v>54</v>
      </c>
      <c r="B299" s="356">
        <v>1</v>
      </c>
      <c r="C299" s="357">
        <v>2</v>
      </c>
      <c r="D299" s="357">
        <v>3</v>
      </c>
      <c r="E299" s="362">
        <v>4</v>
      </c>
      <c r="F299" s="356">
        <v>5</v>
      </c>
      <c r="G299" s="357">
        <v>6</v>
      </c>
      <c r="H299" s="362">
        <v>7</v>
      </c>
      <c r="I299" s="893"/>
      <c r="J299" s="229"/>
      <c r="K299" s="277"/>
      <c r="L299" s="353"/>
    </row>
    <row r="300" spans="1:12" ht="13.5" thickBot="1" x14ac:dyDescent="0.3">
      <c r="A300" s="214" t="s">
        <v>2</v>
      </c>
      <c r="B300" s="294">
        <v>4</v>
      </c>
      <c r="C300" s="518">
        <v>3</v>
      </c>
      <c r="D300" s="307">
        <v>2</v>
      </c>
      <c r="E300" s="233">
        <v>1</v>
      </c>
      <c r="F300" s="233">
        <v>1</v>
      </c>
      <c r="G300" s="307">
        <v>2</v>
      </c>
      <c r="H300" s="518">
        <v>3</v>
      </c>
      <c r="I300" s="894"/>
      <c r="J300" s="319"/>
      <c r="K300" s="277"/>
      <c r="L300" s="353"/>
    </row>
    <row r="301" spans="1:12" ht="13" x14ac:dyDescent="0.25">
      <c r="A301" s="278" t="s">
        <v>3</v>
      </c>
      <c r="B301" s="237">
        <v>2385</v>
      </c>
      <c r="C301" s="238">
        <v>2385</v>
      </c>
      <c r="D301" s="238">
        <v>2385</v>
      </c>
      <c r="E301" s="239">
        <v>2385</v>
      </c>
      <c r="F301" s="237">
        <v>2385</v>
      </c>
      <c r="G301" s="238">
        <v>2385</v>
      </c>
      <c r="H301" s="308">
        <v>2385</v>
      </c>
      <c r="I301" s="557">
        <v>2385</v>
      </c>
      <c r="K301" s="277"/>
      <c r="L301" s="353"/>
    </row>
    <row r="302" spans="1:12" x14ac:dyDescent="0.25">
      <c r="A302" s="280" t="s">
        <v>6</v>
      </c>
      <c r="B302" s="242">
        <v>2721</v>
      </c>
      <c r="C302" s="243">
        <v>2508</v>
      </c>
      <c r="D302" s="243">
        <v>2583</v>
      </c>
      <c r="E302" s="244">
        <v>2336</v>
      </c>
      <c r="F302" s="242">
        <v>2260</v>
      </c>
      <c r="G302" s="243">
        <v>2463</v>
      </c>
      <c r="H302" s="281">
        <v>2673</v>
      </c>
      <c r="I302" s="318">
        <v>2524</v>
      </c>
      <c r="J302" s="406"/>
      <c r="K302" s="399"/>
      <c r="L302" s="399"/>
    </row>
    <row r="303" spans="1:12" x14ac:dyDescent="0.25">
      <c r="A303" s="214" t="s">
        <v>7</v>
      </c>
      <c r="B303" s="245">
        <v>89.3</v>
      </c>
      <c r="C303" s="246">
        <v>93</v>
      </c>
      <c r="D303" s="246">
        <v>97.1</v>
      </c>
      <c r="E303" s="247">
        <v>100</v>
      </c>
      <c r="F303" s="245">
        <v>100</v>
      </c>
      <c r="G303" s="246">
        <v>98.1</v>
      </c>
      <c r="H303" s="282">
        <v>97.5</v>
      </c>
      <c r="I303" s="283">
        <v>86.7</v>
      </c>
      <c r="J303" s="554"/>
      <c r="K303" s="399"/>
      <c r="L303" s="399"/>
    </row>
    <row r="304" spans="1:12" x14ac:dyDescent="0.25">
      <c r="A304" s="214" t="s">
        <v>8</v>
      </c>
      <c r="B304" s="249">
        <v>5.8000000000000003E-2</v>
      </c>
      <c r="C304" s="250">
        <v>4.7E-2</v>
      </c>
      <c r="D304" s="250">
        <v>3.7999999999999999E-2</v>
      </c>
      <c r="E304" s="251">
        <v>3.6999999999999998E-2</v>
      </c>
      <c r="F304" s="249">
        <v>4.2000000000000003E-2</v>
      </c>
      <c r="G304" s="250">
        <v>4.4999999999999998E-2</v>
      </c>
      <c r="H304" s="284">
        <v>5.3999999999999999E-2</v>
      </c>
      <c r="I304" s="558">
        <v>7.0000000000000007E-2</v>
      </c>
      <c r="K304" s="382"/>
    </row>
    <row r="305" spans="1:12" ht="13" thickBot="1" x14ac:dyDescent="0.3">
      <c r="A305" s="280" t="s">
        <v>1</v>
      </c>
      <c r="B305" s="495">
        <f t="shared" ref="B305:I305" si="68">B302/B301*100-100</f>
        <v>14.088050314465406</v>
      </c>
      <c r="C305" s="496">
        <f t="shared" si="68"/>
        <v>5.1572327044025172</v>
      </c>
      <c r="D305" s="496">
        <f t="shared" si="68"/>
        <v>8.3018867924528337</v>
      </c>
      <c r="E305" s="497">
        <f t="shared" si="68"/>
        <v>-2.0545073375262035</v>
      </c>
      <c r="F305" s="495">
        <f t="shared" si="68"/>
        <v>-5.2410901467505226</v>
      </c>
      <c r="G305" s="496">
        <f t="shared" si="68"/>
        <v>3.2704402515723245</v>
      </c>
      <c r="H305" s="555">
        <f t="shared" si="68"/>
        <v>12.075471698113205</v>
      </c>
      <c r="I305" s="316">
        <f t="shared" si="68"/>
        <v>5.8280922431865889</v>
      </c>
      <c r="J305" s="528"/>
    </row>
    <row r="306" spans="1:12" ht="13" thickBot="1" x14ac:dyDescent="0.3">
      <c r="A306" s="214" t="s">
        <v>27</v>
      </c>
      <c r="B306" s="529">
        <f t="shared" ref="B306:I306" si="69">B302-N274</f>
        <v>353</v>
      </c>
      <c r="C306" s="530">
        <f t="shared" si="69"/>
        <v>147</v>
      </c>
      <c r="D306" s="530">
        <f t="shared" si="69"/>
        <v>177</v>
      </c>
      <c r="E306" s="531">
        <f t="shared" si="69"/>
        <v>70</v>
      </c>
      <c r="F306" s="529">
        <f t="shared" si="69"/>
        <v>23</v>
      </c>
      <c r="G306" s="530">
        <f t="shared" si="69"/>
        <v>146</v>
      </c>
      <c r="H306" s="556">
        <f t="shared" si="69"/>
        <v>338</v>
      </c>
      <c r="I306" s="288">
        <f t="shared" si="69"/>
        <v>186</v>
      </c>
      <c r="J306" s="265" t="s">
        <v>56</v>
      </c>
      <c r="K306" s="290">
        <f>I279-I307</f>
        <v>21</v>
      </c>
      <c r="L306" s="266">
        <f>K306/I279</f>
        <v>6.2148564664101808E-3</v>
      </c>
    </row>
    <row r="307" spans="1:12" x14ac:dyDescent="0.25">
      <c r="A307" s="267" t="s">
        <v>51</v>
      </c>
      <c r="B307" s="261">
        <v>366</v>
      </c>
      <c r="C307" s="262">
        <v>761</v>
      </c>
      <c r="D307" s="262">
        <v>367</v>
      </c>
      <c r="E307" s="312">
        <v>376</v>
      </c>
      <c r="F307" s="261">
        <v>238</v>
      </c>
      <c r="G307" s="262">
        <v>709</v>
      </c>
      <c r="H307" s="263">
        <v>541</v>
      </c>
      <c r="I307" s="371">
        <f>SUM(B307:H307)</f>
        <v>3358</v>
      </c>
      <c r="J307" s="200" t="s">
        <v>57</v>
      </c>
      <c r="K307" s="200">
        <v>102.52</v>
      </c>
    </row>
    <row r="308" spans="1:12" x14ac:dyDescent="0.25">
      <c r="A308" s="267" t="s">
        <v>28</v>
      </c>
      <c r="B308" s="218">
        <v>103</v>
      </c>
      <c r="C308" s="269">
        <v>106.5</v>
      </c>
      <c r="D308" s="269">
        <v>109</v>
      </c>
      <c r="E308" s="311">
        <v>111.5</v>
      </c>
      <c r="F308" s="218">
        <v>109</v>
      </c>
      <c r="G308" s="269">
        <v>107.5</v>
      </c>
      <c r="H308" s="219">
        <v>103.5</v>
      </c>
      <c r="I308" s="331"/>
      <c r="J308" s="200" t="s">
        <v>26</v>
      </c>
      <c r="K308" s="200">
        <f>K307-K279</f>
        <v>6.8799999999999955</v>
      </c>
      <c r="L308" s="228"/>
    </row>
    <row r="309" spans="1:12" ht="13" thickBot="1" x14ac:dyDescent="0.3">
      <c r="A309" s="268" t="s">
        <v>26</v>
      </c>
      <c r="B309" s="220">
        <f t="shared" ref="B309:H309" si="70">(B308-N280)</f>
        <v>4.5</v>
      </c>
      <c r="C309" s="221">
        <f t="shared" si="70"/>
        <v>5</v>
      </c>
      <c r="D309" s="221">
        <f t="shared" si="70"/>
        <v>4.5</v>
      </c>
      <c r="E309" s="323">
        <f t="shared" si="70"/>
        <v>5</v>
      </c>
      <c r="F309" s="220">
        <f t="shared" si="70"/>
        <v>5.5</v>
      </c>
      <c r="G309" s="221">
        <f t="shared" si="70"/>
        <v>5</v>
      </c>
      <c r="H309" s="226">
        <f t="shared" si="70"/>
        <v>4.5</v>
      </c>
      <c r="I309" s="333"/>
    </row>
    <row r="311" spans="1:12" ht="13" thickBot="1" x14ac:dyDescent="0.3"/>
    <row r="312" spans="1:12" ht="13.5" thickBot="1" x14ac:dyDescent="0.3">
      <c r="A312" s="272" t="s">
        <v>167</v>
      </c>
      <c r="B312" s="897" t="s">
        <v>50</v>
      </c>
      <c r="C312" s="897"/>
      <c r="D312" s="897"/>
      <c r="E312" s="897"/>
      <c r="F312" s="897"/>
      <c r="G312" s="897"/>
      <c r="H312" s="897"/>
      <c r="I312" s="892" t="s">
        <v>0</v>
      </c>
      <c r="J312" s="213">
        <v>250</v>
      </c>
    </row>
    <row r="313" spans="1:12" ht="13" x14ac:dyDescent="0.25">
      <c r="A313" s="214" t="s">
        <v>54</v>
      </c>
      <c r="B313" s="356">
        <v>1</v>
      </c>
      <c r="C313" s="357">
        <v>2</v>
      </c>
      <c r="D313" s="357">
        <v>3</v>
      </c>
      <c r="E313" s="362">
        <v>4</v>
      </c>
      <c r="F313" s="356">
        <v>5</v>
      </c>
      <c r="G313" s="357">
        <v>6</v>
      </c>
      <c r="H313" s="362">
        <v>7</v>
      </c>
      <c r="I313" s="819"/>
      <c r="J313" s="229"/>
      <c r="K313" s="277"/>
      <c r="L313" s="353"/>
    </row>
    <row r="314" spans="1:12" ht="13.5" thickBot="1" x14ac:dyDescent="0.3">
      <c r="A314" s="214" t="s">
        <v>2</v>
      </c>
      <c r="B314" s="294">
        <v>4</v>
      </c>
      <c r="C314" s="518">
        <v>3</v>
      </c>
      <c r="D314" s="307">
        <v>2</v>
      </c>
      <c r="E314" s="233">
        <v>1</v>
      </c>
      <c r="F314" s="233">
        <v>1</v>
      </c>
      <c r="G314" s="307">
        <v>2</v>
      </c>
      <c r="H314" s="518">
        <v>3</v>
      </c>
      <c r="I314" s="895"/>
      <c r="J314" s="319"/>
      <c r="K314" s="277"/>
      <c r="L314" s="353"/>
    </row>
    <row r="315" spans="1:12" ht="13" x14ac:dyDescent="0.25">
      <c r="A315" s="278" t="s">
        <v>3</v>
      </c>
      <c r="B315" s="237">
        <v>2565</v>
      </c>
      <c r="C315" s="238">
        <v>2565</v>
      </c>
      <c r="D315" s="238">
        <v>2565</v>
      </c>
      <c r="E315" s="239">
        <v>2565</v>
      </c>
      <c r="F315" s="237">
        <v>2565</v>
      </c>
      <c r="G315" s="238">
        <v>2565</v>
      </c>
      <c r="H315" s="308">
        <v>2565</v>
      </c>
      <c r="I315" s="557">
        <v>2565</v>
      </c>
      <c r="K315" s="277"/>
      <c r="L315" s="353"/>
    </row>
    <row r="316" spans="1:12" x14ac:dyDescent="0.25">
      <c r="A316" s="280" t="s">
        <v>6</v>
      </c>
      <c r="B316" s="242">
        <v>2898</v>
      </c>
      <c r="C316" s="243">
        <v>2675</v>
      </c>
      <c r="D316" s="243">
        <v>2651</v>
      </c>
      <c r="E316" s="244">
        <v>2553</v>
      </c>
      <c r="F316" s="242">
        <v>2464</v>
      </c>
      <c r="G316" s="243">
        <v>2617</v>
      </c>
      <c r="H316" s="281">
        <v>2860</v>
      </c>
      <c r="I316" s="318">
        <v>2688</v>
      </c>
      <c r="J316" s="406"/>
      <c r="K316" s="399"/>
      <c r="L316" s="399"/>
    </row>
    <row r="317" spans="1:12" x14ac:dyDescent="0.25">
      <c r="A317" s="214" t="s">
        <v>7</v>
      </c>
      <c r="B317" s="245">
        <v>96.3</v>
      </c>
      <c r="C317" s="246">
        <v>92.9</v>
      </c>
      <c r="D317" s="246">
        <v>100</v>
      </c>
      <c r="E317" s="247">
        <v>96.4</v>
      </c>
      <c r="F317" s="245">
        <v>100</v>
      </c>
      <c r="G317" s="246">
        <v>100</v>
      </c>
      <c r="H317" s="282">
        <v>81.400000000000006</v>
      </c>
      <c r="I317" s="283">
        <v>86.4</v>
      </c>
      <c r="J317" s="554"/>
      <c r="K317" s="399"/>
      <c r="L317" s="399"/>
    </row>
    <row r="318" spans="1:12" x14ac:dyDescent="0.25">
      <c r="A318" s="214" t="s">
        <v>8</v>
      </c>
      <c r="B318" s="249">
        <v>4.5999999999999999E-2</v>
      </c>
      <c r="C318" s="250">
        <v>5.5E-2</v>
      </c>
      <c r="D318" s="250">
        <v>4.8000000000000001E-2</v>
      </c>
      <c r="E318" s="251">
        <v>5.0999999999999997E-2</v>
      </c>
      <c r="F318" s="249">
        <v>4.3999999999999997E-2</v>
      </c>
      <c r="G318" s="250">
        <v>4.5999999999999999E-2</v>
      </c>
      <c r="H318" s="284">
        <v>7.3999999999999996E-2</v>
      </c>
      <c r="I318" s="558">
        <v>7.2999999999999995E-2</v>
      </c>
      <c r="K318" s="382"/>
    </row>
    <row r="319" spans="1:12" ht="13" thickBot="1" x14ac:dyDescent="0.3">
      <c r="A319" s="280" t="s">
        <v>1</v>
      </c>
      <c r="B319" s="495">
        <f t="shared" ref="B319:I319" si="71">B316/B315*100-100</f>
        <v>12.982456140350877</v>
      </c>
      <c r="C319" s="496">
        <f t="shared" si="71"/>
        <v>4.2884990253411388</v>
      </c>
      <c r="D319" s="496">
        <f t="shared" si="71"/>
        <v>3.3528265107212434</v>
      </c>
      <c r="E319" s="497">
        <f t="shared" si="71"/>
        <v>-0.46783625730994061</v>
      </c>
      <c r="F319" s="495">
        <f t="shared" si="71"/>
        <v>-3.9376218323586727</v>
      </c>
      <c r="G319" s="496">
        <f t="shared" si="71"/>
        <v>2.0272904483430949</v>
      </c>
      <c r="H319" s="555">
        <f t="shared" si="71"/>
        <v>11.500974658869396</v>
      </c>
      <c r="I319" s="316">
        <f t="shared" si="71"/>
        <v>4.795321637426909</v>
      </c>
      <c r="J319" s="528"/>
    </row>
    <row r="320" spans="1:12" ht="13" thickBot="1" x14ac:dyDescent="0.3">
      <c r="A320" s="214" t="s">
        <v>27</v>
      </c>
      <c r="B320" s="529">
        <f t="shared" ref="B320:I320" si="72">B316-B302</f>
        <v>177</v>
      </c>
      <c r="C320" s="530">
        <f t="shared" si="72"/>
        <v>167</v>
      </c>
      <c r="D320" s="530">
        <f t="shared" si="72"/>
        <v>68</v>
      </c>
      <c r="E320" s="531">
        <f t="shared" si="72"/>
        <v>217</v>
      </c>
      <c r="F320" s="529">
        <f t="shared" si="72"/>
        <v>204</v>
      </c>
      <c r="G320" s="530">
        <f t="shared" si="72"/>
        <v>154</v>
      </c>
      <c r="H320" s="556">
        <f t="shared" si="72"/>
        <v>187</v>
      </c>
      <c r="I320" s="288">
        <f t="shared" si="72"/>
        <v>164</v>
      </c>
      <c r="J320" s="265" t="s">
        <v>56</v>
      </c>
      <c r="K320" s="290">
        <f>I307-I321</f>
        <v>20</v>
      </c>
      <c r="L320" s="266">
        <f>K320/I307</f>
        <v>5.9559261465157833E-3</v>
      </c>
    </row>
    <row r="321" spans="1:12" x14ac:dyDescent="0.25">
      <c r="A321" s="267" t="s">
        <v>51</v>
      </c>
      <c r="B321" s="261">
        <v>365</v>
      </c>
      <c r="C321" s="262">
        <v>757</v>
      </c>
      <c r="D321" s="262">
        <v>366</v>
      </c>
      <c r="E321" s="312">
        <v>373</v>
      </c>
      <c r="F321" s="261">
        <v>237</v>
      </c>
      <c r="G321" s="262">
        <v>702</v>
      </c>
      <c r="H321" s="263">
        <v>538</v>
      </c>
      <c r="I321" s="371">
        <f>SUM(B321:H321)</f>
        <v>3338</v>
      </c>
      <c r="J321" s="200" t="s">
        <v>57</v>
      </c>
      <c r="K321" s="200">
        <v>107.37</v>
      </c>
    </row>
    <row r="322" spans="1:12" x14ac:dyDescent="0.25">
      <c r="A322" s="267" t="s">
        <v>28</v>
      </c>
      <c r="B322" s="218">
        <v>107.5</v>
      </c>
      <c r="C322" s="269">
        <v>111.5</v>
      </c>
      <c r="D322" s="269">
        <v>114</v>
      </c>
      <c r="E322" s="311">
        <v>116</v>
      </c>
      <c r="F322" s="218">
        <v>114</v>
      </c>
      <c r="G322" s="269">
        <v>112.5</v>
      </c>
      <c r="H322" s="219">
        <v>108</v>
      </c>
      <c r="I322" s="331"/>
      <c r="J322" s="200" t="s">
        <v>26</v>
      </c>
      <c r="K322" s="200">
        <f>K321-K307</f>
        <v>4.8500000000000085</v>
      </c>
      <c r="L322" s="228"/>
    </row>
    <row r="323" spans="1:12" ht="13" thickBot="1" x14ac:dyDescent="0.3">
      <c r="A323" s="268" t="s">
        <v>26</v>
      </c>
      <c r="B323" s="220">
        <f t="shared" ref="B323:H323" si="73">(B322-B308)</f>
        <v>4.5</v>
      </c>
      <c r="C323" s="221">
        <f t="shared" si="73"/>
        <v>5</v>
      </c>
      <c r="D323" s="221">
        <f t="shared" si="73"/>
        <v>5</v>
      </c>
      <c r="E323" s="323">
        <f t="shared" si="73"/>
        <v>4.5</v>
      </c>
      <c r="F323" s="220">
        <f t="shared" si="73"/>
        <v>5</v>
      </c>
      <c r="G323" s="221">
        <f t="shared" si="73"/>
        <v>5</v>
      </c>
      <c r="H323" s="226">
        <f t="shared" si="73"/>
        <v>4.5</v>
      </c>
      <c r="I323" s="333"/>
    </row>
    <row r="325" spans="1:12" ht="13" thickBot="1" x14ac:dyDescent="0.3"/>
    <row r="326" spans="1:12" ht="13.5" thickBot="1" x14ac:dyDescent="0.3">
      <c r="A326" s="272" t="s">
        <v>168</v>
      </c>
      <c r="B326" s="897" t="s">
        <v>50</v>
      </c>
      <c r="C326" s="897"/>
      <c r="D326" s="897"/>
      <c r="E326" s="897"/>
      <c r="F326" s="897"/>
      <c r="G326" s="897"/>
      <c r="H326" s="897"/>
      <c r="I326" s="892" t="s">
        <v>0</v>
      </c>
      <c r="J326" s="213">
        <v>249</v>
      </c>
    </row>
    <row r="327" spans="1:12" ht="13" x14ac:dyDescent="0.25">
      <c r="A327" s="214" t="s">
        <v>54</v>
      </c>
      <c r="B327" s="356">
        <v>1</v>
      </c>
      <c r="C327" s="357">
        <v>2</v>
      </c>
      <c r="D327" s="357">
        <v>3</v>
      </c>
      <c r="E327" s="362">
        <v>4</v>
      </c>
      <c r="F327" s="356">
        <v>5</v>
      </c>
      <c r="G327" s="357">
        <v>6</v>
      </c>
      <c r="H327" s="362">
        <v>7</v>
      </c>
      <c r="I327" s="819"/>
      <c r="J327" s="229"/>
      <c r="K327" s="277"/>
      <c r="L327" s="353"/>
    </row>
    <row r="328" spans="1:12" ht="13.5" thickBot="1" x14ac:dyDescent="0.3">
      <c r="A328" s="214" t="s">
        <v>2</v>
      </c>
      <c r="B328" s="294">
        <v>4</v>
      </c>
      <c r="C328" s="518">
        <v>3</v>
      </c>
      <c r="D328" s="307">
        <v>2</v>
      </c>
      <c r="E328" s="233">
        <v>1</v>
      </c>
      <c r="F328" s="233">
        <v>1</v>
      </c>
      <c r="G328" s="307">
        <v>2</v>
      </c>
      <c r="H328" s="518">
        <v>3</v>
      </c>
      <c r="I328" s="895"/>
      <c r="J328" s="319"/>
      <c r="K328" s="277"/>
      <c r="L328" s="353"/>
    </row>
    <row r="329" spans="1:12" ht="13" x14ac:dyDescent="0.25">
      <c r="A329" s="278" t="s">
        <v>3</v>
      </c>
      <c r="B329" s="237">
        <v>2740</v>
      </c>
      <c r="C329" s="238">
        <v>2740</v>
      </c>
      <c r="D329" s="238">
        <v>2740</v>
      </c>
      <c r="E329" s="239">
        <v>2740</v>
      </c>
      <c r="F329" s="237">
        <v>2740</v>
      </c>
      <c r="G329" s="238">
        <v>2740</v>
      </c>
      <c r="H329" s="308">
        <v>2740</v>
      </c>
      <c r="I329" s="557">
        <v>2740</v>
      </c>
      <c r="K329" s="277"/>
      <c r="L329" s="353"/>
    </row>
    <row r="330" spans="1:12" x14ac:dyDescent="0.25">
      <c r="A330" s="280" t="s">
        <v>6</v>
      </c>
      <c r="B330" s="242">
        <v>3021</v>
      </c>
      <c r="C330" s="243">
        <v>2822</v>
      </c>
      <c r="D330" s="243">
        <v>2884</v>
      </c>
      <c r="E330" s="244">
        <v>2763</v>
      </c>
      <c r="F330" s="242">
        <v>2677</v>
      </c>
      <c r="G330" s="243">
        <v>2804</v>
      </c>
      <c r="H330" s="281">
        <v>2935</v>
      </c>
      <c r="I330" s="318">
        <v>2848</v>
      </c>
      <c r="J330" s="406"/>
      <c r="K330" s="399"/>
      <c r="L330" s="399"/>
    </row>
    <row r="331" spans="1:12" x14ac:dyDescent="0.25">
      <c r="A331" s="214" t="s">
        <v>7</v>
      </c>
      <c r="B331" s="245">
        <v>100</v>
      </c>
      <c r="C331" s="246">
        <v>93</v>
      </c>
      <c r="D331" s="246">
        <v>85.2</v>
      </c>
      <c r="E331" s="247">
        <v>86.2</v>
      </c>
      <c r="F331" s="245">
        <v>94.1</v>
      </c>
      <c r="G331" s="246">
        <v>86.5</v>
      </c>
      <c r="H331" s="282">
        <v>92.5</v>
      </c>
      <c r="I331" s="283">
        <v>85.1</v>
      </c>
      <c r="J331" s="554"/>
      <c r="K331" s="399"/>
      <c r="L331" s="399"/>
    </row>
    <row r="332" spans="1:12" x14ac:dyDescent="0.25">
      <c r="A332" s="214" t="s">
        <v>8</v>
      </c>
      <c r="B332" s="249">
        <v>5.0999999999999997E-2</v>
      </c>
      <c r="C332" s="250">
        <v>5.3999999999999999E-2</v>
      </c>
      <c r="D332" s="250">
        <v>8.1000000000000003E-2</v>
      </c>
      <c r="E332" s="251">
        <v>6.0999999999999999E-2</v>
      </c>
      <c r="F332" s="249">
        <v>6.7000000000000004E-2</v>
      </c>
      <c r="G332" s="250">
        <v>6.9000000000000006E-2</v>
      </c>
      <c r="H332" s="284">
        <v>5.8999999999999997E-2</v>
      </c>
      <c r="I332" s="558">
        <v>6.9000000000000006E-2</v>
      </c>
      <c r="K332" s="382"/>
    </row>
    <row r="333" spans="1:12" ht="13" thickBot="1" x14ac:dyDescent="0.3">
      <c r="A333" s="280" t="s">
        <v>1</v>
      </c>
      <c r="B333" s="495">
        <f t="shared" ref="B333:I333" si="74">B330/B329*100-100</f>
        <v>10.255474452554751</v>
      </c>
      <c r="C333" s="496">
        <f t="shared" si="74"/>
        <v>2.9927007299270088</v>
      </c>
      <c r="D333" s="496">
        <f t="shared" si="74"/>
        <v>5.2554744525547363</v>
      </c>
      <c r="E333" s="497">
        <f t="shared" si="74"/>
        <v>0.83941605839416411</v>
      </c>
      <c r="F333" s="495">
        <f t="shared" si="74"/>
        <v>-2.299270072992698</v>
      </c>
      <c r="G333" s="496">
        <f t="shared" si="74"/>
        <v>2.3357664233576685</v>
      </c>
      <c r="H333" s="555">
        <f t="shared" si="74"/>
        <v>7.1167883211678884</v>
      </c>
      <c r="I333" s="316">
        <f t="shared" si="74"/>
        <v>3.9416058394160558</v>
      </c>
      <c r="J333" s="528"/>
    </row>
    <row r="334" spans="1:12" ht="13" thickBot="1" x14ac:dyDescent="0.3">
      <c r="A334" s="214" t="s">
        <v>27</v>
      </c>
      <c r="B334" s="529">
        <f t="shared" ref="B334:I334" si="75">B330-B316</f>
        <v>123</v>
      </c>
      <c r="C334" s="530">
        <f t="shared" si="75"/>
        <v>147</v>
      </c>
      <c r="D334" s="530">
        <f t="shared" si="75"/>
        <v>233</v>
      </c>
      <c r="E334" s="531">
        <f t="shared" si="75"/>
        <v>210</v>
      </c>
      <c r="F334" s="529">
        <f t="shared" si="75"/>
        <v>213</v>
      </c>
      <c r="G334" s="530">
        <f t="shared" si="75"/>
        <v>187</v>
      </c>
      <c r="H334" s="556">
        <f t="shared" si="75"/>
        <v>75</v>
      </c>
      <c r="I334" s="288">
        <f t="shared" si="75"/>
        <v>160</v>
      </c>
      <c r="J334" s="265" t="s">
        <v>56</v>
      </c>
      <c r="K334" s="290">
        <f>I321-I335</f>
        <v>31</v>
      </c>
      <c r="L334" s="266">
        <f>K334/I321</f>
        <v>9.286998202516477E-3</v>
      </c>
    </row>
    <row r="335" spans="1:12" x14ac:dyDescent="0.25">
      <c r="A335" s="267" t="s">
        <v>51</v>
      </c>
      <c r="B335" s="261">
        <v>362</v>
      </c>
      <c r="C335" s="262">
        <v>755</v>
      </c>
      <c r="D335" s="262">
        <v>366</v>
      </c>
      <c r="E335" s="312">
        <v>373</v>
      </c>
      <c r="F335" s="261">
        <v>234</v>
      </c>
      <c r="G335" s="262">
        <v>701</v>
      </c>
      <c r="H335" s="263">
        <v>516</v>
      </c>
      <c r="I335" s="371">
        <f>SUM(B335:H335)</f>
        <v>3307</v>
      </c>
      <c r="J335" s="200" t="s">
        <v>57</v>
      </c>
      <c r="K335" s="200">
        <v>112.07</v>
      </c>
    </row>
    <row r="336" spans="1:12" x14ac:dyDescent="0.25">
      <c r="A336" s="267" t="s">
        <v>28</v>
      </c>
      <c r="B336" s="218">
        <v>112.5</v>
      </c>
      <c r="C336" s="269">
        <v>116.5</v>
      </c>
      <c r="D336" s="269">
        <v>118.5</v>
      </c>
      <c r="E336" s="311">
        <v>120.5</v>
      </c>
      <c r="F336" s="218">
        <v>119</v>
      </c>
      <c r="G336" s="269">
        <v>117.5</v>
      </c>
      <c r="H336" s="219">
        <v>113</v>
      </c>
      <c r="I336" s="331"/>
      <c r="J336" s="200" t="s">
        <v>26</v>
      </c>
      <c r="K336" s="215">
        <f>K335-K321</f>
        <v>4.6999999999999886</v>
      </c>
      <c r="L336" s="228"/>
    </row>
    <row r="337" spans="1:13" ht="13" thickBot="1" x14ac:dyDescent="0.3">
      <c r="A337" s="268" t="s">
        <v>26</v>
      </c>
      <c r="B337" s="220">
        <f t="shared" ref="B337:H337" si="76">(B336-B322)</f>
        <v>5</v>
      </c>
      <c r="C337" s="221">
        <f t="shared" si="76"/>
        <v>5</v>
      </c>
      <c r="D337" s="221">
        <f t="shared" si="76"/>
        <v>4.5</v>
      </c>
      <c r="E337" s="323">
        <f t="shared" si="76"/>
        <v>4.5</v>
      </c>
      <c r="F337" s="220">
        <f t="shared" si="76"/>
        <v>5</v>
      </c>
      <c r="G337" s="221">
        <f t="shared" si="76"/>
        <v>5</v>
      </c>
      <c r="H337" s="226">
        <f t="shared" si="76"/>
        <v>5</v>
      </c>
      <c r="I337" s="333"/>
    </row>
    <row r="339" spans="1:13" ht="13" thickBot="1" x14ac:dyDescent="0.3"/>
    <row r="340" spans="1:13" ht="13.5" thickBot="1" x14ac:dyDescent="0.3">
      <c r="A340" s="272" t="s">
        <v>171</v>
      </c>
      <c r="B340" s="897" t="s">
        <v>50</v>
      </c>
      <c r="C340" s="897"/>
      <c r="D340" s="897"/>
      <c r="E340" s="897"/>
      <c r="F340" s="897"/>
      <c r="G340" s="897"/>
      <c r="H340" s="897"/>
      <c r="I340" s="892" t="s">
        <v>0</v>
      </c>
      <c r="J340" s="213"/>
    </row>
    <row r="341" spans="1:13" ht="13" x14ac:dyDescent="0.25">
      <c r="A341" s="214" t="s">
        <v>54</v>
      </c>
      <c r="B341" s="356">
        <v>1</v>
      </c>
      <c r="C341" s="357">
        <v>2</v>
      </c>
      <c r="D341" s="357">
        <v>3</v>
      </c>
      <c r="E341" s="362">
        <v>4</v>
      </c>
      <c r="F341" s="356">
        <v>5</v>
      </c>
      <c r="G341" s="357">
        <v>6</v>
      </c>
      <c r="H341" s="362">
        <v>7</v>
      </c>
      <c r="I341" s="819"/>
      <c r="J341" s="229"/>
      <c r="K341" s="277"/>
      <c r="L341" s="353"/>
    </row>
    <row r="342" spans="1:13" ht="13.5" thickBot="1" x14ac:dyDescent="0.3">
      <c r="A342" s="214" t="s">
        <v>2</v>
      </c>
      <c r="B342" s="294">
        <v>4</v>
      </c>
      <c r="C342" s="518">
        <v>3</v>
      </c>
      <c r="D342" s="307">
        <v>2</v>
      </c>
      <c r="E342" s="233">
        <v>1</v>
      </c>
      <c r="F342" s="233">
        <v>1</v>
      </c>
      <c r="G342" s="307">
        <v>2</v>
      </c>
      <c r="H342" s="518">
        <v>3</v>
      </c>
      <c r="I342" s="895"/>
      <c r="J342" s="319"/>
      <c r="K342" s="277"/>
      <c r="L342" s="353"/>
    </row>
    <row r="343" spans="1:13" ht="13" x14ac:dyDescent="0.25">
      <c r="A343" s="278" t="s">
        <v>3</v>
      </c>
      <c r="B343" s="237">
        <v>2910</v>
      </c>
      <c r="C343" s="238">
        <v>2910</v>
      </c>
      <c r="D343" s="238">
        <v>2910</v>
      </c>
      <c r="E343" s="239">
        <v>2910</v>
      </c>
      <c r="F343" s="237">
        <v>2910</v>
      </c>
      <c r="G343" s="238">
        <v>2910</v>
      </c>
      <c r="H343" s="308">
        <v>2910</v>
      </c>
      <c r="I343" s="557">
        <v>2910</v>
      </c>
      <c r="K343" s="277"/>
      <c r="L343" s="353"/>
    </row>
    <row r="344" spans="1:13" x14ac:dyDescent="0.25">
      <c r="A344" s="280" t="s">
        <v>6</v>
      </c>
      <c r="B344" s="242">
        <v>3071</v>
      </c>
      <c r="C344" s="243">
        <v>2994</v>
      </c>
      <c r="D344" s="243">
        <v>2975</v>
      </c>
      <c r="E344" s="244">
        <v>2935</v>
      </c>
      <c r="F344" s="242">
        <v>2871</v>
      </c>
      <c r="G344" s="243">
        <v>2988</v>
      </c>
      <c r="H344" s="281">
        <v>3123</v>
      </c>
      <c r="I344" s="318">
        <v>3004</v>
      </c>
      <c r="J344" s="406"/>
      <c r="K344" s="399"/>
      <c r="L344" s="399"/>
    </row>
    <row r="345" spans="1:13" x14ac:dyDescent="0.25">
      <c r="A345" s="214" t="s">
        <v>7</v>
      </c>
      <c r="B345" s="245">
        <v>81.5</v>
      </c>
      <c r="C345" s="246">
        <v>84.2</v>
      </c>
      <c r="D345" s="246">
        <v>92.6</v>
      </c>
      <c r="E345" s="247">
        <v>89.3</v>
      </c>
      <c r="F345" s="245">
        <v>88.9</v>
      </c>
      <c r="G345" s="246">
        <v>86.5</v>
      </c>
      <c r="H345" s="282">
        <v>92.3</v>
      </c>
      <c r="I345" s="283">
        <v>84.3</v>
      </c>
      <c r="J345" s="554"/>
      <c r="K345" s="399"/>
      <c r="L345" s="399"/>
    </row>
    <row r="346" spans="1:13" x14ac:dyDescent="0.25">
      <c r="A346" s="214" t="s">
        <v>8</v>
      </c>
      <c r="B346" s="249">
        <v>7.4999999999999997E-2</v>
      </c>
      <c r="C346" s="250">
        <v>6.9000000000000006E-2</v>
      </c>
      <c r="D346" s="250">
        <v>6.2E-2</v>
      </c>
      <c r="E346" s="251">
        <v>5.6000000000000001E-2</v>
      </c>
      <c r="F346" s="249">
        <v>6.8000000000000005E-2</v>
      </c>
      <c r="G346" s="250">
        <v>7.1999999999999995E-2</v>
      </c>
      <c r="H346" s="284">
        <v>5.6000000000000001E-2</v>
      </c>
      <c r="I346" s="558">
        <v>6.9000000000000006E-2</v>
      </c>
      <c r="K346" s="382"/>
    </row>
    <row r="347" spans="1:13" ht="13" thickBot="1" x14ac:dyDescent="0.3">
      <c r="A347" s="280" t="s">
        <v>1</v>
      </c>
      <c r="B347" s="495">
        <f t="shared" ref="B347:I347" si="77">B344/B343*100-100</f>
        <v>5.5326460481099673</v>
      </c>
      <c r="C347" s="496">
        <f t="shared" si="77"/>
        <v>2.8865979381443196</v>
      </c>
      <c r="D347" s="496">
        <f t="shared" si="77"/>
        <v>2.2336769759450021</v>
      </c>
      <c r="E347" s="497">
        <f t="shared" si="77"/>
        <v>0.85910652920961184</v>
      </c>
      <c r="F347" s="495">
        <f t="shared" si="77"/>
        <v>-1.3402061855670127</v>
      </c>
      <c r="G347" s="496">
        <f t="shared" si="77"/>
        <v>2.6804123711340111</v>
      </c>
      <c r="H347" s="555">
        <f t="shared" si="77"/>
        <v>7.3195876288659747</v>
      </c>
      <c r="I347" s="316">
        <f t="shared" si="77"/>
        <v>3.2302405498281956</v>
      </c>
      <c r="J347" s="528"/>
    </row>
    <row r="348" spans="1:13" ht="13" thickBot="1" x14ac:dyDescent="0.3">
      <c r="A348" s="214" t="s">
        <v>27</v>
      </c>
      <c r="B348" s="529">
        <f t="shared" ref="B348:I348" si="78">B344-B330</f>
        <v>50</v>
      </c>
      <c r="C348" s="530">
        <f t="shared" si="78"/>
        <v>172</v>
      </c>
      <c r="D348" s="530">
        <f t="shared" si="78"/>
        <v>91</v>
      </c>
      <c r="E348" s="531">
        <f t="shared" si="78"/>
        <v>172</v>
      </c>
      <c r="F348" s="529">
        <f t="shared" si="78"/>
        <v>194</v>
      </c>
      <c r="G348" s="530">
        <f t="shared" si="78"/>
        <v>184</v>
      </c>
      <c r="H348" s="556">
        <f t="shared" si="78"/>
        <v>188</v>
      </c>
      <c r="I348" s="288">
        <f t="shared" si="78"/>
        <v>156</v>
      </c>
      <c r="J348" s="265" t="s">
        <v>56</v>
      </c>
      <c r="K348" s="290">
        <f>I335-I349</f>
        <v>-3</v>
      </c>
      <c r="L348" s="266">
        <f>K348/I335</f>
        <v>-9.0716661626852129E-4</v>
      </c>
      <c r="M348" s="228" t="s">
        <v>231</v>
      </c>
    </row>
    <row r="349" spans="1:13" x14ac:dyDescent="0.25">
      <c r="A349" s="267" t="s">
        <v>51</v>
      </c>
      <c r="B349" s="261">
        <v>362</v>
      </c>
      <c r="C349" s="428">
        <v>753</v>
      </c>
      <c r="D349" s="428">
        <v>362</v>
      </c>
      <c r="E349" s="680">
        <v>373</v>
      </c>
      <c r="F349" s="427">
        <v>234</v>
      </c>
      <c r="G349" s="428">
        <v>698</v>
      </c>
      <c r="H349" s="263">
        <v>528</v>
      </c>
      <c r="I349" s="371">
        <f>SUM(B349:H349)</f>
        <v>3310</v>
      </c>
      <c r="J349" s="200" t="s">
        <v>57</v>
      </c>
      <c r="K349" s="200">
        <v>116.81</v>
      </c>
    </row>
    <row r="350" spans="1:13" x14ac:dyDescent="0.25">
      <c r="A350" s="267" t="s">
        <v>28</v>
      </c>
      <c r="B350" s="218">
        <v>117.5</v>
      </c>
      <c r="C350" s="269">
        <v>121</v>
      </c>
      <c r="D350" s="269">
        <v>123</v>
      </c>
      <c r="E350" s="311">
        <v>124.5</v>
      </c>
      <c r="F350" s="218">
        <v>123.5</v>
      </c>
      <c r="G350" s="269">
        <v>121.5</v>
      </c>
      <c r="H350" s="219">
        <v>117</v>
      </c>
      <c r="I350" s="331"/>
      <c r="J350" s="200" t="s">
        <v>26</v>
      </c>
      <c r="K350" s="215">
        <f>K349-K335</f>
        <v>4.7400000000000091</v>
      </c>
      <c r="L350" s="228"/>
    </row>
    <row r="351" spans="1:13" ht="13" thickBot="1" x14ac:dyDescent="0.3">
      <c r="A351" s="268" t="s">
        <v>26</v>
      </c>
      <c r="B351" s="220">
        <f t="shared" ref="B351:H351" si="79">(B350-B336)</f>
        <v>5</v>
      </c>
      <c r="C351" s="221">
        <f t="shared" si="79"/>
        <v>4.5</v>
      </c>
      <c r="D351" s="221">
        <f t="shared" si="79"/>
        <v>4.5</v>
      </c>
      <c r="E351" s="323">
        <f t="shared" si="79"/>
        <v>4</v>
      </c>
      <c r="F351" s="220">
        <f t="shared" si="79"/>
        <v>4.5</v>
      </c>
      <c r="G351" s="221">
        <f t="shared" si="79"/>
        <v>4</v>
      </c>
      <c r="H351" s="226">
        <f t="shared" si="79"/>
        <v>4</v>
      </c>
      <c r="I351" s="333"/>
    </row>
    <row r="352" spans="1:13" x14ac:dyDescent="0.25">
      <c r="B352" s="560">
        <v>267</v>
      </c>
      <c r="C352" s="657">
        <v>192</v>
      </c>
      <c r="D352" s="655">
        <v>17</v>
      </c>
      <c r="E352" s="655">
        <v>373</v>
      </c>
      <c r="F352" s="655">
        <v>234</v>
      </c>
      <c r="G352" s="656">
        <v>279</v>
      </c>
      <c r="H352" s="381">
        <v>528</v>
      </c>
    </row>
    <row r="353" spans="1:17" x14ac:dyDescent="0.25">
      <c r="B353" s="381">
        <v>95</v>
      </c>
      <c r="C353" s="677">
        <v>205</v>
      </c>
      <c r="D353" s="656">
        <v>345</v>
      </c>
      <c r="G353" s="677">
        <v>419</v>
      </c>
    </row>
    <row r="354" spans="1:17" x14ac:dyDescent="0.25">
      <c r="C354" s="560">
        <v>356</v>
      </c>
    </row>
    <row r="355" spans="1:17" s="673" customFormat="1" ht="13" thickBot="1" x14ac:dyDescent="0.3">
      <c r="C355" s="681"/>
    </row>
    <row r="356" spans="1:17" ht="16" thickBot="1" x14ac:dyDescent="0.4">
      <c r="A356" s="673"/>
      <c r="B356" s="899" t="s">
        <v>172</v>
      </c>
      <c r="C356" s="900"/>
      <c r="D356" s="900"/>
      <c r="E356" s="900"/>
      <c r="F356" s="900"/>
      <c r="G356" s="900"/>
      <c r="H356" s="900"/>
      <c r="I356" s="900"/>
      <c r="J356" s="900"/>
      <c r="K356" s="901"/>
      <c r="L356" s="564"/>
    </row>
    <row r="357" spans="1:17" ht="47" thickBot="1" x14ac:dyDescent="0.4">
      <c r="A357" s="673"/>
      <c r="B357" s="566" t="s">
        <v>175</v>
      </c>
      <c r="C357" s="567" t="s">
        <v>176</v>
      </c>
      <c r="D357" s="568" t="s">
        <v>51</v>
      </c>
      <c r="E357" s="568" t="s">
        <v>177</v>
      </c>
      <c r="F357" s="568" t="s">
        <v>178</v>
      </c>
      <c r="G357" s="568" t="s">
        <v>179</v>
      </c>
      <c r="H357" s="568" t="s">
        <v>180</v>
      </c>
      <c r="I357" s="568" t="s">
        <v>181</v>
      </c>
      <c r="J357" s="568" t="s">
        <v>182</v>
      </c>
      <c r="K357" s="569" t="s">
        <v>183</v>
      </c>
      <c r="L357" s="564"/>
      <c r="M357" s="673" t="s">
        <v>184</v>
      </c>
      <c r="N357" s="673" t="s">
        <v>54</v>
      </c>
      <c r="O357" s="673" t="s">
        <v>185</v>
      </c>
    </row>
    <row r="358" spans="1:17" ht="15.5" x14ac:dyDescent="0.25">
      <c r="A358" s="574">
        <v>0.86</v>
      </c>
      <c r="B358" s="920">
        <v>1</v>
      </c>
      <c r="C358" s="575" t="s">
        <v>233</v>
      </c>
      <c r="D358" s="576">
        <v>373</v>
      </c>
      <c r="E358" s="577">
        <v>124.5</v>
      </c>
      <c r="F358" s="575" t="s">
        <v>190</v>
      </c>
      <c r="G358" s="829">
        <v>624</v>
      </c>
      <c r="H358" s="829">
        <v>124.5</v>
      </c>
      <c r="I358" s="829">
        <v>60</v>
      </c>
      <c r="J358" s="832" t="s">
        <v>199</v>
      </c>
      <c r="K358" s="823">
        <v>135</v>
      </c>
      <c r="L358" s="826">
        <f>G358-(D358+D359+D360+D361)</f>
        <v>0</v>
      </c>
      <c r="M358" s="673">
        <v>1</v>
      </c>
      <c r="N358" s="673">
        <v>6</v>
      </c>
      <c r="O358" s="673">
        <v>60</v>
      </c>
      <c r="P358" s="881" t="s">
        <v>194</v>
      </c>
      <c r="Q358" s="881"/>
    </row>
    <row r="359" spans="1:17" ht="15.5" x14ac:dyDescent="0.25">
      <c r="A359" s="574">
        <v>-1.34</v>
      </c>
      <c r="B359" s="921"/>
      <c r="C359" s="584" t="s">
        <v>234</v>
      </c>
      <c r="D359" s="674">
        <v>234</v>
      </c>
      <c r="E359" s="585">
        <v>123.5</v>
      </c>
      <c r="F359" s="584" t="s">
        <v>190</v>
      </c>
      <c r="G359" s="830"/>
      <c r="H359" s="830"/>
      <c r="I359" s="830"/>
      <c r="J359" s="833"/>
      <c r="K359" s="824"/>
      <c r="L359" s="826"/>
      <c r="M359" s="673">
        <v>2</v>
      </c>
      <c r="N359" s="673">
        <v>5</v>
      </c>
      <c r="O359" s="673">
        <v>60</v>
      </c>
      <c r="P359" s="881"/>
      <c r="Q359" s="881"/>
    </row>
    <row r="360" spans="1:17" ht="15.5" x14ac:dyDescent="0.25">
      <c r="A360" s="574">
        <v>1</v>
      </c>
      <c r="B360" s="921"/>
      <c r="C360" s="585">
        <v>3</v>
      </c>
      <c r="D360" s="674">
        <v>17</v>
      </c>
      <c r="E360" s="585">
        <v>123</v>
      </c>
      <c r="F360" s="584" t="s">
        <v>198</v>
      </c>
      <c r="G360" s="830"/>
      <c r="H360" s="830"/>
      <c r="I360" s="830"/>
      <c r="J360" s="833"/>
      <c r="K360" s="824"/>
      <c r="L360" s="826"/>
      <c r="M360" s="673">
        <v>3</v>
      </c>
      <c r="N360" s="673">
        <v>4</v>
      </c>
      <c r="O360" s="673">
        <v>60</v>
      </c>
      <c r="P360" s="881"/>
      <c r="Q360" s="881"/>
    </row>
    <row r="361" spans="1:17" ht="16" thickBot="1" x14ac:dyDescent="0.3">
      <c r="A361" s="574"/>
      <c r="B361" s="922"/>
      <c r="C361" s="591"/>
      <c r="D361" s="592"/>
      <c r="E361" s="591"/>
      <c r="F361" s="593"/>
      <c r="G361" s="831"/>
      <c r="H361" s="831"/>
      <c r="I361" s="831"/>
      <c r="J361" s="834"/>
      <c r="K361" s="825"/>
      <c r="L361" s="826"/>
      <c r="M361" s="673">
        <v>4</v>
      </c>
      <c r="N361" s="673">
        <v>3</v>
      </c>
      <c r="O361" s="673">
        <v>18</v>
      </c>
      <c r="P361" s="881"/>
      <c r="Q361" s="881"/>
    </row>
    <row r="362" spans="1:17" ht="15.5" x14ac:dyDescent="0.25">
      <c r="A362" s="574">
        <v>2.23</v>
      </c>
      <c r="B362" s="882">
        <v>2</v>
      </c>
      <c r="C362" s="595">
        <v>3</v>
      </c>
      <c r="D362" s="596">
        <v>345</v>
      </c>
      <c r="E362" s="595">
        <v>123</v>
      </c>
      <c r="F362" s="597" t="s">
        <v>187</v>
      </c>
      <c r="G362" s="829">
        <v>624</v>
      </c>
      <c r="H362" s="829">
        <v>123</v>
      </c>
      <c r="I362" s="829">
        <v>60</v>
      </c>
      <c r="J362" s="832" t="s">
        <v>236</v>
      </c>
      <c r="K362" s="823">
        <v>135</v>
      </c>
      <c r="L362" s="826">
        <f>G362-(D362+D363+D364+D365)</f>
        <v>0</v>
      </c>
      <c r="M362" s="673">
        <v>5</v>
      </c>
      <c r="N362" s="673">
        <v>2</v>
      </c>
      <c r="O362" s="673">
        <v>60</v>
      </c>
      <c r="P362" s="881"/>
      <c r="Q362" s="881"/>
    </row>
    <row r="363" spans="1:17" ht="15.5" x14ac:dyDescent="0.25">
      <c r="A363" s="574">
        <v>1.5</v>
      </c>
      <c r="B363" s="883"/>
      <c r="C363" s="585">
        <v>6</v>
      </c>
      <c r="D363" s="601">
        <v>279</v>
      </c>
      <c r="E363" s="585">
        <v>121.5</v>
      </c>
      <c r="F363" s="584" t="s">
        <v>198</v>
      </c>
      <c r="G363" s="830"/>
      <c r="H363" s="830"/>
      <c r="I363" s="830"/>
      <c r="J363" s="833"/>
      <c r="K363" s="824"/>
      <c r="L363" s="826"/>
      <c r="M363" s="673">
        <v>6</v>
      </c>
      <c r="N363" s="673">
        <v>1</v>
      </c>
      <c r="O363" s="673">
        <v>60</v>
      </c>
      <c r="P363" s="881" t="s">
        <v>225</v>
      </c>
      <c r="Q363" s="881"/>
    </row>
    <row r="364" spans="1:17" ht="15.5" x14ac:dyDescent="0.25">
      <c r="A364" s="574"/>
      <c r="B364" s="883"/>
      <c r="C364" s="605"/>
      <c r="D364" s="606"/>
      <c r="E364" s="605"/>
      <c r="F364" s="607"/>
      <c r="G364" s="830"/>
      <c r="H364" s="830"/>
      <c r="I364" s="830"/>
      <c r="J364" s="833"/>
      <c r="K364" s="824"/>
      <c r="L364" s="826"/>
    </row>
    <row r="365" spans="1:17" ht="16" thickBot="1" x14ac:dyDescent="0.3">
      <c r="A365" s="574"/>
      <c r="B365" s="884"/>
      <c r="C365" s="605"/>
      <c r="D365" s="606"/>
      <c r="E365" s="605"/>
      <c r="F365" s="607"/>
      <c r="G365" s="831"/>
      <c r="H365" s="831"/>
      <c r="I365" s="831"/>
      <c r="J365" s="834"/>
      <c r="K365" s="825"/>
      <c r="L365" s="826"/>
    </row>
    <row r="366" spans="1:17" ht="15.5" x14ac:dyDescent="0.25">
      <c r="A366" s="574">
        <v>2</v>
      </c>
      <c r="B366" s="867" t="s">
        <v>232</v>
      </c>
      <c r="C366" s="577">
        <v>2</v>
      </c>
      <c r="D366" s="610">
        <v>192</v>
      </c>
      <c r="E366" s="577">
        <v>121</v>
      </c>
      <c r="F366" s="575" t="s">
        <v>217</v>
      </c>
      <c r="G366" s="829">
        <v>192</v>
      </c>
      <c r="H366" s="829">
        <v>121</v>
      </c>
      <c r="I366" s="829">
        <v>18</v>
      </c>
      <c r="J366" s="832" t="s">
        <v>193</v>
      </c>
      <c r="K366" s="823">
        <v>131.5</v>
      </c>
      <c r="L366" s="826">
        <f>G366-(D366+D367+D368+D369)</f>
        <v>0</v>
      </c>
    </row>
    <row r="367" spans="1:17" ht="15.5" x14ac:dyDescent="0.25">
      <c r="A367" s="574"/>
      <c r="B367" s="868"/>
      <c r="C367" s="585"/>
      <c r="D367" s="675"/>
      <c r="E367" s="585"/>
      <c r="F367" s="584"/>
      <c r="G367" s="830"/>
      <c r="H367" s="830"/>
      <c r="I367" s="830"/>
      <c r="J367" s="833"/>
      <c r="K367" s="824"/>
      <c r="L367" s="826"/>
    </row>
    <row r="368" spans="1:17" ht="15.5" x14ac:dyDescent="0.25">
      <c r="A368" s="574"/>
      <c r="B368" s="868"/>
      <c r="C368" s="605"/>
      <c r="D368" s="676"/>
      <c r="E368" s="605"/>
      <c r="F368" s="607"/>
      <c r="G368" s="830"/>
      <c r="H368" s="830"/>
      <c r="I368" s="830"/>
      <c r="J368" s="833"/>
      <c r="K368" s="824"/>
      <c r="L368" s="826"/>
    </row>
    <row r="369" spans="1:12" ht="16" thickBot="1" x14ac:dyDescent="0.3">
      <c r="A369" s="574"/>
      <c r="B369" s="869"/>
      <c r="C369" s="591"/>
      <c r="D369" s="592"/>
      <c r="E369" s="591"/>
      <c r="F369" s="593"/>
      <c r="G369" s="831"/>
      <c r="H369" s="831"/>
      <c r="I369" s="831"/>
      <c r="J369" s="834"/>
      <c r="K369" s="825"/>
      <c r="L369" s="826"/>
    </row>
    <row r="370" spans="1:12" ht="15.5" x14ac:dyDescent="0.25">
      <c r="A370" s="574">
        <v>3.5</v>
      </c>
      <c r="B370" s="931" t="s">
        <v>211</v>
      </c>
      <c r="C370" s="577">
        <v>6</v>
      </c>
      <c r="D370" s="678">
        <v>419</v>
      </c>
      <c r="E370" s="577">
        <v>121.5</v>
      </c>
      <c r="F370" s="575" t="s">
        <v>187</v>
      </c>
      <c r="G370" s="829">
        <v>624</v>
      </c>
      <c r="H370" s="829">
        <v>121.5</v>
      </c>
      <c r="I370" s="829">
        <v>60</v>
      </c>
      <c r="J370" s="829" t="s">
        <v>193</v>
      </c>
      <c r="K370" s="823">
        <v>131.5</v>
      </c>
      <c r="L370" s="826">
        <f>G370-(D370+D371+D372+D373)</f>
        <v>0</v>
      </c>
    </row>
    <row r="371" spans="1:12" ht="15.5" x14ac:dyDescent="0.25">
      <c r="A371" s="574">
        <v>2.5</v>
      </c>
      <c r="B371" s="932"/>
      <c r="C371" s="585">
        <v>2</v>
      </c>
      <c r="D371" s="679">
        <v>205</v>
      </c>
      <c r="E371" s="585">
        <v>121</v>
      </c>
      <c r="F371" s="584" t="s">
        <v>214</v>
      </c>
      <c r="G371" s="830"/>
      <c r="H371" s="830"/>
      <c r="I371" s="830"/>
      <c r="J371" s="830"/>
      <c r="K371" s="824"/>
      <c r="L371" s="826"/>
    </row>
    <row r="372" spans="1:12" ht="15.5" x14ac:dyDescent="0.25">
      <c r="A372" s="574"/>
      <c r="B372" s="932"/>
      <c r="C372" s="605"/>
      <c r="D372" s="605"/>
      <c r="E372" s="605"/>
      <c r="F372" s="607"/>
      <c r="G372" s="830"/>
      <c r="H372" s="830"/>
      <c r="I372" s="830"/>
      <c r="J372" s="830"/>
      <c r="K372" s="824"/>
      <c r="L372" s="826"/>
    </row>
    <row r="373" spans="1:12" ht="16" thickBot="1" x14ac:dyDescent="0.3">
      <c r="A373" s="574"/>
      <c r="B373" s="933"/>
      <c r="C373" s="591"/>
      <c r="D373" s="592"/>
      <c r="E373" s="591"/>
      <c r="F373" s="593"/>
      <c r="G373" s="831"/>
      <c r="H373" s="831"/>
      <c r="I373" s="831"/>
      <c r="J373" s="831"/>
      <c r="K373" s="825"/>
      <c r="L373" s="826"/>
    </row>
    <row r="374" spans="1:12" ht="15.5" x14ac:dyDescent="0.25">
      <c r="A374" s="574">
        <v>3.8</v>
      </c>
      <c r="B374" s="875">
        <v>5</v>
      </c>
      <c r="C374" s="577">
        <v>2</v>
      </c>
      <c r="D374" s="582">
        <v>356</v>
      </c>
      <c r="E374" s="577">
        <v>121</v>
      </c>
      <c r="F374" s="575" t="s">
        <v>187</v>
      </c>
      <c r="G374" s="829">
        <v>623</v>
      </c>
      <c r="H374" s="829">
        <v>120.5</v>
      </c>
      <c r="I374" s="829">
        <v>60</v>
      </c>
      <c r="J374" s="832" t="s">
        <v>235</v>
      </c>
      <c r="K374" s="823">
        <v>131.5</v>
      </c>
      <c r="L374" s="826">
        <f>G374-(D374+D375+D376+D377)</f>
        <v>0</v>
      </c>
    </row>
    <row r="375" spans="1:12" ht="15.5" x14ac:dyDescent="0.25">
      <c r="A375" s="574">
        <v>4.5</v>
      </c>
      <c r="B375" s="876"/>
      <c r="C375" s="585">
        <v>1</v>
      </c>
      <c r="D375" s="588">
        <v>267</v>
      </c>
      <c r="E375" s="585">
        <v>117.5</v>
      </c>
      <c r="F375" s="607" t="s">
        <v>187</v>
      </c>
      <c r="G375" s="830"/>
      <c r="H375" s="830"/>
      <c r="I375" s="830"/>
      <c r="J375" s="833"/>
      <c r="K375" s="824"/>
      <c r="L375" s="826"/>
    </row>
    <row r="376" spans="1:12" ht="15.5" x14ac:dyDescent="0.25">
      <c r="A376" s="574"/>
      <c r="B376" s="876"/>
      <c r="C376" s="605"/>
      <c r="D376" s="605"/>
      <c r="E376" s="605"/>
      <c r="F376" s="607"/>
      <c r="G376" s="830"/>
      <c r="H376" s="830"/>
      <c r="I376" s="830"/>
      <c r="J376" s="833"/>
      <c r="K376" s="824"/>
      <c r="L376" s="826"/>
    </row>
    <row r="377" spans="1:12" ht="16" thickBot="1" x14ac:dyDescent="0.3">
      <c r="A377" s="574"/>
      <c r="B377" s="877"/>
      <c r="C377" s="591"/>
      <c r="D377" s="591"/>
      <c r="E377" s="591"/>
      <c r="F377" s="593"/>
      <c r="G377" s="831"/>
      <c r="H377" s="831"/>
      <c r="I377" s="831"/>
      <c r="J377" s="834"/>
      <c r="K377" s="825"/>
      <c r="L377" s="826"/>
    </row>
    <row r="378" spans="1:12" ht="15.5" x14ac:dyDescent="0.25">
      <c r="A378" s="574">
        <v>6.5</v>
      </c>
      <c r="B378" s="844">
        <v>6</v>
      </c>
      <c r="C378" s="577">
        <v>1</v>
      </c>
      <c r="D378" s="631">
        <v>95</v>
      </c>
      <c r="E378" s="577">
        <v>117.5</v>
      </c>
      <c r="F378" s="575" t="s">
        <v>196</v>
      </c>
      <c r="G378" s="829">
        <v>623</v>
      </c>
      <c r="H378" s="829">
        <v>117.5</v>
      </c>
      <c r="I378" s="829">
        <v>60</v>
      </c>
      <c r="J378" s="829" t="s">
        <v>191</v>
      </c>
      <c r="K378" s="823">
        <v>130.5</v>
      </c>
      <c r="L378" s="826">
        <f>G378-(D378+D379+D380+D381)</f>
        <v>0</v>
      </c>
    </row>
    <row r="379" spans="1:12" ht="15.5" x14ac:dyDescent="0.25">
      <c r="A379" s="574">
        <v>7.32</v>
      </c>
      <c r="B379" s="845"/>
      <c r="C379" s="585">
        <v>7</v>
      </c>
      <c r="D379" s="634">
        <v>528</v>
      </c>
      <c r="E379" s="585">
        <v>117</v>
      </c>
      <c r="F379" s="584" t="s">
        <v>190</v>
      </c>
      <c r="G379" s="830"/>
      <c r="H379" s="830"/>
      <c r="I379" s="830"/>
      <c r="J379" s="830"/>
      <c r="K379" s="824"/>
      <c r="L379" s="826"/>
    </row>
    <row r="380" spans="1:12" ht="15.5" x14ac:dyDescent="0.25">
      <c r="A380" s="574"/>
      <c r="B380" s="845"/>
      <c r="C380" s="605"/>
      <c r="D380" s="605"/>
      <c r="E380" s="605"/>
      <c r="F380" s="607"/>
      <c r="G380" s="830"/>
      <c r="H380" s="830"/>
      <c r="I380" s="830"/>
      <c r="J380" s="830"/>
      <c r="K380" s="824"/>
      <c r="L380" s="826"/>
    </row>
    <row r="381" spans="1:12" ht="16" thickBot="1" x14ac:dyDescent="0.3">
      <c r="A381" s="574"/>
      <c r="B381" s="846"/>
      <c r="C381" s="591"/>
      <c r="D381" s="592"/>
      <c r="E381" s="591"/>
      <c r="F381" s="593"/>
      <c r="G381" s="831"/>
      <c r="H381" s="831"/>
      <c r="I381" s="831"/>
      <c r="J381" s="831"/>
      <c r="K381" s="825"/>
      <c r="L381" s="826"/>
    </row>
    <row r="382" spans="1:12" ht="16" thickBot="1" x14ac:dyDescent="0.4">
      <c r="A382" s="673"/>
      <c r="B382" s="644"/>
      <c r="C382" s="645"/>
      <c r="D382" s="645"/>
      <c r="E382" s="645"/>
      <c r="F382" s="645"/>
      <c r="G382" s="646">
        <f>SUM(G358:G381)</f>
        <v>3310</v>
      </c>
      <c r="H382" s="646"/>
      <c r="I382" s="646">
        <f t="shared" ref="I382" si="80">SUM(I358:I381)</f>
        <v>318</v>
      </c>
      <c r="J382" s="645"/>
      <c r="K382" s="647"/>
      <c r="L382"/>
    </row>
    <row r="384" spans="1:12" x14ac:dyDescent="0.25">
      <c r="B384" s="200">
        <v>124</v>
      </c>
      <c r="C384" s="200">
        <v>123</v>
      </c>
      <c r="D384" s="200">
        <v>121</v>
      </c>
      <c r="E384" s="200">
        <v>121.5</v>
      </c>
      <c r="F384" s="200">
        <v>120.5</v>
      </c>
      <c r="G384" s="200">
        <v>117.5</v>
      </c>
    </row>
    <row r="385" spans="1:11" ht="13" thickBot="1" x14ac:dyDescent="0.3">
      <c r="B385" s="200">
        <v>3004</v>
      </c>
      <c r="C385" s="200">
        <v>3004</v>
      </c>
      <c r="D385" s="200">
        <v>3004</v>
      </c>
      <c r="E385" s="200">
        <v>3004</v>
      </c>
      <c r="F385" s="200">
        <v>3004</v>
      </c>
      <c r="G385" s="200">
        <v>3004</v>
      </c>
      <c r="H385" s="200">
        <v>3004</v>
      </c>
    </row>
    <row r="386" spans="1:11" ht="13.5" thickBot="1" x14ac:dyDescent="0.3">
      <c r="A386" s="272" t="s">
        <v>237</v>
      </c>
      <c r="B386" s="889" t="s">
        <v>50</v>
      </c>
      <c r="C386" s="890"/>
      <c r="D386" s="890"/>
      <c r="E386" s="890"/>
      <c r="F386" s="890"/>
      <c r="G386" s="891"/>
      <c r="H386" s="892" t="s">
        <v>0</v>
      </c>
      <c r="I386" s="213">
        <v>242</v>
      </c>
      <c r="J386" s="682"/>
      <c r="K386" s="682"/>
    </row>
    <row r="387" spans="1:11" ht="13.5" thickBot="1" x14ac:dyDescent="0.3">
      <c r="A387" s="231" t="s">
        <v>54</v>
      </c>
      <c r="B387" s="684">
        <v>1</v>
      </c>
      <c r="C387" s="685">
        <v>2</v>
      </c>
      <c r="D387" s="685">
        <v>3</v>
      </c>
      <c r="E387" s="685">
        <v>4</v>
      </c>
      <c r="F387" s="685">
        <v>5</v>
      </c>
      <c r="G387" s="686">
        <v>6</v>
      </c>
      <c r="H387" s="819"/>
      <c r="I387" s="229"/>
      <c r="J387" s="277"/>
      <c r="K387" s="353"/>
    </row>
    <row r="388" spans="1:11" ht="13" x14ac:dyDescent="0.25">
      <c r="A388" s="236" t="s">
        <v>3</v>
      </c>
      <c r="B388" s="237">
        <v>3080</v>
      </c>
      <c r="C388" s="238">
        <v>3080</v>
      </c>
      <c r="D388" s="238">
        <v>3080</v>
      </c>
      <c r="E388" s="238">
        <v>3080</v>
      </c>
      <c r="F388" s="238">
        <v>3080</v>
      </c>
      <c r="G388" s="239">
        <v>3080</v>
      </c>
      <c r="H388" s="697">
        <v>3080</v>
      </c>
      <c r="I388" s="682"/>
      <c r="J388" s="277"/>
      <c r="K388" s="353"/>
    </row>
    <row r="389" spans="1:11" x14ac:dyDescent="0.25">
      <c r="A389" s="241" t="s">
        <v>6</v>
      </c>
      <c r="B389" s="242">
        <v>3122</v>
      </c>
      <c r="C389" s="243">
        <v>3198</v>
      </c>
      <c r="D389" s="243">
        <v>3029</v>
      </c>
      <c r="E389" s="243">
        <v>3218</v>
      </c>
      <c r="F389" s="243">
        <v>3261</v>
      </c>
      <c r="G389" s="244">
        <v>3376</v>
      </c>
      <c r="H389" s="366">
        <v>3226</v>
      </c>
      <c r="I389" s="406"/>
      <c r="J389" s="399"/>
      <c r="K389" s="399"/>
    </row>
    <row r="390" spans="1:11" x14ac:dyDescent="0.25">
      <c r="A390" s="231" t="s">
        <v>7</v>
      </c>
      <c r="B390" s="245">
        <v>87</v>
      </c>
      <c r="C390" s="246">
        <v>93.5</v>
      </c>
      <c r="D390" s="246">
        <v>100</v>
      </c>
      <c r="E390" s="246">
        <v>83</v>
      </c>
      <c r="F390" s="246">
        <v>84.08</v>
      </c>
      <c r="G390" s="247">
        <v>76.099999999999994</v>
      </c>
      <c r="H390" s="367">
        <v>81</v>
      </c>
      <c r="I390" s="554"/>
      <c r="J390" s="399"/>
      <c r="K390" s="399"/>
    </row>
    <row r="391" spans="1:11" ht="13" thickBot="1" x14ac:dyDescent="0.3">
      <c r="A391" s="231" t="s">
        <v>8</v>
      </c>
      <c r="B391" s="698">
        <v>6.6000000000000003E-2</v>
      </c>
      <c r="C391" s="699">
        <v>5.3999999999999999E-2</v>
      </c>
      <c r="D391" s="699">
        <v>5.0999999999999997E-2</v>
      </c>
      <c r="E391" s="699">
        <v>6.6000000000000003E-2</v>
      </c>
      <c r="F391" s="699">
        <v>7.1999999999999995E-2</v>
      </c>
      <c r="G391" s="700">
        <v>9.1999999999999998E-2</v>
      </c>
      <c r="H391" s="409">
        <v>7.5999999999999998E-2</v>
      </c>
      <c r="I391" s="682"/>
      <c r="J391" s="382"/>
      <c r="K391" s="682"/>
    </row>
    <row r="392" spans="1:11" x14ac:dyDescent="0.25">
      <c r="A392" s="241" t="s">
        <v>1</v>
      </c>
      <c r="B392" s="327">
        <f t="shared" ref="B392:H392" si="81">B389/B388*100-100</f>
        <v>1.363636363636374</v>
      </c>
      <c r="C392" s="328">
        <f t="shared" si="81"/>
        <v>3.8311688311688243</v>
      </c>
      <c r="D392" s="328">
        <f t="shared" si="81"/>
        <v>-1.6558441558441501</v>
      </c>
      <c r="E392" s="328">
        <f t="shared" si="81"/>
        <v>4.4805194805194901</v>
      </c>
      <c r="F392" s="328">
        <f t="shared" si="81"/>
        <v>5.8766233766233853</v>
      </c>
      <c r="G392" s="410">
        <f t="shared" si="81"/>
        <v>9.6103896103896034</v>
      </c>
      <c r="H392" s="369">
        <f t="shared" si="81"/>
        <v>4.7402597402597308</v>
      </c>
      <c r="I392" s="528"/>
      <c r="J392" s="682"/>
      <c r="K392" s="682"/>
    </row>
    <row r="393" spans="1:11" ht="13" thickBot="1" x14ac:dyDescent="0.3">
      <c r="A393" s="231" t="s">
        <v>27</v>
      </c>
      <c r="B393" s="220">
        <f>B389-B385</f>
        <v>118</v>
      </c>
      <c r="C393" s="221">
        <f t="shared" ref="C393:H393" si="82">C389-C385</f>
        <v>194</v>
      </c>
      <c r="D393" s="221">
        <f t="shared" si="82"/>
        <v>25</v>
      </c>
      <c r="E393" s="221">
        <f t="shared" si="82"/>
        <v>214</v>
      </c>
      <c r="F393" s="221">
        <f t="shared" si="82"/>
        <v>257</v>
      </c>
      <c r="G393" s="226">
        <f t="shared" si="82"/>
        <v>372</v>
      </c>
      <c r="H393" s="370">
        <f t="shared" si="82"/>
        <v>222</v>
      </c>
      <c r="I393" s="265" t="s">
        <v>56</v>
      </c>
      <c r="J393" s="290">
        <f>I349-H394</f>
        <v>41</v>
      </c>
      <c r="K393" s="266">
        <f>J393/I349</f>
        <v>1.2386706948640483E-2</v>
      </c>
    </row>
    <row r="394" spans="1:11" x14ac:dyDescent="0.25">
      <c r="A394" s="267" t="s">
        <v>51</v>
      </c>
      <c r="B394" s="690">
        <v>615</v>
      </c>
      <c r="C394" s="691">
        <v>615</v>
      </c>
      <c r="D394" s="691">
        <v>192</v>
      </c>
      <c r="E394" s="691">
        <v>615</v>
      </c>
      <c r="F394" s="691">
        <v>616</v>
      </c>
      <c r="G394" s="692">
        <v>616</v>
      </c>
      <c r="H394" s="371">
        <f>SUM(B394:G394)</f>
        <v>3269</v>
      </c>
      <c r="I394" s="682" t="s">
        <v>57</v>
      </c>
      <c r="J394" s="682">
        <v>121.23</v>
      </c>
      <c r="K394" s="682"/>
    </row>
    <row r="395" spans="1:11" x14ac:dyDescent="0.25">
      <c r="A395" s="267" t="s">
        <v>28</v>
      </c>
      <c r="B395" s="693">
        <v>127</v>
      </c>
      <c r="C395" s="694">
        <v>126</v>
      </c>
      <c r="D395" s="694">
        <v>125</v>
      </c>
      <c r="E395" s="694">
        <v>124.5</v>
      </c>
      <c r="F395" s="694">
        <v>123.5</v>
      </c>
      <c r="G395" s="695">
        <v>120.5</v>
      </c>
      <c r="H395" s="683"/>
      <c r="I395" s="682" t="s">
        <v>26</v>
      </c>
      <c r="J395" s="215">
        <f>J394-K349</f>
        <v>4.4200000000000017</v>
      </c>
      <c r="K395" s="228"/>
    </row>
    <row r="396" spans="1:11" ht="13" thickBot="1" x14ac:dyDescent="0.3">
      <c r="A396" s="268" t="s">
        <v>26</v>
      </c>
      <c r="B396" s="220">
        <f t="shared" ref="B396:G396" si="83">(B395-B384)</f>
        <v>3</v>
      </c>
      <c r="C396" s="221">
        <f t="shared" si="83"/>
        <v>3</v>
      </c>
      <c r="D396" s="221">
        <f t="shared" si="83"/>
        <v>4</v>
      </c>
      <c r="E396" s="221">
        <f t="shared" si="83"/>
        <v>3</v>
      </c>
      <c r="F396" s="221">
        <f t="shared" si="83"/>
        <v>3</v>
      </c>
      <c r="G396" s="226">
        <f t="shared" si="83"/>
        <v>3</v>
      </c>
      <c r="H396" s="333"/>
      <c r="I396" s="682"/>
      <c r="J396" s="682"/>
      <c r="K396" s="682"/>
    </row>
    <row r="398" spans="1:11" ht="13" thickBot="1" x14ac:dyDescent="0.3"/>
    <row r="399" spans="1:11" ht="13.5" thickBot="1" x14ac:dyDescent="0.3">
      <c r="A399" s="272" t="s">
        <v>238</v>
      </c>
      <c r="B399" s="889" t="s">
        <v>50</v>
      </c>
      <c r="C399" s="890"/>
      <c r="D399" s="890"/>
      <c r="E399" s="890"/>
      <c r="F399" s="890"/>
      <c r="G399" s="891"/>
      <c r="H399" s="892" t="s">
        <v>0</v>
      </c>
      <c r="I399" s="213"/>
      <c r="J399" s="701"/>
      <c r="K399" s="701"/>
    </row>
    <row r="400" spans="1:11" ht="13.5" thickBot="1" x14ac:dyDescent="0.3">
      <c r="A400" s="214" t="s">
        <v>54</v>
      </c>
      <c r="B400" s="273">
        <v>1</v>
      </c>
      <c r="C400" s="275">
        <v>2</v>
      </c>
      <c r="D400" s="275">
        <v>3</v>
      </c>
      <c r="E400" s="709">
        <v>4</v>
      </c>
      <c r="F400" s="273">
        <v>5</v>
      </c>
      <c r="G400" s="275">
        <v>6</v>
      </c>
      <c r="H400" s="819"/>
      <c r="I400" s="229"/>
      <c r="J400" s="277"/>
      <c r="K400" s="353"/>
    </row>
    <row r="401" spans="1:22" ht="13" x14ac:dyDescent="0.25">
      <c r="A401" s="236" t="s">
        <v>3</v>
      </c>
      <c r="B401" s="710">
        <v>3280</v>
      </c>
      <c r="C401" s="711">
        <v>3280</v>
      </c>
      <c r="D401" s="711">
        <v>3280</v>
      </c>
      <c r="E401" s="711">
        <v>3280</v>
      </c>
      <c r="F401" s="711">
        <v>3280</v>
      </c>
      <c r="G401" s="712">
        <v>3280</v>
      </c>
      <c r="H401" s="697">
        <v>3280</v>
      </c>
      <c r="I401" s="701"/>
      <c r="J401" s="277"/>
      <c r="K401" s="353"/>
    </row>
    <row r="402" spans="1:22" x14ac:dyDescent="0.25">
      <c r="A402" s="241" t="s">
        <v>6</v>
      </c>
      <c r="B402" s="242">
        <v>3249</v>
      </c>
      <c r="C402" s="243">
        <v>3442</v>
      </c>
      <c r="D402" s="243">
        <v>3349</v>
      </c>
      <c r="E402" s="243">
        <v>3464</v>
      </c>
      <c r="F402" s="243">
        <v>3446</v>
      </c>
      <c r="G402" s="244">
        <v>3612</v>
      </c>
      <c r="H402" s="366">
        <v>3437</v>
      </c>
      <c r="I402" s="406"/>
      <c r="J402" s="399"/>
      <c r="K402" s="399"/>
    </row>
    <row r="403" spans="1:22" x14ac:dyDescent="0.25">
      <c r="A403" s="231" t="s">
        <v>7</v>
      </c>
      <c r="B403" s="245">
        <v>84.8</v>
      </c>
      <c r="C403" s="246">
        <v>87</v>
      </c>
      <c r="D403" s="246">
        <v>86.7</v>
      </c>
      <c r="E403" s="246">
        <v>84.8</v>
      </c>
      <c r="F403" s="246">
        <v>84.8</v>
      </c>
      <c r="G403" s="247">
        <v>84.8</v>
      </c>
      <c r="H403" s="367">
        <v>81.2</v>
      </c>
      <c r="I403" s="554"/>
      <c r="J403" s="399"/>
      <c r="K403" s="399"/>
    </row>
    <row r="404" spans="1:22" ht="13" thickBot="1" x14ac:dyDescent="0.3">
      <c r="A404" s="231" t="s">
        <v>8</v>
      </c>
      <c r="B404" s="698">
        <v>7.0999999999999994E-2</v>
      </c>
      <c r="C404" s="699">
        <v>8.5000000000000006E-2</v>
      </c>
      <c r="D404" s="699">
        <v>8.5000000000000006E-2</v>
      </c>
      <c r="E404" s="699">
        <v>7.4999999999999997E-2</v>
      </c>
      <c r="F404" s="699">
        <v>6.3E-2</v>
      </c>
      <c r="G404" s="700">
        <v>7.3999999999999996E-2</v>
      </c>
      <c r="H404" s="409">
        <v>8.1000000000000003E-2</v>
      </c>
      <c r="I404" s="701"/>
      <c r="J404" s="382"/>
      <c r="K404" s="701"/>
    </row>
    <row r="405" spans="1:22" x14ac:dyDescent="0.25">
      <c r="A405" s="241" t="s">
        <v>1</v>
      </c>
      <c r="B405" s="327">
        <f t="shared" ref="B405:H405" si="84">B402/B401*100-100</f>
        <v>-0.94512195121950526</v>
      </c>
      <c r="C405" s="328">
        <f t="shared" si="84"/>
        <v>4.9390243902439011</v>
      </c>
      <c r="D405" s="328">
        <f t="shared" si="84"/>
        <v>2.1036585365853568</v>
      </c>
      <c r="E405" s="328">
        <f t="shared" si="84"/>
        <v>5.6097560975609753</v>
      </c>
      <c r="F405" s="328">
        <f t="shared" si="84"/>
        <v>5.0609756097560847</v>
      </c>
      <c r="G405" s="410">
        <f t="shared" si="84"/>
        <v>10.121951219512198</v>
      </c>
      <c r="H405" s="369">
        <f t="shared" si="84"/>
        <v>4.7865853658536537</v>
      </c>
      <c r="I405" s="528"/>
      <c r="J405" s="701"/>
      <c r="K405" s="701"/>
    </row>
    <row r="406" spans="1:22" ht="13" thickBot="1" x14ac:dyDescent="0.3">
      <c r="A406" s="231" t="s">
        <v>27</v>
      </c>
      <c r="B406" s="220">
        <f t="shared" ref="B406:H406" si="85">B402-B389</f>
        <v>127</v>
      </c>
      <c r="C406" s="221">
        <f t="shared" si="85"/>
        <v>244</v>
      </c>
      <c r="D406" s="221">
        <f t="shared" si="85"/>
        <v>320</v>
      </c>
      <c r="E406" s="221">
        <f t="shared" si="85"/>
        <v>246</v>
      </c>
      <c r="F406" s="221">
        <f t="shared" si="85"/>
        <v>185</v>
      </c>
      <c r="G406" s="226">
        <f t="shared" si="85"/>
        <v>236</v>
      </c>
      <c r="H406" s="370">
        <f t="shared" si="85"/>
        <v>211</v>
      </c>
      <c r="I406" s="265" t="s">
        <v>56</v>
      </c>
      <c r="J406" s="290">
        <f>H394-H407</f>
        <v>2</v>
      </c>
      <c r="K406" s="266">
        <f>J406/H394</f>
        <v>6.1180789232181097E-4</v>
      </c>
    </row>
    <row r="407" spans="1:22" x14ac:dyDescent="0.25">
      <c r="A407" s="267" t="s">
        <v>51</v>
      </c>
      <c r="B407" s="261">
        <v>615</v>
      </c>
      <c r="C407" s="262">
        <v>613</v>
      </c>
      <c r="D407" s="262">
        <v>192</v>
      </c>
      <c r="E407" s="262">
        <v>615</v>
      </c>
      <c r="F407" s="262">
        <v>616</v>
      </c>
      <c r="G407" s="263">
        <v>616</v>
      </c>
      <c r="H407" s="371">
        <f>SUM(B407:G407)</f>
        <v>3267</v>
      </c>
      <c r="I407" s="701" t="s">
        <v>57</v>
      </c>
      <c r="J407" s="701">
        <v>124.41</v>
      </c>
      <c r="K407" s="701"/>
    </row>
    <row r="408" spans="1:22" x14ac:dyDescent="0.25">
      <c r="A408" s="267" t="s">
        <v>28</v>
      </c>
      <c r="B408" s="706">
        <v>130</v>
      </c>
      <c r="C408" s="707">
        <v>128.5</v>
      </c>
      <c r="D408" s="707">
        <v>127.5</v>
      </c>
      <c r="E408" s="707">
        <v>127</v>
      </c>
      <c r="F408" s="707">
        <v>126</v>
      </c>
      <c r="G408" s="708">
        <v>123</v>
      </c>
      <c r="H408" s="702"/>
      <c r="I408" s="701" t="s">
        <v>26</v>
      </c>
      <c r="J408" s="215">
        <f>J407-J394</f>
        <v>3.1799999999999926</v>
      </c>
      <c r="K408" s="228"/>
    </row>
    <row r="409" spans="1:22" ht="13" thickBot="1" x14ac:dyDescent="0.3">
      <c r="A409" s="268" t="s">
        <v>26</v>
      </c>
      <c r="B409" s="220">
        <f t="shared" ref="B409:G409" si="86">(B408-B395)</f>
        <v>3</v>
      </c>
      <c r="C409" s="221">
        <f t="shared" si="86"/>
        <v>2.5</v>
      </c>
      <c r="D409" s="221">
        <f t="shared" si="86"/>
        <v>2.5</v>
      </c>
      <c r="E409" s="221">
        <f t="shared" si="86"/>
        <v>2.5</v>
      </c>
      <c r="F409" s="221">
        <f t="shared" si="86"/>
        <v>2.5</v>
      </c>
      <c r="G409" s="226">
        <f t="shared" si="86"/>
        <v>2.5</v>
      </c>
      <c r="H409" s="333"/>
      <c r="I409" s="701"/>
      <c r="J409" s="701"/>
      <c r="K409" s="701"/>
    </row>
    <row r="411" spans="1:22" s="721" customFormat="1" x14ac:dyDescent="0.25"/>
    <row r="412" spans="1:22" ht="13" thickBot="1" x14ac:dyDescent="0.3">
      <c r="A412" s="721" t="s">
        <v>239</v>
      </c>
      <c r="B412" s="200">
        <v>0.65</v>
      </c>
      <c r="C412" s="200">
        <v>0.49</v>
      </c>
      <c r="D412" s="200">
        <v>0.52</v>
      </c>
      <c r="E412" s="200">
        <v>1.63</v>
      </c>
      <c r="F412" s="200">
        <v>0.98</v>
      </c>
      <c r="G412" s="200">
        <v>0.16</v>
      </c>
      <c r="L412" s="722" t="s">
        <v>239</v>
      </c>
      <c r="M412" s="722">
        <v>0.65</v>
      </c>
      <c r="N412" s="722">
        <v>0.49</v>
      </c>
      <c r="O412" s="722">
        <v>0.52</v>
      </c>
      <c r="P412" s="722">
        <v>1.63</v>
      </c>
      <c r="Q412" s="722">
        <v>0.98</v>
      </c>
      <c r="R412" s="722">
        <v>0.16</v>
      </c>
      <c r="S412" s="722"/>
      <c r="T412" s="722"/>
      <c r="U412" s="722"/>
      <c r="V412" s="722"/>
    </row>
    <row r="413" spans="1:22" ht="13.5" thickBot="1" x14ac:dyDescent="0.3">
      <c r="A413" s="272" t="s">
        <v>240</v>
      </c>
      <c r="B413" s="889" t="s">
        <v>50</v>
      </c>
      <c r="C413" s="890"/>
      <c r="D413" s="890"/>
      <c r="E413" s="890"/>
      <c r="F413" s="890"/>
      <c r="G413" s="891"/>
      <c r="H413" s="892" t="s">
        <v>0</v>
      </c>
      <c r="I413" s="213">
        <v>244</v>
      </c>
      <c r="J413" s="713"/>
      <c r="K413" s="713"/>
      <c r="L413" s="272" t="s">
        <v>240</v>
      </c>
      <c r="M413" s="889" t="s">
        <v>50</v>
      </c>
      <c r="N413" s="890"/>
      <c r="O413" s="890"/>
      <c r="P413" s="890"/>
      <c r="Q413" s="890"/>
      <c r="R413" s="891"/>
      <c r="S413" s="892" t="s">
        <v>0</v>
      </c>
      <c r="T413" s="213">
        <v>244</v>
      </c>
      <c r="U413" s="722"/>
      <c r="V413" s="722"/>
    </row>
    <row r="414" spans="1:22" ht="13.5" thickBot="1" x14ac:dyDescent="0.3">
      <c r="A414" s="214" t="s">
        <v>54</v>
      </c>
      <c r="B414" s="273">
        <v>1</v>
      </c>
      <c r="C414" s="275">
        <v>2</v>
      </c>
      <c r="D414" s="275">
        <v>3</v>
      </c>
      <c r="E414" s="709">
        <v>4</v>
      </c>
      <c r="F414" s="273">
        <v>5</v>
      </c>
      <c r="G414" s="275">
        <v>6</v>
      </c>
      <c r="H414" s="819"/>
      <c r="I414" s="229"/>
      <c r="J414" s="277"/>
      <c r="K414" s="353"/>
      <c r="L414" s="214" t="s">
        <v>54</v>
      </c>
      <c r="M414" s="273">
        <v>1</v>
      </c>
      <c r="N414" s="275">
        <v>2</v>
      </c>
      <c r="O414" s="275">
        <v>3</v>
      </c>
      <c r="P414" s="709">
        <v>4</v>
      </c>
      <c r="Q414" s="273">
        <v>5</v>
      </c>
      <c r="R414" s="275">
        <v>6</v>
      </c>
      <c r="S414" s="819"/>
      <c r="T414" s="229"/>
      <c r="U414" s="277"/>
      <c r="V414" s="353"/>
    </row>
    <row r="415" spans="1:22" ht="13" x14ac:dyDescent="0.25">
      <c r="A415" s="236" t="s">
        <v>3</v>
      </c>
      <c r="B415" s="710">
        <v>3460</v>
      </c>
      <c r="C415" s="711">
        <v>3460</v>
      </c>
      <c r="D415" s="711">
        <v>3460</v>
      </c>
      <c r="E415" s="711">
        <v>3460</v>
      </c>
      <c r="F415" s="711">
        <v>3460</v>
      </c>
      <c r="G415" s="712">
        <v>3460</v>
      </c>
      <c r="H415" s="697">
        <v>3460</v>
      </c>
      <c r="I415" s="713"/>
      <c r="J415" s="277"/>
      <c r="K415" s="353"/>
      <c r="L415" s="236" t="s">
        <v>3</v>
      </c>
      <c r="M415" s="710">
        <v>3460</v>
      </c>
      <c r="N415" s="711">
        <v>3460</v>
      </c>
      <c r="O415" s="711">
        <v>3460</v>
      </c>
      <c r="P415" s="711">
        <v>3460</v>
      </c>
      <c r="Q415" s="711">
        <v>3460</v>
      </c>
      <c r="R415" s="712">
        <v>3460</v>
      </c>
      <c r="S415" s="697">
        <v>3460</v>
      </c>
      <c r="T415" s="722"/>
      <c r="U415" s="277"/>
      <c r="V415" s="353"/>
    </row>
    <row r="416" spans="1:22" x14ac:dyDescent="0.25">
      <c r="A416" s="241" t="s">
        <v>6</v>
      </c>
      <c r="B416" s="242">
        <v>3472</v>
      </c>
      <c r="C416" s="243">
        <v>3550</v>
      </c>
      <c r="D416" s="243">
        <v>3429</v>
      </c>
      <c r="E416" s="243">
        <v>3578</v>
      </c>
      <c r="F416" s="243">
        <v>3791</v>
      </c>
      <c r="G416" s="244">
        <v>3697</v>
      </c>
      <c r="H416" s="366">
        <v>3605</v>
      </c>
      <c r="I416" s="406"/>
      <c r="J416" s="399"/>
      <c r="K416" s="399"/>
      <c r="L416" s="241" t="s">
        <v>6</v>
      </c>
      <c r="M416" s="242">
        <v>3472</v>
      </c>
      <c r="N416" s="243">
        <v>3550</v>
      </c>
      <c r="O416" s="243">
        <v>3429</v>
      </c>
      <c r="P416" s="243">
        <v>3578</v>
      </c>
      <c r="Q416" s="243">
        <v>3722</v>
      </c>
      <c r="R416" s="244">
        <v>3822</v>
      </c>
      <c r="S416" s="366">
        <v>3605</v>
      </c>
      <c r="T416" s="406"/>
      <c r="U416" s="399"/>
      <c r="V416" s="399"/>
    </row>
    <row r="417" spans="1:22" x14ac:dyDescent="0.25">
      <c r="A417" s="231" t="s">
        <v>7</v>
      </c>
      <c r="B417" s="245">
        <v>71.7</v>
      </c>
      <c r="C417" s="246">
        <v>84.8</v>
      </c>
      <c r="D417" s="246">
        <v>73.3</v>
      </c>
      <c r="E417" s="246">
        <v>80.400000000000006</v>
      </c>
      <c r="F417" s="246">
        <v>68.900000000000006</v>
      </c>
      <c r="G417" s="247">
        <v>76.099999999999994</v>
      </c>
      <c r="H417" s="367">
        <v>76.599999999999994</v>
      </c>
      <c r="I417" s="554"/>
      <c r="J417" s="399"/>
      <c r="K417" s="399"/>
      <c r="L417" s="231" t="s">
        <v>7</v>
      </c>
      <c r="M417" s="245">
        <v>71.7</v>
      </c>
      <c r="N417" s="246">
        <v>84.8</v>
      </c>
      <c r="O417" s="246">
        <v>73.3</v>
      </c>
      <c r="P417" s="246">
        <v>80.400000000000006</v>
      </c>
      <c r="Q417" s="246">
        <v>97.9</v>
      </c>
      <c r="R417" s="247">
        <v>85.1</v>
      </c>
      <c r="S417" s="367">
        <v>76.599999999999994</v>
      </c>
      <c r="T417" s="554"/>
      <c r="U417" s="399"/>
      <c r="V417" s="399"/>
    </row>
    <row r="418" spans="1:22" ht="13" thickBot="1" x14ac:dyDescent="0.3">
      <c r="A418" s="231" t="s">
        <v>8</v>
      </c>
      <c r="B418" s="698">
        <v>8.5000000000000006E-2</v>
      </c>
      <c r="C418" s="699">
        <v>7.2999999999999995E-2</v>
      </c>
      <c r="D418" s="699">
        <v>7.5999999999999998E-2</v>
      </c>
      <c r="E418" s="699">
        <v>7.4999999999999997E-2</v>
      </c>
      <c r="F418" s="699">
        <v>8.1000000000000003E-2</v>
      </c>
      <c r="G418" s="700">
        <v>8.5000000000000006E-2</v>
      </c>
      <c r="H418" s="409">
        <v>8.5999999999999993E-2</v>
      </c>
      <c r="I418" s="713"/>
      <c r="J418" s="382"/>
      <c r="K418" s="713"/>
      <c r="L418" s="231" t="s">
        <v>8</v>
      </c>
      <c r="M418" s="698">
        <v>8.5000000000000006E-2</v>
      </c>
      <c r="N418" s="699">
        <v>7.2999999999999995E-2</v>
      </c>
      <c r="O418" s="699">
        <v>7.5999999999999998E-2</v>
      </c>
      <c r="P418" s="699">
        <v>7.4999999999999997E-2</v>
      </c>
      <c r="Q418" s="699">
        <v>0.05</v>
      </c>
      <c r="R418" s="700">
        <v>7.2999999999999995E-2</v>
      </c>
      <c r="S418" s="409">
        <v>8.5999999999999993E-2</v>
      </c>
      <c r="T418" s="722"/>
      <c r="U418" s="382"/>
      <c r="V418" s="722"/>
    </row>
    <row r="419" spans="1:22" x14ac:dyDescent="0.25">
      <c r="A419" s="241" t="s">
        <v>1</v>
      </c>
      <c r="B419" s="327">
        <f t="shared" ref="B419:H419" si="87">B416/B415*100-100</f>
        <v>0.34682080924855541</v>
      </c>
      <c r="C419" s="328">
        <f t="shared" si="87"/>
        <v>2.6011560693641513</v>
      </c>
      <c r="D419" s="328">
        <f t="shared" si="87"/>
        <v>-0.89595375722542769</v>
      </c>
      <c r="E419" s="328">
        <f t="shared" si="87"/>
        <v>3.4104046242774615</v>
      </c>
      <c r="F419" s="727">
        <f t="shared" si="87"/>
        <v>9.5664739884392986</v>
      </c>
      <c r="G419" s="728">
        <f t="shared" si="87"/>
        <v>6.8497109826589622</v>
      </c>
      <c r="H419" s="369">
        <f t="shared" si="87"/>
        <v>4.1907514450867183</v>
      </c>
      <c r="I419" s="729" t="s">
        <v>241</v>
      </c>
      <c r="J419" s="713"/>
      <c r="K419" s="713"/>
      <c r="L419" s="241" t="s">
        <v>1</v>
      </c>
      <c r="M419" s="327">
        <f t="shared" ref="M419:S419" si="88">M416/M415*100-100</f>
        <v>0.34682080924855541</v>
      </c>
      <c r="N419" s="328">
        <f t="shared" si="88"/>
        <v>2.6011560693641513</v>
      </c>
      <c r="O419" s="328">
        <f t="shared" si="88"/>
        <v>-0.89595375722542769</v>
      </c>
      <c r="P419" s="328">
        <f t="shared" si="88"/>
        <v>3.4104046242774615</v>
      </c>
      <c r="Q419" s="727">
        <f t="shared" si="88"/>
        <v>7.5722543352601264</v>
      </c>
      <c r="R419" s="728">
        <f t="shared" si="88"/>
        <v>10.462427745664755</v>
      </c>
      <c r="S419" s="369">
        <f t="shared" si="88"/>
        <v>4.1907514450867183</v>
      </c>
      <c r="T419" s="738"/>
      <c r="U419" s="722"/>
      <c r="V419" s="722"/>
    </row>
    <row r="420" spans="1:22" ht="13" thickBot="1" x14ac:dyDescent="0.3">
      <c r="A420" s="231" t="s">
        <v>27</v>
      </c>
      <c r="B420" s="220">
        <f t="shared" ref="B420:H420" si="89">B416-B402</f>
        <v>223</v>
      </c>
      <c r="C420" s="221">
        <f t="shared" si="89"/>
        <v>108</v>
      </c>
      <c r="D420" s="221">
        <f t="shared" si="89"/>
        <v>80</v>
      </c>
      <c r="E420" s="221">
        <f t="shared" si="89"/>
        <v>114</v>
      </c>
      <c r="F420" s="221">
        <f t="shared" si="89"/>
        <v>345</v>
      </c>
      <c r="G420" s="226">
        <f t="shared" si="89"/>
        <v>85</v>
      </c>
      <c r="H420" s="370">
        <f t="shared" si="89"/>
        <v>168</v>
      </c>
      <c r="I420" s="265" t="s">
        <v>56</v>
      </c>
      <c r="J420" s="290">
        <f>H407-H421</f>
        <v>4</v>
      </c>
      <c r="K420" s="266">
        <f>J420/H407</f>
        <v>1.2243648607284971E-3</v>
      </c>
      <c r="L420" s="231" t="s">
        <v>27</v>
      </c>
      <c r="M420" s="220">
        <f>M416-B402</f>
        <v>223</v>
      </c>
      <c r="N420" s="220">
        <f t="shared" ref="N420:R420" si="90">N416-C402</f>
        <v>108</v>
      </c>
      <c r="O420" s="220">
        <f t="shared" si="90"/>
        <v>80</v>
      </c>
      <c r="P420" s="220">
        <f t="shared" si="90"/>
        <v>114</v>
      </c>
      <c r="Q420" s="220">
        <f t="shared" si="90"/>
        <v>276</v>
      </c>
      <c r="R420" s="220">
        <f t="shared" si="90"/>
        <v>210</v>
      </c>
      <c r="S420" s="370">
        <f t="shared" ref="S420" si="91">S416-S402</f>
        <v>3605</v>
      </c>
      <c r="T420" s="265" t="s">
        <v>56</v>
      </c>
      <c r="U420" s="290">
        <f>S407-S421</f>
        <v>-3263</v>
      </c>
      <c r="V420" s="266" t="e">
        <f>U420/S407</f>
        <v>#DIV/0!</v>
      </c>
    </row>
    <row r="421" spans="1:22" x14ac:dyDescent="0.25">
      <c r="A421" s="267" t="s">
        <v>51</v>
      </c>
      <c r="B421" s="261">
        <v>615</v>
      </c>
      <c r="C421" s="262">
        <v>612</v>
      </c>
      <c r="D421" s="262">
        <v>191</v>
      </c>
      <c r="E421" s="262">
        <v>614</v>
      </c>
      <c r="F421" s="262">
        <v>615</v>
      </c>
      <c r="G421" s="263">
        <v>616</v>
      </c>
      <c r="H421" s="371">
        <f>SUM(B421:G421)</f>
        <v>3263</v>
      </c>
      <c r="I421" s="713" t="s">
        <v>57</v>
      </c>
      <c r="J421" s="713">
        <v>127.04</v>
      </c>
      <c r="K421" s="713"/>
      <c r="L421" s="267" t="s">
        <v>51</v>
      </c>
      <c r="M421" s="261">
        <v>615</v>
      </c>
      <c r="N421" s="262">
        <v>612</v>
      </c>
      <c r="O421" s="262">
        <v>191</v>
      </c>
      <c r="P421" s="262">
        <v>614</v>
      </c>
      <c r="Q421" s="262">
        <v>615</v>
      </c>
      <c r="R421" s="263">
        <v>616</v>
      </c>
      <c r="S421" s="371">
        <f>SUM(M421:R421)</f>
        <v>3263</v>
      </c>
      <c r="T421" s="722" t="s">
        <v>57</v>
      </c>
      <c r="U421" s="722">
        <v>127.04</v>
      </c>
      <c r="V421" s="722"/>
    </row>
    <row r="422" spans="1:22" x14ac:dyDescent="0.25">
      <c r="A422" s="267" t="s">
        <v>28</v>
      </c>
      <c r="B422" s="718">
        <v>132</v>
      </c>
      <c r="C422" s="719">
        <v>130.5</v>
      </c>
      <c r="D422" s="719">
        <v>129.5</v>
      </c>
      <c r="E422" s="719">
        <v>129</v>
      </c>
      <c r="F422" s="719">
        <v>128</v>
      </c>
      <c r="G422" s="720">
        <v>125</v>
      </c>
      <c r="H422" s="714"/>
      <c r="I422" s="713" t="s">
        <v>26</v>
      </c>
      <c r="J422" s="215">
        <f>J421-J407</f>
        <v>2.6300000000000097</v>
      </c>
      <c r="K422" s="228"/>
      <c r="L422" s="267" t="s">
        <v>28</v>
      </c>
      <c r="M422" s="724">
        <v>132</v>
      </c>
      <c r="N422" s="725">
        <v>130.5</v>
      </c>
      <c r="O422" s="725">
        <v>129.5</v>
      </c>
      <c r="P422" s="725">
        <v>129</v>
      </c>
      <c r="Q422" s="725">
        <v>128</v>
      </c>
      <c r="R422" s="726">
        <v>125</v>
      </c>
      <c r="S422" s="723"/>
      <c r="T422" s="722" t="s">
        <v>26</v>
      </c>
      <c r="U422" s="215">
        <f>U421-J407</f>
        <v>2.6300000000000097</v>
      </c>
      <c r="V422" s="228"/>
    </row>
    <row r="423" spans="1:22" ht="13" thickBot="1" x14ac:dyDescent="0.3">
      <c r="A423" s="268" t="s">
        <v>26</v>
      </c>
      <c r="B423" s="220">
        <f t="shared" ref="B423:G423" si="92">(B422-B408)</f>
        <v>2</v>
      </c>
      <c r="C423" s="221">
        <f t="shared" si="92"/>
        <v>2</v>
      </c>
      <c r="D423" s="221">
        <f t="shared" si="92"/>
        <v>2</v>
      </c>
      <c r="E423" s="221">
        <f t="shared" si="92"/>
        <v>2</v>
      </c>
      <c r="F423" s="221">
        <f t="shared" si="92"/>
        <v>2</v>
      </c>
      <c r="G423" s="226">
        <f t="shared" si="92"/>
        <v>2</v>
      </c>
      <c r="H423" s="333"/>
      <c r="I423" s="713"/>
      <c r="J423" s="713"/>
      <c r="K423" s="713"/>
      <c r="L423" s="268" t="s">
        <v>26</v>
      </c>
      <c r="M423" s="220">
        <f>(M422-B408)</f>
        <v>2</v>
      </c>
      <c r="N423" s="221">
        <f t="shared" ref="N423:R423" si="93">(N422-C408)</f>
        <v>2</v>
      </c>
      <c r="O423" s="221">
        <f t="shared" si="93"/>
        <v>2</v>
      </c>
      <c r="P423" s="221">
        <f t="shared" si="93"/>
        <v>2</v>
      </c>
      <c r="Q423" s="221">
        <f t="shared" si="93"/>
        <v>2</v>
      </c>
      <c r="R423" s="226">
        <f t="shared" si="93"/>
        <v>2</v>
      </c>
      <c r="S423" s="333"/>
      <c r="T423" s="722"/>
      <c r="U423" s="722"/>
      <c r="V423" s="722"/>
    </row>
    <row r="426" spans="1:22" ht="13" thickBot="1" x14ac:dyDescent="0.3">
      <c r="A426" s="730" t="s">
        <v>239</v>
      </c>
      <c r="B426" s="730"/>
      <c r="C426" s="730"/>
      <c r="D426" s="730"/>
      <c r="E426" s="730"/>
      <c r="F426" s="730"/>
      <c r="G426" s="730"/>
      <c r="H426" s="730"/>
      <c r="I426" s="730"/>
      <c r="J426" s="730"/>
      <c r="K426" s="730"/>
    </row>
    <row r="427" spans="1:22" ht="13.5" thickBot="1" x14ac:dyDescent="0.3">
      <c r="A427" s="272" t="s">
        <v>242</v>
      </c>
      <c r="B427" s="889" t="s">
        <v>50</v>
      </c>
      <c r="C427" s="890"/>
      <c r="D427" s="890"/>
      <c r="E427" s="890"/>
      <c r="F427" s="890"/>
      <c r="G427" s="891"/>
      <c r="H427" s="892" t="s">
        <v>0</v>
      </c>
      <c r="I427" s="213">
        <v>245</v>
      </c>
      <c r="J427" s="730"/>
      <c r="K427" s="730"/>
    </row>
    <row r="428" spans="1:22" ht="13.5" thickBot="1" x14ac:dyDescent="0.3">
      <c r="A428" s="214" t="s">
        <v>54</v>
      </c>
      <c r="B428" s="273">
        <v>1</v>
      </c>
      <c r="C428" s="275">
        <v>2</v>
      </c>
      <c r="D428" s="275">
        <v>3</v>
      </c>
      <c r="E428" s="709">
        <v>4</v>
      </c>
      <c r="F428" s="273">
        <v>5</v>
      </c>
      <c r="G428" s="275">
        <v>6</v>
      </c>
      <c r="H428" s="819"/>
      <c r="I428" s="229"/>
      <c r="J428" s="277"/>
      <c r="K428" s="353"/>
    </row>
    <row r="429" spans="1:22" ht="13" x14ac:dyDescent="0.25">
      <c r="A429" s="236" t="s">
        <v>3</v>
      </c>
      <c r="B429" s="710">
        <v>3610</v>
      </c>
      <c r="C429" s="711">
        <v>3610</v>
      </c>
      <c r="D429" s="711">
        <v>3610</v>
      </c>
      <c r="E429" s="711">
        <v>3610</v>
      </c>
      <c r="F429" s="711">
        <v>3610</v>
      </c>
      <c r="G429" s="712">
        <v>3610</v>
      </c>
      <c r="H429" s="697">
        <v>3610</v>
      </c>
      <c r="I429" s="730"/>
      <c r="J429" s="277"/>
      <c r="K429" s="353"/>
    </row>
    <row r="430" spans="1:22" x14ac:dyDescent="0.25">
      <c r="A430" s="241" t="s">
        <v>6</v>
      </c>
      <c r="B430" s="242">
        <v>3678</v>
      </c>
      <c r="C430" s="243">
        <v>3749</v>
      </c>
      <c r="D430" s="243">
        <v>3608</v>
      </c>
      <c r="E430" s="243">
        <v>3792</v>
      </c>
      <c r="F430" s="243">
        <v>3856</v>
      </c>
      <c r="G430" s="244">
        <v>3828</v>
      </c>
      <c r="H430" s="366">
        <v>3770</v>
      </c>
      <c r="I430" s="406"/>
      <c r="J430" s="399"/>
      <c r="K430" s="399"/>
    </row>
    <row r="431" spans="1:22" x14ac:dyDescent="0.25">
      <c r="A431" s="231" t="s">
        <v>7</v>
      </c>
      <c r="B431" s="245">
        <v>87</v>
      </c>
      <c r="C431" s="246">
        <v>91.3</v>
      </c>
      <c r="D431" s="246">
        <v>86.7</v>
      </c>
      <c r="E431" s="246">
        <v>95.7</v>
      </c>
      <c r="F431" s="246">
        <v>95.7</v>
      </c>
      <c r="G431" s="247">
        <v>89.1</v>
      </c>
      <c r="H431" s="367">
        <v>90.6</v>
      </c>
      <c r="I431" s="554"/>
      <c r="J431" s="399"/>
      <c r="K431" s="399"/>
    </row>
    <row r="432" spans="1:22" ht="13" thickBot="1" x14ac:dyDescent="0.3">
      <c r="A432" s="231" t="s">
        <v>8</v>
      </c>
      <c r="B432" s="698">
        <v>7.3999999999999996E-2</v>
      </c>
      <c r="C432" s="699">
        <v>5.1999999999999998E-2</v>
      </c>
      <c r="D432" s="699">
        <v>5.8999999999999997E-2</v>
      </c>
      <c r="E432" s="699">
        <v>5.8000000000000003E-2</v>
      </c>
      <c r="F432" s="699">
        <v>0.05</v>
      </c>
      <c r="G432" s="700">
        <v>6.3E-2</v>
      </c>
      <c r="H432" s="409">
        <v>6.2E-2</v>
      </c>
      <c r="I432" s="730"/>
      <c r="J432" s="382"/>
      <c r="K432" s="730"/>
    </row>
    <row r="433" spans="1:11" x14ac:dyDescent="0.25">
      <c r="A433" s="241" t="s">
        <v>1</v>
      </c>
      <c r="B433" s="327">
        <f t="shared" ref="B433:H433" si="94">B430/B429*100-100</f>
        <v>1.8836565096952853</v>
      </c>
      <c r="C433" s="328">
        <f t="shared" si="94"/>
        <v>3.8504155124653607</v>
      </c>
      <c r="D433" s="328">
        <f t="shared" si="94"/>
        <v>-5.5401662049860079E-2</v>
      </c>
      <c r="E433" s="328">
        <f t="shared" si="94"/>
        <v>5.0415512465373951</v>
      </c>
      <c r="F433" s="328">
        <f t="shared" si="94"/>
        <v>6.8144044321329744</v>
      </c>
      <c r="G433" s="328">
        <f t="shared" si="94"/>
        <v>6.0387811634349049</v>
      </c>
      <c r="H433" s="369">
        <f t="shared" si="94"/>
        <v>4.43213296398892</v>
      </c>
      <c r="I433" s="738"/>
      <c r="J433" s="730"/>
      <c r="K433" s="730"/>
    </row>
    <row r="434" spans="1:11" ht="13" thickBot="1" x14ac:dyDescent="0.3">
      <c r="A434" s="231" t="s">
        <v>27</v>
      </c>
      <c r="B434" s="220">
        <f t="shared" ref="B434:H434" si="95">B430-B416</f>
        <v>206</v>
      </c>
      <c r="C434" s="221">
        <f t="shared" si="95"/>
        <v>199</v>
      </c>
      <c r="D434" s="221">
        <f t="shared" si="95"/>
        <v>179</v>
      </c>
      <c r="E434" s="221">
        <f t="shared" si="95"/>
        <v>214</v>
      </c>
      <c r="F434" s="221">
        <f t="shared" si="95"/>
        <v>65</v>
      </c>
      <c r="G434" s="226">
        <f t="shared" si="95"/>
        <v>131</v>
      </c>
      <c r="H434" s="370">
        <f t="shared" si="95"/>
        <v>165</v>
      </c>
      <c r="I434" s="265" t="s">
        <v>56</v>
      </c>
      <c r="J434" s="290">
        <f>H421-H435</f>
        <v>7</v>
      </c>
      <c r="K434" s="266">
        <f>J434/H421</f>
        <v>2.1452650934722646E-3</v>
      </c>
    </row>
    <row r="435" spans="1:11" x14ac:dyDescent="0.25">
      <c r="A435" s="267" t="s">
        <v>51</v>
      </c>
      <c r="B435" s="261">
        <v>614</v>
      </c>
      <c r="C435" s="262">
        <v>612</v>
      </c>
      <c r="D435" s="262">
        <v>188</v>
      </c>
      <c r="E435" s="262">
        <v>613</v>
      </c>
      <c r="F435" s="262">
        <v>613</v>
      </c>
      <c r="G435" s="263">
        <v>616</v>
      </c>
      <c r="H435" s="371">
        <f>SUM(B435:G435)</f>
        <v>3256</v>
      </c>
      <c r="I435" s="730" t="s">
        <v>57</v>
      </c>
      <c r="J435" s="730">
        <v>127.83</v>
      </c>
      <c r="K435" s="730"/>
    </row>
    <row r="436" spans="1:11" x14ac:dyDescent="0.25">
      <c r="A436" s="267" t="s">
        <v>28</v>
      </c>
      <c r="B436" s="735"/>
      <c r="C436" s="736"/>
      <c r="D436" s="736"/>
      <c r="E436" s="736"/>
      <c r="F436" s="736"/>
      <c r="G436" s="737"/>
      <c r="H436" s="731"/>
      <c r="I436" s="730" t="s">
        <v>26</v>
      </c>
      <c r="J436" s="215">
        <f>J435-J421</f>
        <v>0.78999999999999204</v>
      </c>
      <c r="K436" s="228"/>
    </row>
    <row r="437" spans="1:11" ht="13" thickBot="1" x14ac:dyDescent="0.3">
      <c r="A437" s="268" t="s">
        <v>26</v>
      </c>
      <c r="B437" s="220">
        <f t="shared" ref="B437:G437" si="96">(B436-B422)</f>
        <v>-132</v>
      </c>
      <c r="C437" s="221">
        <f t="shared" si="96"/>
        <v>-130.5</v>
      </c>
      <c r="D437" s="221">
        <f t="shared" si="96"/>
        <v>-129.5</v>
      </c>
      <c r="E437" s="221">
        <f t="shared" si="96"/>
        <v>-129</v>
      </c>
      <c r="F437" s="221">
        <f t="shared" si="96"/>
        <v>-128</v>
      </c>
      <c r="G437" s="226">
        <f t="shared" si="96"/>
        <v>-125</v>
      </c>
      <c r="H437" s="333"/>
      <c r="I437" s="730"/>
      <c r="J437" s="730"/>
      <c r="K437" s="730"/>
    </row>
    <row r="440" spans="1:11" ht="13" thickBot="1" x14ac:dyDescent="0.3"/>
    <row r="441" spans="1:11" ht="13.5" thickBot="1" x14ac:dyDescent="0.3">
      <c r="A441" s="272" t="s">
        <v>243</v>
      </c>
      <c r="B441" s="889" t="s">
        <v>50</v>
      </c>
      <c r="C441" s="890"/>
      <c r="D441" s="890"/>
      <c r="E441" s="890"/>
      <c r="F441" s="890"/>
      <c r="G441" s="891"/>
      <c r="H441" s="892" t="s">
        <v>0</v>
      </c>
      <c r="I441" s="213"/>
      <c r="J441" s="741"/>
      <c r="K441" s="741"/>
    </row>
    <row r="442" spans="1:11" ht="13.5" thickBot="1" x14ac:dyDescent="0.3">
      <c r="A442" s="214" t="s">
        <v>54</v>
      </c>
      <c r="B442" s="273">
        <v>1</v>
      </c>
      <c r="C442" s="275">
        <v>2</v>
      </c>
      <c r="D442" s="275">
        <v>3</v>
      </c>
      <c r="E442" s="709">
        <v>4</v>
      </c>
      <c r="F442" s="273">
        <v>5</v>
      </c>
      <c r="G442" s="275">
        <v>6</v>
      </c>
      <c r="H442" s="819"/>
      <c r="I442" s="229"/>
      <c r="J442" s="277"/>
      <c r="K442" s="353"/>
    </row>
    <row r="443" spans="1:11" ht="13" x14ac:dyDescent="0.25">
      <c r="A443" s="236" t="s">
        <v>3</v>
      </c>
      <c r="B443" s="710">
        <v>3730</v>
      </c>
      <c r="C443" s="711">
        <v>3730</v>
      </c>
      <c r="D443" s="711">
        <v>3730</v>
      </c>
      <c r="E443" s="711">
        <v>3730</v>
      </c>
      <c r="F443" s="711">
        <v>3730</v>
      </c>
      <c r="G443" s="712">
        <v>3730</v>
      </c>
      <c r="H443" s="697">
        <v>3730</v>
      </c>
      <c r="I443" s="741"/>
      <c r="J443" s="277"/>
      <c r="K443" s="353"/>
    </row>
    <row r="444" spans="1:11" x14ac:dyDescent="0.25">
      <c r="A444" s="241" t="s">
        <v>6</v>
      </c>
      <c r="B444" s="242">
        <v>3664</v>
      </c>
      <c r="C444" s="243">
        <v>3807</v>
      </c>
      <c r="D444" s="243">
        <v>3734</v>
      </c>
      <c r="E444" s="243">
        <v>3885</v>
      </c>
      <c r="F444" s="243">
        <v>3997</v>
      </c>
      <c r="G444" s="244">
        <v>4095</v>
      </c>
      <c r="H444" s="366">
        <v>3882</v>
      </c>
      <c r="I444" s="406"/>
      <c r="J444" s="399"/>
      <c r="K444" s="399"/>
    </row>
    <row r="445" spans="1:11" x14ac:dyDescent="0.25">
      <c r="A445" s="231" t="s">
        <v>7</v>
      </c>
      <c r="B445" s="245">
        <v>91.3</v>
      </c>
      <c r="C445" s="246">
        <v>84.8</v>
      </c>
      <c r="D445" s="246">
        <v>93.3</v>
      </c>
      <c r="E445" s="246">
        <v>97.8</v>
      </c>
      <c r="F445" s="246">
        <v>100</v>
      </c>
      <c r="G445" s="247">
        <v>100</v>
      </c>
      <c r="H445" s="367">
        <v>89.5</v>
      </c>
      <c r="I445" s="554"/>
      <c r="J445" s="399"/>
      <c r="K445" s="399"/>
    </row>
    <row r="446" spans="1:11" ht="13" thickBot="1" x14ac:dyDescent="0.3">
      <c r="A446" s="231" t="s">
        <v>8</v>
      </c>
      <c r="B446" s="698">
        <v>6.2E-2</v>
      </c>
      <c r="C446" s="699">
        <v>6.6000000000000003E-2</v>
      </c>
      <c r="D446" s="699">
        <v>4.9000000000000002E-2</v>
      </c>
      <c r="E446" s="699">
        <v>4.5999999999999999E-2</v>
      </c>
      <c r="F446" s="699">
        <v>3.5000000000000003E-2</v>
      </c>
      <c r="G446" s="700">
        <v>0.05</v>
      </c>
      <c r="H446" s="409">
        <v>6.4000000000000001E-2</v>
      </c>
      <c r="I446" s="741"/>
      <c r="J446" s="382"/>
      <c r="K446" s="741"/>
    </row>
    <row r="447" spans="1:11" x14ac:dyDescent="0.25">
      <c r="A447" s="241" t="s">
        <v>1</v>
      </c>
      <c r="B447" s="327">
        <f t="shared" ref="B447:H447" si="97">B444/B443*100-100</f>
        <v>-1.7694369973190334</v>
      </c>
      <c r="C447" s="328">
        <f t="shared" si="97"/>
        <v>2.0643431635388794</v>
      </c>
      <c r="D447" s="328">
        <f t="shared" si="97"/>
        <v>0.10723860589811807</v>
      </c>
      <c r="E447" s="328">
        <f t="shared" si="97"/>
        <v>4.1554959785522669</v>
      </c>
      <c r="F447" s="328">
        <f t="shared" si="97"/>
        <v>7.1581769436997291</v>
      </c>
      <c r="G447" s="328">
        <f t="shared" si="97"/>
        <v>9.7855227882037497</v>
      </c>
      <c r="H447" s="369">
        <f t="shared" si="97"/>
        <v>4.0750670241286713</v>
      </c>
      <c r="I447" s="738"/>
      <c r="J447" s="741"/>
      <c r="K447" s="741"/>
    </row>
    <row r="448" spans="1:11" ht="13" thickBot="1" x14ac:dyDescent="0.3">
      <c r="A448" s="231" t="s">
        <v>27</v>
      </c>
      <c r="B448" s="220">
        <f t="shared" ref="B448:H448" si="98">B444-B430</f>
        <v>-14</v>
      </c>
      <c r="C448" s="221">
        <f t="shared" si="98"/>
        <v>58</v>
      </c>
      <c r="D448" s="221">
        <f t="shared" si="98"/>
        <v>126</v>
      </c>
      <c r="E448" s="221">
        <f t="shared" si="98"/>
        <v>93</v>
      </c>
      <c r="F448" s="221">
        <f t="shared" si="98"/>
        <v>141</v>
      </c>
      <c r="G448" s="226">
        <f t="shared" si="98"/>
        <v>267</v>
      </c>
      <c r="H448" s="370">
        <f t="shared" si="98"/>
        <v>112</v>
      </c>
      <c r="I448" s="265" t="s">
        <v>56</v>
      </c>
      <c r="J448" s="290">
        <f>H435-H449</f>
        <v>22</v>
      </c>
      <c r="K448" s="266">
        <f>J448/H435</f>
        <v>6.7567567567567571E-3</v>
      </c>
    </row>
    <row r="449" spans="1:11" x14ac:dyDescent="0.25">
      <c r="A449" s="267" t="s">
        <v>51</v>
      </c>
      <c r="B449" s="261">
        <v>612</v>
      </c>
      <c r="C449" s="262">
        <v>610</v>
      </c>
      <c r="D449" s="262">
        <v>182</v>
      </c>
      <c r="E449" s="262">
        <v>610</v>
      </c>
      <c r="F449" s="262">
        <v>609</v>
      </c>
      <c r="G449" s="263">
        <v>611</v>
      </c>
      <c r="H449" s="371">
        <f>SUM(B449:G449)</f>
        <v>3234</v>
      </c>
      <c r="I449" s="741" t="s">
        <v>57</v>
      </c>
      <c r="J449" s="741">
        <v>135.33000000000001</v>
      </c>
      <c r="K449" s="741"/>
    </row>
    <row r="450" spans="1:11" x14ac:dyDescent="0.25">
      <c r="A450" s="267" t="s">
        <v>28</v>
      </c>
      <c r="B450" s="746"/>
      <c r="C450" s="747"/>
      <c r="D450" s="747"/>
      <c r="E450" s="747"/>
      <c r="F450" s="747"/>
      <c r="G450" s="748"/>
      <c r="H450" s="742"/>
      <c r="I450" s="741" t="s">
        <v>26</v>
      </c>
      <c r="J450" s="215">
        <f>J449-J435</f>
        <v>7.5000000000000142</v>
      </c>
      <c r="K450" s="228"/>
    </row>
    <row r="451" spans="1:11" ht="13" thickBot="1" x14ac:dyDescent="0.3">
      <c r="A451" s="268" t="s">
        <v>26</v>
      </c>
      <c r="B451" s="220">
        <f t="shared" ref="B451:G451" si="99">(B450-B436)</f>
        <v>0</v>
      </c>
      <c r="C451" s="221">
        <f t="shared" si="99"/>
        <v>0</v>
      </c>
      <c r="D451" s="221">
        <f t="shared" si="99"/>
        <v>0</v>
      </c>
      <c r="E451" s="221">
        <f t="shared" si="99"/>
        <v>0</v>
      </c>
      <c r="F451" s="221">
        <f t="shared" si="99"/>
        <v>0</v>
      </c>
      <c r="G451" s="226">
        <f t="shared" si="99"/>
        <v>0</v>
      </c>
      <c r="H451" s="333"/>
      <c r="I451" s="741"/>
      <c r="J451" s="741"/>
      <c r="K451" s="741"/>
    </row>
    <row r="454" spans="1:11" ht="13" thickBot="1" x14ac:dyDescent="0.3"/>
    <row r="455" spans="1:11" ht="13.5" thickBot="1" x14ac:dyDescent="0.3">
      <c r="A455" s="272" t="s">
        <v>244</v>
      </c>
      <c r="B455" s="889" t="s">
        <v>50</v>
      </c>
      <c r="C455" s="890"/>
      <c r="D455" s="890"/>
      <c r="E455" s="890"/>
      <c r="F455" s="890"/>
      <c r="G455" s="891"/>
      <c r="H455" s="892" t="s">
        <v>0</v>
      </c>
      <c r="I455" s="213"/>
      <c r="J455" s="749"/>
      <c r="K455" s="749"/>
    </row>
    <row r="456" spans="1:11" ht="13.5" thickBot="1" x14ac:dyDescent="0.3">
      <c r="A456" s="214" t="s">
        <v>54</v>
      </c>
      <c r="B456" s="273">
        <v>1</v>
      </c>
      <c r="C456" s="275">
        <v>2</v>
      </c>
      <c r="D456" s="275">
        <v>3</v>
      </c>
      <c r="E456" s="709">
        <v>4</v>
      </c>
      <c r="F456" s="273">
        <v>5</v>
      </c>
      <c r="G456" s="275">
        <v>6</v>
      </c>
      <c r="H456" s="819"/>
      <c r="I456" s="229"/>
      <c r="J456" s="277"/>
      <c r="K456" s="353"/>
    </row>
    <row r="457" spans="1:11" ht="13" x14ac:dyDescent="0.25">
      <c r="A457" s="236" t="s">
        <v>3</v>
      </c>
      <c r="B457" s="710">
        <v>3810</v>
      </c>
      <c r="C457" s="710">
        <v>3810</v>
      </c>
      <c r="D457" s="710">
        <v>3810</v>
      </c>
      <c r="E457" s="710">
        <v>3810</v>
      </c>
      <c r="F457" s="710">
        <v>3810</v>
      </c>
      <c r="G457" s="710">
        <v>3810</v>
      </c>
      <c r="H457" s="710">
        <v>3810</v>
      </c>
      <c r="I457" s="749"/>
      <c r="J457" s="277"/>
      <c r="K457" s="353"/>
    </row>
    <row r="458" spans="1:11" x14ac:dyDescent="0.25">
      <c r="A458" s="241" t="s">
        <v>6</v>
      </c>
      <c r="B458" s="242">
        <v>3887</v>
      </c>
      <c r="C458" s="243">
        <v>4029</v>
      </c>
      <c r="D458" s="243">
        <v>3993</v>
      </c>
      <c r="E458" s="243">
        <v>4026</v>
      </c>
      <c r="F458" s="243">
        <v>4086</v>
      </c>
      <c r="G458" s="244">
        <v>4209</v>
      </c>
      <c r="H458" s="366">
        <v>4040</v>
      </c>
      <c r="I458" s="406"/>
      <c r="J458" s="399"/>
      <c r="K458" s="399"/>
    </row>
    <row r="459" spans="1:11" x14ac:dyDescent="0.25">
      <c r="A459" s="231" t="s">
        <v>7</v>
      </c>
      <c r="B459" s="245">
        <v>97.8</v>
      </c>
      <c r="C459" s="246">
        <v>95.7</v>
      </c>
      <c r="D459" s="246">
        <v>88.2</v>
      </c>
      <c r="E459" s="246">
        <v>89.1</v>
      </c>
      <c r="F459" s="246">
        <v>95.7</v>
      </c>
      <c r="G459" s="247">
        <v>89.1</v>
      </c>
      <c r="H459" s="367">
        <v>89.9</v>
      </c>
      <c r="I459" s="554"/>
      <c r="J459" s="399"/>
      <c r="K459" s="399"/>
    </row>
    <row r="460" spans="1:11" ht="13" thickBot="1" x14ac:dyDescent="0.3">
      <c r="A460" s="231" t="s">
        <v>8</v>
      </c>
      <c r="B460" s="698">
        <v>5.2999999999999999E-2</v>
      </c>
      <c r="C460" s="699">
        <v>5.6000000000000001E-2</v>
      </c>
      <c r="D460" s="699">
        <v>6.6000000000000003E-2</v>
      </c>
      <c r="E460" s="699">
        <v>5.8999999999999997E-2</v>
      </c>
      <c r="F460" s="699">
        <v>5.8000000000000003E-2</v>
      </c>
      <c r="G460" s="700">
        <v>6.7000000000000004E-2</v>
      </c>
      <c r="H460" s="409">
        <v>6.4000000000000001E-2</v>
      </c>
      <c r="I460" s="749"/>
      <c r="J460" s="382"/>
      <c r="K460" s="749"/>
    </row>
    <row r="461" spans="1:11" x14ac:dyDescent="0.25">
      <c r="A461" s="241" t="s">
        <v>1</v>
      </c>
      <c r="B461" s="327">
        <f t="shared" ref="B461:H461" si="100">B458/B457*100-100</f>
        <v>2.0209973753280792</v>
      </c>
      <c r="C461" s="328">
        <f t="shared" si="100"/>
        <v>5.7480314960629926</v>
      </c>
      <c r="D461" s="328">
        <f t="shared" si="100"/>
        <v>4.8031496062992147</v>
      </c>
      <c r="E461" s="328">
        <f t="shared" si="100"/>
        <v>5.6692913385826671</v>
      </c>
      <c r="F461" s="328">
        <f t="shared" si="100"/>
        <v>7.2440944881889635</v>
      </c>
      <c r="G461" s="328">
        <f t="shared" si="100"/>
        <v>10.472440944881896</v>
      </c>
      <c r="H461" s="369">
        <f t="shared" si="100"/>
        <v>6.0367454068241528</v>
      </c>
      <c r="I461" s="738"/>
      <c r="J461" s="749"/>
      <c r="K461" s="749"/>
    </row>
    <row r="462" spans="1:11" ht="13" thickBot="1" x14ac:dyDescent="0.3">
      <c r="A462" s="231" t="s">
        <v>27</v>
      </c>
      <c r="B462" s="220">
        <f t="shared" ref="B462:H462" si="101">B458-B444</f>
        <v>223</v>
      </c>
      <c r="C462" s="221">
        <f t="shared" si="101"/>
        <v>222</v>
      </c>
      <c r="D462" s="221">
        <f t="shared" si="101"/>
        <v>259</v>
      </c>
      <c r="E462" s="221">
        <f t="shared" si="101"/>
        <v>141</v>
      </c>
      <c r="F462" s="221">
        <f t="shared" si="101"/>
        <v>89</v>
      </c>
      <c r="G462" s="226">
        <f t="shared" si="101"/>
        <v>114</v>
      </c>
      <c r="H462" s="370">
        <f t="shared" si="101"/>
        <v>158</v>
      </c>
      <c r="I462" s="265" t="s">
        <v>56</v>
      </c>
      <c r="J462" s="290">
        <f>H449-H463</f>
        <v>18</v>
      </c>
      <c r="K462" s="266">
        <f>J462/H449</f>
        <v>5.5658627087198514E-3</v>
      </c>
    </row>
    <row r="463" spans="1:11" x14ac:dyDescent="0.25">
      <c r="A463" s="267" t="s">
        <v>51</v>
      </c>
      <c r="B463" s="261">
        <v>607</v>
      </c>
      <c r="C463" s="262">
        <v>607</v>
      </c>
      <c r="D463" s="262">
        <v>175</v>
      </c>
      <c r="E463" s="262">
        <v>608</v>
      </c>
      <c r="F463" s="262">
        <v>609</v>
      </c>
      <c r="G463" s="263">
        <v>610</v>
      </c>
      <c r="H463" s="371">
        <f>SUM(B463:G463)</f>
        <v>3216</v>
      </c>
      <c r="I463" s="749" t="s">
        <v>57</v>
      </c>
      <c r="J463" s="749">
        <v>143.97</v>
      </c>
      <c r="K463" s="749"/>
    </row>
    <row r="464" spans="1:11" x14ac:dyDescent="0.25">
      <c r="A464" s="267" t="s">
        <v>28</v>
      </c>
      <c r="B464" s="754"/>
      <c r="C464" s="755"/>
      <c r="D464" s="755"/>
      <c r="E464" s="755"/>
      <c r="F464" s="755"/>
      <c r="G464" s="756"/>
      <c r="H464" s="750"/>
      <c r="I464" s="749" t="s">
        <v>26</v>
      </c>
      <c r="J464" s="215">
        <f>J463-J449</f>
        <v>8.6399999999999864</v>
      </c>
      <c r="K464" s="228"/>
    </row>
    <row r="465" spans="1:11" ht="13" thickBot="1" x14ac:dyDescent="0.3">
      <c r="A465" s="268" t="s">
        <v>26</v>
      </c>
      <c r="B465" s="220">
        <f t="shared" ref="B465:G465" si="102">(B464-B450)</f>
        <v>0</v>
      </c>
      <c r="C465" s="221">
        <f t="shared" si="102"/>
        <v>0</v>
      </c>
      <c r="D465" s="221">
        <f t="shared" si="102"/>
        <v>0</v>
      </c>
      <c r="E465" s="221">
        <f t="shared" si="102"/>
        <v>0</v>
      </c>
      <c r="F465" s="221">
        <f t="shared" si="102"/>
        <v>0</v>
      </c>
      <c r="G465" s="226">
        <f t="shared" si="102"/>
        <v>0</v>
      </c>
      <c r="H465" s="333"/>
      <c r="I465" s="749"/>
      <c r="J465" s="749"/>
      <c r="K465" s="749"/>
    </row>
    <row r="468" spans="1:11" ht="13" thickBot="1" x14ac:dyDescent="0.3"/>
    <row r="469" spans="1:11" ht="13.5" thickBot="1" x14ac:dyDescent="0.3">
      <c r="A469" s="272" t="s">
        <v>245</v>
      </c>
      <c r="B469" s="889" t="s">
        <v>50</v>
      </c>
      <c r="C469" s="890"/>
      <c r="D469" s="890"/>
      <c r="E469" s="890"/>
      <c r="F469" s="890"/>
      <c r="G469" s="891"/>
      <c r="H469" s="892" t="s">
        <v>0</v>
      </c>
      <c r="I469" s="213">
        <v>245</v>
      </c>
      <c r="J469" s="757"/>
      <c r="K469" s="757"/>
    </row>
    <row r="470" spans="1:11" ht="13.5" thickBot="1" x14ac:dyDescent="0.3">
      <c r="A470" s="214" t="s">
        <v>54</v>
      </c>
      <c r="B470" s="273">
        <v>1</v>
      </c>
      <c r="C470" s="275">
        <v>2</v>
      </c>
      <c r="D470" s="275">
        <v>3</v>
      </c>
      <c r="E470" s="709">
        <v>4</v>
      </c>
      <c r="F470" s="273">
        <v>5</v>
      </c>
      <c r="G470" s="275">
        <v>6</v>
      </c>
      <c r="H470" s="819"/>
      <c r="I470" s="229"/>
      <c r="J470" s="277"/>
      <c r="K470" s="353"/>
    </row>
    <row r="471" spans="1:11" ht="13" x14ac:dyDescent="0.25">
      <c r="A471" s="236" t="s">
        <v>3</v>
      </c>
      <c r="B471" s="710">
        <v>3865</v>
      </c>
      <c r="C471" s="711">
        <v>3865</v>
      </c>
      <c r="D471" s="711">
        <v>3865</v>
      </c>
      <c r="E471" s="711">
        <v>3865</v>
      </c>
      <c r="F471" s="711">
        <v>3865</v>
      </c>
      <c r="G471" s="712">
        <v>3865</v>
      </c>
      <c r="H471" s="773">
        <v>3865</v>
      </c>
      <c r="I471" s="757"/>
      <c r="J471" s="277"/>
      <c r="K471" s="353"/>
    </row>
    <row r="472" spans="1:11" x14ac:dyDescent="0.25">
      <c r="A472" s="241" t="s">
        <v>6</v>
      </c>
      <c r="B472" s="242">
        <v>4133</v>
      </c>
      <c r="C472" s="243">
        <v>4115</v>
      </c>
      <c r="D472" s="243">
        <v>4102</v>
      </c>
      <c r="E472" s="243">
        <v>4168</v>
      </c>
      <c r="F472" s="243">
        <v>4229</v>
      </c>
      <c r="G472" s="244">
        <v>4213</v>
      </c>
      <c r="H472" s="366">
        <v>4167</v>
      </c>
      <c r="I472" s="406"/>
      <c r="J472" s="399"/>
      <c r="K472" s="399"/>
    </row>
    <row r="473" spans="1:11" x14ac:dyDescent="0.25">
      <c r="A473" s="231" t="s">
        <v>7</v>
      </c>
      <c r="B473" s="245">
        <v>76.099999999999994</v>
      </c>
      <c r="C473" s="246">
        <v>71.7</v>
      </c>
      <c r="D473" s="246">
        <v>80</v>
      </c>
      <c r="E473" s="246">
        <v>91.3</v>
      </c>
      <c r="F473" s="246">
        <v>76.099999999999994</v>
      </c>
      <c r="G473" s="247">
        <v>65.2</v>
      </c>
      <c r="H473" s="367">
        <v>77.099999999999994</v>
      </c>
      <c r="I473" s="554"/>
      <c r="J473" s="399"/>
      <c r="K473" s="399"/>
    </row>
    <row r="474" spans="1:11" ht="13" thickBot="1" x14ac:dyDescent="0.3">
      <c r="A474" s="231" t="s">
        <v>8</v>
      </c>
      <c r="B474" s="698">
        <v>8.1000000000000003E-2</v>
      </c>
      <c r="C474" s="699">
        <v>8.5999999999999993E-2</v>
      </c>
      <c r="D474" s="699">
        <v>7.1999999999999995E-2</v>
      </c>
      <c r="E474" s="699">
        <v>6.3E-2</v>
      </c>
      <c r="F474" s="699">
        <v>7.9000000000000001E-2</v>
      </c>
      <c r="G474" s="700">
        <v>0.105</v>
      </c>
      <c r="H474" s="409">
        <v>8.3000000000000004E-2</v>
      </c>
      <c r="I474" s="757"/>
      <c r="J474" s="382"/>
      <c r="K474" s="757"/>
    </row>
    <row r="475" spans="1:11" x14ac:dyDescent="0.25">
      <c r="A475" s="241" t="s">
        <v>1</v>
      </c>
      <c r="B475" s="774">
        <f t="shared" ref="B475:H475" si="103">B472/B471*100-100</f>
        <v>6.9340232858990873</v>
      </c>
      <c r="C475" s="775">
        <f t="shared" si="103"/>
        <v>6.4683053040103431</v>
      </c>
      <c r="D475" s="775">
        <f t="shared" si="103"/>
        <v>6.1319534282018111</v>
      </c>
      <c r="E475" s="775">
        <f t="shared" si="103"/>
        <v>7.8395860284605305</v>
      </c>
      <c r="F475" s="775">
        <f t="shared" si="103"/>
        <v>9.4178525226390661</v>
      </c>
      <c r="G475" s="775">
        <f t="shared" si="103"/>
        <v>9.0038809831824125</v>
      </c>
      <c r="H475" s="369">
        <f t="shared" si="103"/>
        <v>7.8137128072444995</v>
      </c>
      <c r="I475" s="738"/>
      <c r="J475" s="757"/>
      <c r="K475" s="757"/>
    </row>
    <row r="476" spans="1:11" ht="13" thickBot="1" x14ac:dyDescent="0.3">
      <c r="A476" s="231" t="s">
        <v>27</v>
      </c>
      <c r="B476" s="220">
        <f t="shared" ref="B476:H476" si="104">B472-B458</f>
        <v>246</v>
      </c>
      <c r="C476" s="221">
        <f t="shared" si="104"/>
        <v>86</v>
      </c>
      <c r="D476" s="221">
        <f t="shared" si="104"/>
        <v>109</v>
      </c>
      <c r="E476" s="221">
        <f t="shared" si="104"/>
        <v>142</v>
      </c>
      <c r="F476" s="221">
        <f t="shared" si="104"/>
        <v>143</v>
      </c>
      <c r="G476" s="226">
        <f t="shared" si="104"/>
        <v>4</v>
      </c>
      <c r="H476" s="370">
        <f t="shared" si="104"/>
        <v>127</v>
      </c>
      <c r="I476" s="265" t="s">
        <v>56</v>
      </c>
      <c r="J476" s="290">
        <f>H463-H477</f>
        <v>29</v>
      </c>
      <c r="K476" s="266">
        <f>J476/H463</f>
        <v>9.0174129353233837E-3</v>
      </c>
    </row>
    <row r="477" spans="1:11" x14ac:dyDescent="0.25">
      <c r="A477" s="267" t="s">
        <v>51</v>
      </c>
      <c r="B477" s="261">
        <v>600</v>
      </c>
      <c r="C477" s="262">
        <v>604</v>
      </c>
      <c r="D477" s="262">
        <v>165</v>
      </c>
      <c r="E477" s="262">
        <v>607</v>
      </c>
      <c r="F477" s="262">
        <v>604</v>
      </c>
      <c r="G477" s="263">
        <v>607</v>
      </c>
      <c r="H477" s="371">
        <f>SUM(B477:G477)</f>
        <v>3187</v>
      </c>
      <c r="I477" s="757" t="s">
        <v>57</v>
      </c>
      <c r="J477" s="757">
        <v>153.38</v>
      </c>
      <c r="K477" s="757"/>
    </row>
    <row r="478" spans="1:11" x14ac:dyDescent="0.25">
      <c r="A478" s="267" t="s">
        <v>28</v>
      </c>
      <c r="B478" s="762"/>
      <c r="C478" s="763"/>
      <c r="D478" s="763"/>
      <c r="E478" s="763"/>
      <c r="F478" s="763"/>
      <c r="G478" s="764"/>
      <c r="H478" s="758"/>
      <c r="I478" s="757" t="s">
        <v>26</v>
      </c>
      <c r="J478" s="215">
        <f>J477-J463</f>
        <v>9.4099999999999966</v>
      </c>
      <c r="K478" s="228"/>
    </row>
    <row r="479" spans="1:11" ht="13" thickBot="1" x14ac:dyDescent="0.3">
      <c r="A479" s="268" t="s">
        <v>26</v>
      </c>
      <c r="B479" s="220">
        <f t="shared" ref="B479:G479" si="105">(B478-B464)</f>
        <v>0</v>
      </c>
      <c r="C479" s="221">
        <f t="shared" si="105"/>
        <v>0</v>
      </c>
      <c r="D479" s="221">
        <f t="shared" si="105"/>
        <v>0</v>
      </c>
      <c r="E479" s="221">
        <f t="shared" si="105"/>
        <v>0</v>
      </c>
      <c r="F479" s="221">
        <f t="shared" si="105"/>
        <v>0</v>
      </c>
      <c r="G479" s="226">
        <f t="shared" si="105"/>
        <v>0</v>
      </c>
      <c r="H479" s="333"/>
      <c r="I479" s="757"/>
      <c r="J479" s="757"/>
      <c r="K479" s="757"/>
    </row>
    <row r="482" spans="1:11" ht="13" thickBot="1" x14ac:dyDescent="0.3"/>
    <row r="483" spans="1:11" ht="13.5" thickBot="1" x14ac:dyDescent="0.3">
      <c r="A483" s="272" t="s">
        <v>246</v>
      </c>
      <c r="B483" s="889" t="s">
        <v>50</v>
      </c>
      <c r="C483" s="890"/>
      <c r="D483" s="890"/>
      <c r="E483" s="890"/>
      <c r="F483" s="890"/>
      <c r="G483" s="891"/>
      <c r="H483" s="892" t="s">
        <v>0</v>
      </c>
      <c r="I483" s="213"/>
      <c r="J483" s="765"/>
      <c r="K483" s="765"/>
    </row>
    <row r="484" spans="1:11" ht="13.5" thickBot="1" x14ac:dyDescent="0.3">
      <c r="A484" s="214" t="s">
        <v>54</v>
      </c>
      <c r="B484" s="273">
        <v>1</v>
      </c>
      <c r="C484" s="275">
        <v>2</v>
      </c>
      <c r="D484" s="275">
        <v>3</v>
      </c>
      <c r="E484" s="709">
        <v>4</v>
      </c>
      <c r="F484" s="273">
        <v>5</v>
      </c>
      <c r="G484" s="275">
        <v>6</v>
      </c>
      <c r="H484" s="819"/>
      <c r="I484" s="229"/>
      <c r="J484" s="277"/>
      <c r="K484" s="353"/>
    </row>
    <row r="485" spans="1:11" ht="13" x14ac:dyDescent="0.25">
      <c r="A485" s="236" t="s">
        <v>3</v>
      </c>
      <c r="B485" s="710">
        <v>3885</v>
      </c>
      <c r="C485" s="711">
        <v>3885</v>
      </c>
      <c r="D485" s="711">
        <v>3885</v>
      </c>
      <c r="E485" s="711">
        <v>3885</v>
      </c>
      <c r="F485" s="711">
        <v>3885</v>
      </c>
      <c r="G485" s="712">
        <v>3885</v>
      </c>
      <c r="H485" s="773">
        <v>3885</v>
      </c>
      <c r="I485" s="765"/>
      <c r="J485" s="277"/>
      <c r="K485" s="353"/>
    </row>
    <row r="486" spans="1:11" x14ac:dyDescent="0.25">
      <c r="A486" s="241" t="s">
        <v>6</v>
      </c>
      <c r="B486" s="242">
        <v>4135</v>
      </c>
      <c r="C486" s="243">
        <v>4153</v>
      </c>
      <c r="D486" s="243">
        <v>4266</v>
      </c>
      <c r="E486" s="243">
        <v>4389</v>
      </c>
      <c r="F486" s="243">
        <v>4335</v>
      </c>
      <c r="G486" s="244">
        <v>4373</v>
      </c>
      <c r="H486" s="366">
        <v>4276</v>
      </c>
      <c r="I486" s="406"/>
      <c r="J486" s="399"/>
      <c r="K486" s="399"/>
    </row>
    <row r="487" spans="1:11" x14ac:dyDescent="0.25">
      <c r="A487" s="231" t="s">
        <v>7</v>
      </c>
      <c r="B487" s="245">
        <v>76.099999999999994</v>
      </c>
      <c r="C487" s="246">
        <v>73.900000000000006</v>
      </c>
      <c r="D487" s="246">
        <v>81.2</v>
      </c>
      <c r="E487" s="246">
        <v>89.1</v>
      </c>
      <c r="F487" s="246">
        <v>67.400000000000006</v>
      </c>
      <c r="G487" s="247">
        <v>78.3</v>
      </c>
      <c r="H487" s="367">
        <v>73.599999999999994</v>
      </c>
      <c r="I487" s="554"/>
      <c r="J487" s="399"/>
      <c r="K487" s="399"/>
    </row>
    <row r="488" spans="1:11" ht="13" thickBot="1" x14ac:dyDescent="0.3">
      <c r="A488" s="231" t="s">
        <v>8</v>
      </c>
      <c r="B488" s="698">
        <v>8.8999999999999996E-2</v>
      </c>
      <c r="C488" s="699">
        <v>9.1999999999999998E-2</v>
      </c>
      <c r="D488" s="699">
        <v>8.4000000000000005E-2</v>
      </c>
      <c r="E488" s="699">
        <v>8.3000000000000004E-2</v>
      </c>
      <c r="F488" s="699">
        <v>9.7000000000000003E-2</v>
      </c>
      <c r="G488" s="700">
        <v>8.5999999999999993E-2</v>
      </c>
      <c r="H488" s="409">
        <v>9.1999999999999998E-2</v>
      </c>
      <c r="I488" s="765"/>
      <c r="J488" s="382"/>
      <c r="K488" s="765"/>
    </row>
    <row r="489" spans="1:11" x14ac:dyDescent="0.25">
      <c r="A489" s="241" t="s">
        <v>1</v>
      </c>
      <c r="B489" s="774">
        <f t="shared" ref="B489:H489" si="106">B486/B485*100-100</f>
        <v>6.4350064350064287</v>
      </c>
      <c r="C489" s="775">
        <f t="shared" si="106"/>
        <v>6.8983268983268999</v>
      </c>
      <c r="D489" s="775">
        <f t="shared" si="106"/>
        <v>9.8069498069498025</v>
      </c>
      <c r="E489" s="775">
        <f t="shared" si="106"/>
        <v>12.972972972972968</v>
      </c>
      <c r="F489" s="775">
        <f t="shared" si="106"/>
        <v>11.583011583011583</v>
      </c>
      <c r="G489" s="775">
        <f t="shared" si="106"/>
        <v>12.561132561132553</v>
      </c>
      <c r="H489" s="369">
        <f t="shared" si="106"/>
        <v>10.064350064350066</v>
      </c>
      <c r="I489" s="738"/>
      <c r="J489" s="765"/>
      <c r="K489" s="765"/>
    </row>
    <row r="490" spans="1:11" ht="13" thickBot="1" x14ac:dyDescent="0.3">
      <c r="A490" s="231" t="s">
        <v>27</v>
      </c>
      <c r="B490" s="220">
        <f t="shared" ref="B490:H490" si="107">B486-B472</f>
        <v>2</v>
      </c>
      <c r="C490" s="221">
        <f t="shared" si="107"/>
        <v>38</v>
      </c>
      <c r="D490" s="221">
        <f t="shared" si="107"/>
        <v>164</v>
      </c>
      <c r="E490" s="221">
        <f t="shared" si="107"/>
        <v>221</v>
      </c>
      <c r="F490" s="221">
        <f t="shared" si="107"/>
        <v>106</v>
      </c>
      <c r="G490" s="226">
        <f t="shared" si="107"/>
        <v>160</v>
      </c>
      <c r="H490" s="370">
        <f t="shared" si="107"/>
        <v>109</v>
      </c>
      <c r="I490" s="265" t="s">
        <v>56</v>
      </c>
      <c r="J490" s="290">
        <f>H477-H491</f>
        <v>34</v>
      </c>
      <c r="K490" s="266">
        <f>J490/H477</f>
        <v>1.0668340131785378E-2</v>
      </c>
    </row>
    <row r="491" spans="1:11" x14ac:dyDescent="0.25">
      <c r="A491" s="267" t="s">
        <v>51</v>
      </c>
      <c r="B491" s="261">
        <v>596</v>
      </c>
      <c r="C491" s="262">
        <v>600</v>
      </c>
      <c r="D491" s="262">
        <v>153</v>
      </c>
      <c r="E491" s="262">
        <v>603</v>
      </c>
      <c r="F491" s="262">
        <v>599</v>
      </c>
      <c r="G491" s="263">
        <v>602</v>
      </c>
      <c r="H491" s="371">
        <f>SUM(B491:G491)</f>
        <v>3153</v>
      </c>
      <c r="I491" s="765" t="s">
        <v>57</v>
      </c>
      <c r="J491" s="765">
        <v>157.63999999999999</v>
      </c>
      <c r="K491" s="765"/>
    </row>
    <row r="492" spans="1:11" x14ac:dyDescent="0.25">
      <c r="A492" s="267" t="s">
        <v>28</v>
      </c>
      <c r="B492" s="770"/>
      <c r="C492" s="771"/>
      <c r="D492" s="771"/>
      <c r="E492" s="771"/>
      <c r="F492" s="771"/>
      <c r="G492" s="772"/>
      <c r="H492" s="766"/>
      <c r="I492" s="765" t="s">
        <v>26</v>
      </c>
      <c r="J492" s="215">
        <f>J491-J477</f>
        <v>4.2599999999999909</v>
      </c>
      <c r="K492" s="228"/>
    </row>
    <row r="493" spans="1:11" ht="13" thickBot="1" x14ac:dyDescent="0.3">
      <c r="A493" s="268" t="s">
        <v>26</v>
      </c>
      <c r="B493" s="220">
        <f t="shared" ref="B493:G493" si="108">(B492-B478)</f>
        <v>0</v>
      </c>
      <c r="C493" s="221">
        <f t="shared" si="108"/>
        <v>0</v>
      </c>
      <c r="D493" s="221">
        <f t="shared" si="108"/>
        <v>0</v>
      </c>
      <c r="E493" s="221">
        <f t="shared" si="108"/>
        <v>0</v>
      </c>
      <c r="F493" s="221">
        <f t="shared" si="108"/>
        <v>0</v>
      </c>
      <c r="G493" s="226">
        <f t="shared" si="108"/>
        <v>0</v>
      </c>
      <c r="H493" s="333"/>
      <c r="I493" s="765"/>
      <c r="J493" s="765"/>
      <c r="K493" s="765"/>
    </row>
    <row r="496" spans="1:11" ht="13" thickBot="1" x14ac:dyDescent="0.3"/>
    <row r="497" spans="1:11" ht="13.5" thickBot="1" x14ac:dyDescent="0.3">
      <c r="A497" s="272" t="s">
        <v>247</v>
      </c>
      <c r="B497" s="896" t="s">
        <v>50</v>
      </c>
      <c r="C497" s="897"/>
      <c r="D497" s="897"/>
      <c r="E497" s="897"/>
      <c r="F497" s="897"/>
      <c r="G497" s="898"/>
      <c r="H497" s="892" t="s">
        <v>0</v>
      </c>
      <c r="I497" s="213"/>
      <c r="J497" s="776"/>
      <c r="K497" s="776"/>
    </row>
    <row r="498" spans="1:11" ht="13.5" thickBot="1" x14ac:dyDescent="0.3">
      <c r="A498" s="231" t="s">
        <v>54</v>
      </c>
      <c r="B498" s="791">
        <v>1</v>
      </c>
      <c r="C498" s="792">
        <v>2</v>
      </c>
      <c r="D498" s="792">
        <v>3</v>
      </c>
      <c r="E498" s="792">
        <v>4</v>
      </c>
      <c r="F498" s="792">
        <v>5</v>
      </c>
      <c r="G498" s="793">
        <v>6</v>
      </c>
      <c r="H498" s="819"/>
      <c r="I498" s="229"/>
      <c r="J498" s="277"/>
      <c r="K498" s="353"/>
    </row>
    <row r="499" spans="1:11" ht="13" x14ac:dyDescent="0.25">
      <c r="A499" s="236" t="s">
        <v>3</v>
      </c>
      <c r="B499" s="788">
        <v>3905</v>
      </c>
      <c r="C499" s="789">
        <v>3905</v>
      </c>
      <c r="D499" s="789">
        <v>3905</v>
      </c>
      <c r="E499" s="789">
        <v>3905</v>
      </c>
      <c r="F499" s="789">
        <v>3905</v>
      </c>
      <c r="G499" s="790">
        <v>3905</v>
      </c>
      <c r="H499" s="773">
        <v>3905</v>
      </c>
      <c r="I499" s="776"/>
      <c r="J499" s="277"/>
      <c r="K499" s="353"/>
    </row>
    <row r="500" spans="1:11" x14ac:dyDescent="0.25">
      <c r="A500" s="241" t="s">
        <v>6</v>
      </c>
      <c r="B500" s="242">
        <v>4198</v>
      </c>
      <c r="C500" s="243">
        <v>4306</v>
      </c>
      <c r="D500" s="243">
        <v>4419</v>
      </c>
      <c r="E500" s="243">
        <v>4435</v>
      </c>
      <c r="F500" s="243">
        <v>4449</v>
      </c>
      <c r="G500" s="244">
        <v>4452</v>
      </c>
      <c r="H500" s="366">
        <v>4375</v>
      </c>
      <c r="I500" s="406"/>
      <c r="J500" s="399"/>
      <c r="K500" s="399"/>
    </row>
    <row r="501" spans="1:11" x14ac:dyDescent="0.25">
      <c r="A501" s="231" t="s">
        <v>7</v>
      </c>
      <c r="B501" s="245">
        <v>66.7</v>
      </c>
      <c r="C501" s="246">
        <v>77.8</v>
      </c>
      <c r="D501" s="246">
        <v>86.7</v>
      </c>
      <c r="E501" s="246">
        <v>80</v>
      </c>
      <c r="F501" s="246">
        <v>76.400000000000006</v>
      </c>
      <c r="G501" s="247">
        <v>71.099999999999994</v>
      </c>
      <c r="H501" s="367">
        <v>71.2</v>
      </c>
      <c r="I501" s="554"/>
      <c r="J501" s="399"/>
      <c r="K501" s="399"/>
    </row>
    <row r="502" spans="1:11" ht="13" thickBot="1" x14ac:dyDescent="0.3">
      <c r="A502" s="231" t="s">
        <v>8</v>
      </c>
      <c r="B502" s="698">
        <v>9.6000000000000002E-2</v>
      </c>
      <c r="C502" s="699">
        <v>8.2000000000000003E-2</v>
      </c>
      <c r="D502" s="699">
        <v>8.1000000000000003E-2</v>
      </c>
      <c r="E502" s="699">
        <v>8.2000000000000003E-2</v>
      </c>
      <c r="F502" s="699">
        <v>9.5000000000000001E-2</v>
      </c>
      <c r="G502" s="700">
        <v>9.2999999999999999E-2</v>
      </c>
      <c r="H502" s="409">
        <v>9.0999999999999998E-2</v>
      </c>
      <c r="I502" s="776"/>
      <c r="J502" s="382"/>
      <c r="K502" s="776"/>
    </row>
    <row r="503" spans="1:11" x14ac:dyDescent="0.25">
      <c r="A503" s="241" t="s">
        <v>1</v>
      </c>
      <c r="B503" s="774">
        <f t="shared" ref="B503:H503" si="109">B500/B499*100-100</f>
        <v>7.5032010243277796</v>
      </c>
      <c r="C503" s="775">
        <f t="shared" si="109"/>
        <v>10.268886043533925</v>
      </c>
      <c r="D503" s="775">
        <f t="shared" si="109"/>
        <v>13.162612035851467</v>
      </c>
      <c r="E503" s="775">
        <f t="shared" si="109"/>
        <v>13.572343149807935</v>
      </c>
      <c r="F503" s="775">
        <f t="shared" si="109"/>
        <v>13.930857874519845</v>
      </c>
      <c r="G503" s="775">
        <f t="shared" si="109"/>
        <v>14.007682458386682</v>
      </c>
      <c r="H503" s="369">
        <f t="shared" si="109"/>
        <v>12.035851472471194</v>
      </c>
      <c r="I503" s="738"/>
      <c r="J503" s="776"/>
      <c r="K503" s="776"/>
    </row>
    <row r="504" spans="1:11" ht="13" thickBot="1" x14ac:dyDescent="0.3">
      <c r="A504" s="231" t="s">
        <v>27</v>
      </c>
      <c r="B504" s="220">
        <f t="shared" ref="B504:H504" si="110">B500-B486</f>
        <v>63</v>
      </c>
      <c r="C504" s="221">
        <f t="shared" si="110"/>
        <v>153</v>
      </c>
      <c r="D504" s="221">
        <f t="shared" si="110"/>
        <v>153</v>
      </c>
      <c r="E504" s="221">
        <f t="shared" si="110"/>
        <v>46</v>
      </c>
      <c r="F504" s="221">
        <f t="shared" si="110"/>
        <v>114</v>
      </c>
      <c r="G504" s="226">
        <f t="shared" si="110"/>
        <v>79</v>
      </c>
      <c r="H504" s="370">
        <f t="shared" si="110"/>
        <v>99</v>
      </c>
      <c r="I504" s="265" t="s">
        <v>56</v>
      </c>
      <c r="J504" s="290">
        <f>H491-H505</f>
        <v>40</v>
      </c>
      <c r="K504" s="266">
        <f>J504/H491</f>
        <v>1.2686330478908976E-2</v>
      </c>
    </row>
    <row r="505" spans="1:11" x14ac:dyDescent="0.25">
      <c r="A505" s="267" t="s">
        <v>51</v>
      </c>
      <c r="B505" s="261">
        <v>589</v>
      </c>
      <c r="C505" s="262">
        <v>593</v>
      </c>
      <c r="D505" s="262">
        <v>137</v>
      </c>
      <c r="E505" s="262">
        <v>601</v>
      </c>
      <c r="F505" s="262">
        <v>596</v>
      </c>
      <c r="G505" s="263">
        <v>597</v>
      </c>
      <c r="H505" s="371">
        <f>SUM(B505:G505)</f>
        <v>3113</v>
      </c>
      <c r="I505" s="776" t="s">
        <v>57</v>
      </c>
      <c r="J505" s="776">
        <v>161.01</v>
      </c>
      <c r="K505" s="776"/>
    </row>
    <row r="506" spans="1:11" x14ac:dyDescent="0.25">
      <c r="A506" s="267" t="s">
        <v>28</v>
      </c>
      <c r="B506" s="781"/>
      <c r="C506" s="782"/>
      <c r="D506" s="782"/>
      <c r="E506" s="782"/>
      <c r="F506" s="782"/>
      <c r="G506" s="783"/>
      <c r="H506" s="777"/>
      <c r="I506" s="776" t="s">
        <v>26</v>
      </c>
      <c r="J506" s="215">
        <f>J505-J491</f>
        <v>3.3700000000000045</v>
      </c>
      <c r="K506" s="228"/>
    </row>
    <row r="507" spans="1:11" ht="13" thickBot="1" x14ac:dyDescent="0.3">
      <c r="A507" s="268" t="s">
        <v>26</v>
      </c>
      <c r="B507" s="220">
        <f t="shared" ref="B507:G507" si="111">(B506-B492)</f>
        <v>0</v>
      </c>
      <c r="C507" s="221">
        <f t="shared" si="111"/>
        <v>0</v>
      </c>
      <c r="D507" s="221">
        <f t="shared" si="111"/>
        <v>0</v>
      </c>
      <c r="E507" s="221">
        <f t="shared" si="111"/>
        <v>0</v>
      </c>
      <c r="F507" s="221">
        <f t="shared" si="111"/>
        <v>0</v>
      </c>
      <c r="G507" s="226">
        <f t="shared" si="111"/>
        <v>0</v>
      </c>
      <c r="H507" s="333"/>
      <c r="I507" s="776"/>
      <c r="J507" s="776"/>
      <c r="K507" s="776"/>
    </row>
  </sheetData>
  <mergeCells count="114">
    <mergeCell ref="B483:G483"/>
    <mergeCell ref="H483:H484"/>
    <mergeCell ref="B370:B373"/>
    <mergeCell ref="G370:G373"/>
    <mergeCell ref="H370:H373"/>
    <mergeCell ref="I370:I373"/>
    <mergeCell ref="J370:J373"/>
    <mergeCell ref="B455:G455"/>
    <mergeCell ref="H455:H456"/>
    <mergeCell ref="B441:G441"/>
    <mergeCell ref="H441:H442"/>
    <mergeCell ref="B427:G427"/>
    <mergeCell ref="H427:H428"/>
    <mergeCell ref="H399:H400"/>
    <mergeCell ref="B399:G399"/>
    <mergeCell ref="B386:G386"/>
    <mergeCell ref="H386:H387"/>
    <mergeCell ref="B469:G469"/>
    <mergeCell ref="H469:H470"/>
    <mergeCell ref="B374:B377"/>
    <mergeCell ref="G374:G377"/>
    <mergeCell ref="H374:H377"/>
    <mergeCell ref="I374:I377"/>
    <mergeCell ref="J374:J377"/>
    <mergeCell ref="B378:B381"/>
    <mergeCell ref="G378:G381"/>
    <mergeCell ref="H378:H381"/>
    <mergeCell ref="I378:I381"/>
    <mergeCell ref="J378:J381"/>
    <mergeCell ref="K370:K373"/>
    <mergeCell ref="L370:L373"/>
    <mergeCell ref="L358:L361"/>
    <mergeCell ref="K362:K365"/>
    <mergeCell ref="L362:L365"/>
    <mergeCell ref="M36:P36"/>
    <mergeCell ref="M37:P37"/>
    <mergeCell ref="K378:K381"/>
    <mergeCell ref="L378:L381"/>
    <mergeCell ref="K374:K377"/>
    <mergeCell ref="L374:L377"/>
    <mergeCell ref="K70:P71"/>
    <mergeCell ref="K56:P57"/>
    <mergeCell ref="B107:H107"/>
    <mergeCell ref="I107:I109"/>
    <mergeCell ref="B93:H93"/>
    <mergeCell ref="I93:I95"/>
    <mergeCell ref="B79:H79"/>
    <mergeCell ref="K366:K369"/>
    <mergeCell ref="L366:L369"/>
    <mergeCell ref="I167:I169"/>
    <mergeCell ref="B167:H167"/>
    <mergeCell ref="B197:H197"/>
    <mergeCell ref="I197:I199"/>
    <mergeCell ref="I152:I154"/>
    <mergeCell ref="I137:I139"/>
    <mergeCell ref="B8:G8"/>
    <mergeCell ref="B22:G22"/>
    <mergeCell ref="B36:G36"/>
    <mergeCell ref="B152:H152"/>
    <mergeCell ref="B137:H137"/>
    <mergeCell ref="B51:H51"/>
    <mergeCell ref="B122:H122"/>
    <mergeCell ref="I122:I124"/>
    <mergeCell ref="B65:H65"/>
    <mergeCell ref="B256:H256"/>
    <mergeCell ref="I256:I258"/>
    <mergeCell ref="B242:H242"/>
    <mergeCell ref="I242:I244"/>
    <mergeCell ref="B227:H227"/>
    <mergeCell ref="I227:I229"/>
    <mergeCell ref="B212:H212"/>
    <mergeCell ref="I212:I214"/>
    <mergeCell ref="B182:H182"/>
    <mergeCell ref="I182:I184"/>
    <mergeCell ref="H366:H369"/>
    <mergeCell ref="I366:I369"/>
    <mergeCell ref="U270:U272"/>
    <mergeCell ref="B270:H270"/>
    <mergeCell ref="I270:I272"/>
    <mergeCell ref="B284:H284"/>
    <mergeCell ref="I284:I286"/>
    <mergeCell ref="N270:T270"/>
    <mergeCell ref="B312:H312"/>
    <mergeCell ref="I312:I314"/>
    <mergeCell ref="B298:H298"/>
    <mergeCell ref="I298:I300"/>
    <mergeCell ref="P358:Q358"/>
    <mergeCell ref="P359:Q362"/>
    <mergeCell ref="P363:Q363"/>
    <mergeCell ref="J366:J369"/>
    <mergeCell ref="B497:G497"/>
    <mergeCell ref="H497:H498"/>
    <mergeCell ref="M413:R413"/>
    <mergeCell ref="S413:S414"/>
    <mergeCell ref="B413:G413"/>
    <mergeCell ref="H413:H414"/>
    <mergeCell ref="B340:H340"/>
    <mergeCell ref="I340:I342"/>
    <mergeCell ref="B326:H326"/>
    <mergeCell ref="I326:I328"/>
    <mergeCell ref="B356:K356"/>
    <mergeCell ref="B358:B361"/>
    <mergeCell ref="G358:G361"/>
    <mergeCell ref="H358:H361"/>
    <mergeCell ref="I358:I361"/>
    <mergeCell ref="J358:J361"/>
    <mergeCell ref="K358:K361"/>
    <mergeCell ref="B362:B365"/>
    <mergeCell ref="G362:G365"/>
    <mergeCell ref="H362:H365"/>
    <mergeCell ref="I362:I365"/>
    <mergeCell ref="J362:J365"/>
    <mergeCell ref="B366:B369"/>
    <mergeCell ref="G366:G369"/>
  </mergeCells>
  <conditionalFormatting sqref="B316:H31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30:H330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44:H344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89:G389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02:G402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16:G41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16:R41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30:G43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44:G44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58:G45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72:G47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86:G48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00:G50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12"/>
  <dimension ref="A1:O424"/>
  <sheetViews>
    <sheetView showGridLines="0" topLeftCell="A391" zoomScale="65" zoomScaleNormal="65" workbookViewId="0">
      <selection activeCell="K416" sqref="K416"/>
    </sheetView>
  </sheetViews>
  <sheetFormatPr baseColWidth="10" defaultColWidth="11.453125" defaultRowHeight="12.5" x14ac:dyDescent="0.25"/>
  <cols>
    <col min="1" max="1" width="16.26953125" style="200" bestFit="1" customWidth="1"/>
    <col min="2" max="4" width="9" style="200" customWidth="1"/>
    <col min="5" max="5" width="10.1796875" style="200" customWidth="1"/>
    <col min="6" max="6" width="10.1796875" style="200" bestFit="1" customWidth="1"/>
    <col min="7" max="7" width="9.1796875" style="200" bestFit="1" customWidth="1"/>
    <col min="8" max="8" width="9" style="200" customWidth="1"/>
    <col min="9" max="9" width="13" style="200" customWidth="1"/>
    <col min="10" max="10" width="7.81640625" style="200" customWidth="1"/>
    <col min="11" max="11" width="11.1796875" style="200" bestFit="1" customWidth="1"/>
    <col min="12" max="15" width="11.453125" style="200"/>
    <col min="16" max="16" width="16.26953125" style="200" bestFit="1" customWidth="1"/>
    <col min="17" max="16384" width="11.453125" style="200"/>
  </cols>
  <sheetData>
    <row r="1" spans="1:11" x14ac:dyDescent="0.25">
      <c r="A1" s="200" t="s">
        <v>58</v>
      </c>
    </row>
    <row r="2" spans="1:11" x14ac:dyDescent="0.25">
      <c r="A2" s="200" t="s">
        <v>59</v>
      </c>
      <c r="B2" s="227">
        <v>38.804878048780488</v>
      </c>
    </row>
    <row r="3" spans="1:11" x14ac:dyDescent="0.25">
      <c r="A3" s="200" t="s">
        <v>7</v>
      </c>
      <c r="B3" s="227">
        <v>64.179104477611943</v>
      </c>
    </row>
    <row r="4" spans="1:11" x14ac:dyDescent="0.25">
      <c r="A4" s="200" t="s">
        <v>60</v>
      </c>
      <c r="B4" s="200">
        <v>3452</v>
      </c>
    </row>
    <row r="6" spans="1:11" x14ac:dyDescent="0.25">
      <c r="A6" s="229" t="s">
        <v>61</v>
      </c>
      <c r="B6" s="227">
        <v>38.804878048780488</v>
      </c>
      <c r="C6" s="227">
        <v>38.804878048780488</v>
      </c>
      <c r="D6" s="227">
        <v>38.804878048780488</v>
      </c>
      <c r="E6" s="227">
        <v>38.804878048780488</v>
      </c>
      <c r="F6" s="227">
        <v>38.804878048780488</v>
      </c>
      <c r="G6" s="227">
        <v>38.804878048780488</v>
      </c>
      <c r="H6" s="227">
        <v>38.804878048780488</v>
      </c>
    </row>
    <row r="7" spans="1:11" ht="13" thickBot="1" x14ac:dyDescent="0.3">
      <c r="A7" s="229" t="s">
        <v>62</v>
      </c>
      <c r="B7" s="200">
        <v>30.95</v>
      </c>
      <c r="C7" s="200">
        <v>30.95</v>
      </c>
      <c r="D7" s="200">
        <v>30.95</v>
      </c>
      <c r="E7" s="200">
        <v>30.95</v>
      </c>
      <c r="F7" s="200">
        <v>30.95</v>
      </c>
      <c r="G7" s="200">
        <v>30.95</v>
      </c>
    </row>
    <row r="8" spans="1:11" ht="13.5" thickBot="1" x14ac:dyDescent="0.3">
      <c r="A8" s="272" t="s">
        <v>49</v>
      </c>
      <c r="B8" s="908" t="s">
        <v>53</v>
      </c>
      <c r="C8" s="909"/>
      <c r="D8" s="909"/>
      <c r="E8" s="909"/>
      <c r="F8" s="909"/>
      <c r="G8" s="909"/>
      <c r="H8" s="293" t="s">
        <v>0</v>
      </c>
    </row>
    <row r="9" spans="1:11" ht="13" thickBot="1" x14ac:dyDescent="0.3">
      <c r="A9" s="231" t="s">
        <v>2</v>
      </c>
      <c r="B9" s="295">
        <v>1</v>
      </c>
      <c r="C9" s="225">
        <v>2</v>
      </c>
      <c r="D9" s="225">
        <v>3</v>
      </c>
      <c r="E9" s="225">
        <v>4</v>
      </c>
      <c r="F9" s="225">
        <v>5</v>
      </c>
      <c r="G9" s="342">
        <v>6</v>
      </c>
      <c r="H9" s="349">
        <v>335</v>
      </c>
    </row>
    <row r="10" spans="1:11" ht="13" x14ac:dyDescent="0.25">
      <c r="A10" s="236" t="s">
        <v>3</v>
      </c>
      <c r="B10" s="296">
        <v>140</v>
      </c>
      <c r="C10" s="297">
        <v>140</v>
      </c>
      <c r="D10" s="298">
        <v>140</v>
      </c>
      <c r="E10" s="298">
        <v>140</v>
      </c>
      <c r="F10" s="298">
        <v>140</v>
      </c>
      <c r="G10" s="344">
        <v>140</v>
      </c>
      <c r="H10" s="350">
        <v>140</v>
      </c>
    </row>
    <row r="11" spans="1:11" x14ac:dyDescent="0.25">
      <c r="A11" s="241" t="s">
        <v>6</v>
      </c>
      <c r="B11" s="300">
        <v>164.35593220338984</v>
      </c>
      <c r="C11" s="301">
        <v>170.47368421052633</v>
      </c>
      <c r="D11" s="301">
        <v>167.46296296296296</v>
      </c>
      <c r="E11" s="301">
        <v>163.15789473684211</v>
      </c>
      <c r="F11" s="301">
        <v>154.72727272727272</v>
      </c>
      <c r="G11" s="345">
        <v>172.15094339622641</v>
      </c>
      <c r="H11" s="317">
        <v>165.3462686567164</v>
      </c>
    </row>
    <row r="12" spans="1:11" x14ac:dyDescent="0.25">
      <c r="A12" s="231" t="s">
        <v>7</v>
      </c>
      <c r="B12" s="302">
        <v>66.101694915254242</v>
      </c>
      <c r="C12" s="303">
        <v>56.140350877192979</v>
      </c>
      <c r="D12" s="304">
        <v>59.25925925925926</v>
      </c>
      <c r="E12" s="304">
        <v>64.912280701754383</v>
      </c>
      <c r="F12" s="304">
        <v>78.181818181818187</v>
      </c>
      <c r="G12" s="346">
        <v>77.35849056603773</v>
      </c>
      <c r="H12" s="248">
        <v>64.179104477611943</v>
      </c>
    </row>
    <row r="13" spans="1:11" x14ac:dyDescent="0.25">
      <c r="A13" s="231" t="s">
        <v>8</v>
      </c>
      <c r="B13" s="249">
        <v>0.12861462411387706</v>
      </c>
      <c r="C13" s="250">
        <v>0.10601667846077001</v>
      </c>
      <c r="D13" s="305">
        <v>0.10632342244309383</v>
      </c>
      <c r="E13" s="305">
        <v>0.10439127016924173</v>
      </c>
      <c r="F13" s="305">
        <v>7.9799645827542925E-2</v>
      </c>
      <c r="G13" s="347">
        <v>8.5539250405308895E-2</v>
      </c>
      <c r="H13" s="252">
        <v>0.10921384237861133</v>
      </c>
    </row>
    <row r="14" spans="1:11" x14ac:dyDescent="0.25">
      <c r="A14" s="241" t="s">
        <v>1</v>
      </c>
      <c r="B14" s="253">
        <f t="shared" ref="B14:H14" si="0">B11/B10*100-100</f>
        <v>17.397094430992752</v>
      </c>
      <c r="C14" s="254">
        <f t="shared" si="0"/>
        <v>21.766917293233107</v>
      </c>
      <c r="D14" s="254">
        <f t="shared" si="0"/>
        <v>19.616402116402128</v>
      </c>
      <c r="E14" s="254">
        <f t="shared" si="0"/>
        <v>16.541353383458656</v>
      </c>
      <c r="F14" s="254">
        <f t="shared" ref="F14:G14" si="1">F11/F10*100-100</f>
        <v>10.51948051948051</v>
      </c>
      <c r="G14" s="309">
        <f t="shared" si="1"/>
        <v>22.96495956873315</v>
      </c>
      <c r="H14" s="316">
        <f t="shared" si="0"/>
        <v>18.104477611940297</v>
      </c>
    </row>
    <row r="15" spans="1:11" ht="13" thickBot="1" x14ac:dyDescent="0.3">
      <c r="A15" s="231" t="s">
        <v>27</v>
      </c>
      <c r="B15" s="220">
        <f t="shared" ref="B15:G15" si="2">B11-B6</f>
        <v>125.55105415460935</v>
      </c>
      <c r="C15" s="221">
        <f t="shared" si="2"/>
        <v>131.66880616174583</v>
      </c>
      <c r="D15" s="221">
        <f t="shared" si="2"/>
        <v>128.65808491418247</v>
      </c>
      <c r="E15" s="221">
        <f t="shared" si="2"/>
        <v>124.35301668806162</v>
      </c>
      <c r="F15" s="221">
        <f t="shared" si="2"/>
        <v>115.92239467849222</v>
      </c>
      <c r="G15" s="323">
        <f t="shared" si="2"/>
        <v>133.34606534744591</v>
      </c>
      <c r="H15" s="288">
        <f>H11-H6</f>
        <v>126.54139060793591</v>
      </c>
    </row>
    <row r="16" spans="1:11" x14ac:dyDescent="0.25">
      <c r="A16" s="267" t="s">
        <v>52</v>
      </c>
      <c r="B16" s="261">
        <v>553</v>
      </c>
      <c r="C16" s="262">
        <v>533</v>
      </c>
      <c r="D16" s="262">
        <v>527</v>
      </c>
      <c r="E16" s="262">
        <v>566</v>
      </c>
      <c r="F16" s="262">
        <v>532</v>
      </c>
      <c r="G16" s="263">
        <v>520</v>
      </c>
      <c r="H16" s="341">
        <f>SUM(B16:G16)</f>
        <v>3231</v>
      </c>
      <c r="I16" s="200" t="s">
        <v>56</v>
      </c>
      <c r="J16" s="265">
        <f>B4-H16</f>
        <v>221</v>
      </c>
      <c r="K16" s="306">
        <f>J16/B4</f>
        <v>6.4020857473928161E-2</v>
      </c>
    </row>
    <row r="17" spans="1:11" x14ac:dyDescent="0.25">
      <c r="A17" s="267" t="s">
        <v>28</v>
      </c>
      <c r="B17" s="218">
        <v>65</v>
      </c>
      <c r="C17" s="269">
        <v>65</v>
      </c>
      <c r="D17" s="269">
        <v>65</v>
      </c>
      <c r="E17" s="269">
        <v>65</v>
      </c>
      <c r="F17" s="269">
        <v>65</v>
      </c>
      <c r="G17" s="219">
        <v>65</v>
      </c>
      <c r="H17" s="331"/>
      <c r="I17" s="200" t="s">
        <v>57</v>
      </c>
      <c r="J17" s="200">
        <v>30.95</v>
      </c>
    </row>
    <row r="18" spans="1:11" ht="13" thickBot="1" x14ac:dyDescent="0.3">
      <c r="A18" s="268" t="s">
        <v>26</v>
      </c>
      <c r="B18" s="216">
        <f>B17-B7</f>
        <v>34.049999999999997</v>
      </c>
      <c r="C18" s="217">
        <f>C17-C7</f>
        <v>34.049999999999997</v>
      </c>
      <c r="D18" s="217">
        <f>D17-D7</f>
        <v>34.049999999999997</v>
      </c>
      <c r="E18" s="217">
        <f>E17-E7</f>
        <v>34.049999999999997</v>
      </c>
      <c r="F18" s="217">
        <f t="shared" ref="F18:G18" si="3">F17-F7</f>
        <v>34.049999999999997</v>
      </c>
      <c r="G18" s="322">
        <f t="shared" si="3"/>
        <v>34.049999999999997</v>
      </c>
      <c r="H18" s="333"/>
      <c r="I18" s="200" t="s">
        <v>26</v>
      </c>
    </row>
    <row r="19" spans="1:11" x14ac:dyDescent="0.25">
      <c r="B19" s="200">
        <v>65</v>
      </c>
      <c r="C19" s="200">
        <v>65</v>
      </c>
      <c r="D19" s="200">
        <v>65</v>
      </c>
      <c r="E19" s="200">
        <v>65</v>
      </c>
      <c r="F19" s="200">
        <v>65</v>
      </c>
      <c r="G19" s="200">
        <v>65</v>
      </c>
    </row>
    <row r="20" spans="1:11" ht="13" thickBot="1" x14ac:dyDescent="0.3"/>
    <row r="21" spans="1:11" ht="13.5" thickBot="1" x14ac:dyDescent="0.3">
      <c r="A21" s="272" t="s">
        <v>64</v>
      </c>
      <c r="B21" s="908" t="s">
        <v>53</v>
      </c>
      <c r="C21" s="909"/>
      <c r="D21" s="909"/>
      <c r="E21" s="909"/>
      <c r="F21" s="909"/>
      <c r="G21" s="909"/>
      <c r="H21" s="293" t="s">
        <v>0</v>
      </c>
    </row>
    <row r="22" spans="1:11" ht="13" thickBot="1" x14ac:dyDescent="0.3">
      <c r="A22" s="231" t="s">
        <v>2</v>
      </c>
      <c r="B22" s="295">
        <v>1</v>
      </c>
      <c r="C22" s="225">
        <v>2</v>
      </c>
      <c r="D22" s="225">
        <v>3</v>
      </c>
      <c r="E22" s="225">
        <v>4</v>
      </c>
      <c r="F22" s="225">
        <v>5</v>
      </c>
      <c r="G22" s="342">
        <v>6</v>
      </c>
      <c r="H22" s="349">
        <v>321</v>
      </c>
    </row>
    <row r="23" spans="1:11" ht="13" x14ac:dyDescent="0.25">
      <c r="A23" s="236" t="s">
        <v>3</v>
      </c>
      <c r="B23" s="296">
        <v>300</v>
      </c>
      <c r="C23" s="297">
        <v>300</v>
      </c>
      <c r="D23" s="298">
        <v>300</v>
      </c>
      <c r="E23" s="298">
        <v>300</v>
      </c>
      <c r="F23" s="298">
        <v>300</v>
      </c>
      <c r="G23" s="344">
        <v>300</v>
      </c>
      <c r="H23" s="350">
        <v>300</v>
      </c>
    </row>
    <row r="24" spans="1:11" x14ac:dyDescent="0.25">
      <c r="A24" s="241" t="s">
        <v>6</v>
      </c>
      <c r="B24" s="300">
        <v>420</v>
      </c>
      <c r="C24" s="301">
        <v>395</v>
      </c>
      <c r="D24" s="301">
        <v>401</v>
      </c>
      <c r="E24" s="301">
        <v>456</v>
      </c>
      <c r="F24" s="301">
        <v>427</v>
      </c>
      <c r="G24" s="345">
        <v>433</v>
      </c>
      <c r="H24" s="317">
        <v>422</v>
      </c>
    </row>
    <row r="25" spans="1:11" x14ac:dyDescent="0.25">
      <c r="A25" s="231" t="s">
        <v>7</v>
      </c>
      <c r="B25" s="302">
        <v>70.900000000000006</v>
      </c>
      <c r="C25" s="303">
        <v>64.2</v>
      </c>
      <c r="D25" s="304">
        <v>59.6</v>
      </c>
      <c r="E25" s="304">
        <v>71.2</v>
      </c>
      <c r="F25" s="304">
        <v>66.099999999999994</v>
      </c>
      <c r="G25" s="346">
        <v>79.2</v>
      </c>
      <c r="H25" s="248">
        <v>60.4</v>
      </c>
    </row>
    <row r="26" spans="1:11" x14ac:dyDescent="0.25">
      <c r="A26" s="231" t="s">
        <v>8</v>
      </c>
      <c r="B26" s="249">
        <v>0.10100000000000001</v>
      </c>
      <c r="C26" s="250">
        <v>0.127</v>
      </c>
      <c r="D26" s="305">
        <v>0.111</v>
      </c>
      <c r="E26" s="305">
        <v>8.6999999999999994E-2</v>
      </c>
      <c r="F26" s="305">
        <v>9.7000000000000003E-2</v>
      </c>
      <c r="G26" s="347">
        <v>8.5999999999999993E-2</v>
      </c>
      <c r="H26" s="252">
        <v>0.111</v>
      </c>
    </row>
    <row r="27" spans="1:11" x14ac:dyDescent="0.25">
      <c r="A27" s="241" t="s">
        <v>1</v>
      </c>
      <c r="B27" s="253">
        <f t="shared" ref="B27:H27" si="4">B24/B23*100-100</f>
        <v>40</v>
      </c>
      <c r="C27" s="254">
        <f t="shared" si="4"/>
        <v>31.666666666666657</v>
      </c>
      <c r="D27" s="254">
        <f t="shared" si="4"/>
        <v>33.666666666666657</v>
      </c>
      <c r="E27" s="254">
        <f t="shared" si="4"/>
        <v>52</v>
      </c>
      <c r="F27" s="254">
        <f t="shared" si="4"/>
        <v>42.333333333333343</v>
      </c>
      <c r="G27" s="309">
        <f t="shared" si="4"/>
        <v>44.333333333333343</v>
      </c>
      <c r="H27" s="316">
        <f t="shared" si="4"/>
        <v>40.666666666666686</v>
      </c>
    </row>
    <row r="28" spans="1:11" ht="13" thickBot="1" x14ac:dyDescent="0.3">
      <c r="A28" s="231" t="s">
        <v>27</v>
      </c>
      <c r="B28" s="220">
        <f>B24-B11</f>
        <v>255.64406779661016</v>
      </c>
      <c r="C28" s="221">
        <f t="shared" ref="C28:G28" si="5">C24-C11</f>
        <v>224.52631578947367</v>
      </c>
      <c r="D28" s="221">
        <f t="shared" si="5"/>
        <v>233.53703703703704</v>
      </c>
      <c r="E28" s="221">
        <f t="shared" si="5"/>
        <v>292.84210526315792</v>
      </c>
      <c r="F28" s="221">
        <f t="shared" si="5"/>
        <v>272.27272727272725</v>
      </c>
      <c r="G28" s="323">
        <f t="shared" si="5"/>
        <v>260.84905660377359</v>
      </c>
      <c r="H28" s="288">
        <f>H24-H11</f>
        <v>256.6537313432836</v>
      </c>
    </row>
    <row r="29" spans="1:11" x14ac:dyDescent="0.25">
      <c r="A29" s="267" t="s">
        <v>52</v>
      </c>
      <c r="B29" s="261">
        <v>543</v>
      </c>
      <c r="C29" s="262">
        <v>527</v>
      </c>
      <c r="D29" s="262">
        <v>512</v>
      </c>
      <c r="E29" s="262">
        <v>563</v>
      </c>
      <c r="F29" s="262">
        <v>509</v>
      </c>
      <c r="G29" s="263">
        <v>505</v>
      </c>
      <c r="H29" s="341">
        <f>SUM(B29:G29)</f>
        <v>3159</v>
      </c>
      <c r="I29" s="200" t="s">
        <v>56</v>
      </c>
      <c r="J29" s="265">
        <f>H16-H29</f>
        <v>72</v>
      </c>
      <c r="K29" s="306">
        <f>J29/H16</f>
        <v>2.2284122562674095E-2</v>
      </c>
    </row>
    <row r="30" spans="1:11" x14ac:dyDescent="0.25">
      <c r="A30" s="267" t="s">
        <v>28</v>
      </c>
      <c r="B30" s="218">
        <v>95</v>
      </c>
      <c r="C30" s="269">
        <v>95</v>
      </c>
      <c r="D30" s="269">
        <v>95</v>
      </c>
      <c r="E30" s="269">
        <v>95</v>
      </c>
      <c r="F30" s="269">
        <v>95</v>
      </c>
      <c r="G30" s="219">
        <v>95</v>
      </c>
      <c r="H30" s="331"/>
      <c r="I30" s="200" t="s">
        <v>57</v>
      </c>
      <c r="J30" s="200">
        <v>66.34</v>
      </c>
    </row>
    <row r="31" spans="1:11" ht="13" thickBot="1" x14ac:dyDescent="0.3">
      <c r="A31" s="268" t="s">
        <v>26</v>
      </c>
      <c r="B31" s="216">
        <f t="shared" ref="B31:G31" si="6">B30-B17</f>
        <v>30</v>
      </c>
      <c r="C31" s="217">
        <f t="shared" si="6"/>
        <v>30</v>
      </c>
      <c r="D31" s="217">
        <f t="shared" si="6"/>
        <v>30</v>
      </c>
      <c r="E31" s="217">
        <f t="shared" si="6"/>
        <v>30</v>
      </c>
      <c r="F31" s="217">
        <f t="shared" si="6"/>
        <v>30</v>
      </c>
      <c r="G31" s="322">
        <f t="shared" si="6"/>
        <v>30</v>
      </c>
      <c r="H31" s="333"/>
      <c r="I31" s="200" t="s">
        <v>26</v>
      </c>
      <c r="J31" s="200">
        <f>J30-J17</f>
        <v>35.39</v>
      </c>
    </row>
    <row r="32" spans="1:11" x14ac:dyDescent="0.25">
      <c r="B32" s="200">
        <v>95</v>
      </c>
      <c r="C32" s="200">
        <v>95</v>
      </c>
      <c r="D32" s="200">
        <v>95</v>
      </c>
      <c r="E32" s="200">
        <v>95</v>
      </c>
      <c r="F32" s="200">
        <v>95</v>
      </c>
      <c r="G32" s="200">
        <v>95</v>
      </c>
    </row>
    <row r="33" spans="1:11" ht="13" thickBot="1" x14ac:dyDescent="0.3"/>
    <row r="34" spans="1:11" ht="13.5" thickBot="1" x14ac:dyDescent="0.3">
      <c r="A34" s="272" t="s">
        <v>66</v>
      </c>
      <c r="B34" s="908" t="s">
        <v>53</v>
      </c>
      <c r="C34" s="909"/>
      <c r="D34" s="909"/>
      <c r="E34" s="909"/>
      <c r="F34" s="909"/>
      <c r="G34" s="909"/>
      <c r="H34" s="293" t="s">
        <v>0</v>
      </c>
    </row>
    <row r="35" spans="1:11" ht="13" thickBot="1" x14ac:dyDescent="0.3">
      <c r="A35" s="231" t="s">
        <v>2</v>
      </c>
      <c r="B35" s="295">
        <v>1</v>
      </c>
      <c r="C35" s="225">
        <v>2</v>
      </c>
      <c r="D35" s="225">
        <v>3</v>
      </c>
      <c r="E35" s="225">
        <v>4</v>
      </c>
      <c r="F35" s="225">
        <v>5</v>
      </c>
      <c r="G35" s="342">
        <v>6</v>
      </c>
      <c r="H35" s="349">
        <v>363</v>
      </c>
    </row>
    <row r="36" spans="1:11" ht="13" x14ac:dyDescent="0.25">
      <c r="A36" s="236" t="s">
        <v>3</v>
      </c>
      <c r="B36" s="296">
        <v>490</v>
      </c>
      <c r="C36" s="297"/>
      <c r="D36" s="298"/>
      <c r="E36" s="298"/>
      <c r="F36" s="298"/>
      <c r="G36" s="344"/>
      <c r="H36" s="350">
        <v>490</v>
      </c>
    </row>
    <row r="37" spans="1:11" x14ac:dyDescent="0.25">
      <c r="A37" s="241" t="s">
        <v>6</v>
      </c>
      <c r="B37" s="300">
        <v>849</v>
      </c>
      <c r="C37" s="301"/>
      <c r="D37" s="301"/>
      <c r="E37" s="301"/>
      <c r="F37" s="301"/>
      <c r="G37" s="345"/>
      <c r="H37" s="317">
        <v>849</v>
      </c>
    </row>
    <row r="38" spans="1:11" x14ac:dyDescent="0.25">
      <c r="A38" s="231" t="s">
        <v>7</v>
      </c>
      <c r="B38" s="302">
        <v>73.3</v>
      </c>
      <c r="C38" s="303"/>
      <c r="D38" s="304"/>
      <c r="E38" s="304"/>
      <c r="F38" s="304"/>
      <c r="G38" s="346"/>
      <c r="H38" s="248"/>
    </row>
    <row r="39" spans="1:11" x14ac:dyDescent="0.25">
      <c r="A39" s="231" t="s">
        <v>8</v>
      </c>
      <c r="B39" s="249">
        <v>9.5000000000000001E-2</v>
      </c>
      <c r="C39" s="250"/>
      <c r="D39" s="305"/>
      <c r="E39" s="305"/>
      <c r="F39" s="305"/>
      <c r="G39" s="347"/>
      <c r="H39" s="252"/>
    </row>
    <row r="40" spans="1:11" x14ac:dyDescent="0.25">
      <c r="A40" s="241" t="s">
        <v>1</v>
      </c>
      <c r="B40" s="253">
        <f t="shared" ref="B40:H40" si="7">B37/B36*100-100</f>
        <v>73.265306122448976</v>
      </c>
      <c r="C40" s="254" t="e">
        <f t="shared" si="7"/>
        <v>#DIV/0!</v>
      </c>
      <c r="D40" s="254" t="e">
        <f t="shared" si="7"/>
        <v>#DIV/0!</v>
      </c>
      <c r="E40" s="254" t="e">
        <f t="shared" si="7"/>
        <v>#DIV/0!</v>
      </c>
      <c r="F40" s="254" t="e">
        <f t="shared" si="7"/>
        <v>#DIV/0!</v>
      </c>
      <c r="G40" s="309" t="e">
        <f t="shared" si="7"/>
        <v>#DIV/0!</v>
      </c>
      <c r="H40" s="316">
        <f t="shared" si="7"/>
        <v>73.265306122448976</v>
      </c>
    </row>
    <row r="41" spans="1:11" ht="13" thickBot="1" x14ac:dyDescent="0.3">
      <c r="A41" s="231" t="s">
        <v>27</v>
      </c>
      <c r="B41" s="220">
        <f>B37-H24</f>
        <v>427</v>
      </c>
      <c r="C41" s="221">
        <f t="shared" ref="C41:G41" si="8">C37-C32</f>
        <v>-95</v>
      </c>
      <c r="D41" s="221">
        <f t="shared" si="8"/>
        <v>-95</v>
      </c>
      <c r="E41" s="221">
        <f t="shared" si="8"/>
        <v>-95</v>
      </c>
      <c r="F41" s="221">
        <f t="shared" si="8"/>
        <v>-95</v>
      </c>
      <c r="G41" s="323">
        <f t="shared" si="8"/>
        <v>-95</v>
      </c>
      <c r="H41" s="288">
        <f>H37-H24</f>
        <v>427</v>
      </c>
    </row>
    <row r="42" spans="1:11" x14ac:dyDescent="0.25">
      <c r="A42" s="267" t="s">
        <v>52</v>
      </c>
      <c r="B42" s="261">
        <v>3117</v>
      </c>
      <c r="C42" s="262"/>
      <c r="D42" s="262"/>
      <c r="E42" s="262"/>
      <c r="F42" s="262"/>
      <c r="G42" s="263"/>
      <c r="H42" s="341">
        <f>SUM(B42:G42)</f>
        <v>3117</v>
      </c>
      <c r="I42" s="200" t="s">
        <v>56</v>
      </c>
      <c r="J42" s="265">
        <f>H29-H42</f>
        <v>42</v>
      </c>
      <c r="K42" s="306">
        <f>J42/H29</f>
        <v>1.3295346628679962E-2</v>
      </c>
    </row>
    <row r="43" spans="1:11" x14ac:dyDescent="0.25">
      <c r="A43" s="267" t="s">
        <v>28</v>
      </c>
      <c r="B43" s="218">
        <v>125</v>
      </c>
      <c r="C43" s="269"/>
      <c r="D43" s="269"/>
      <c r="E43" s="269"/>
      <c r="F43" s="269"/>
      <c r="G43" s="219"/>
      <c r="H43" s="331"/>
      <c r="I43" s="200" t="s">
        <v>57</v>
      </c>
      <c r="J43" s="200">
        <v>96.1</v>
      </c>
    </row>
    <row r="44" spans="1:11" ht="13" thickBot="1" x14ac:dyDescent="0.3">
      <c r="A44" s="268" t="s">
        <v>26</v>
      </c>
      <c r="B44" s="216">
        <f t="shared" ref="B44:G44" si="9">B43-B30</f>
        <v>30</v>
      </c>
      <c r="C44" s="217">
        <f t="shared" si="9"/>
        <v>-95</v>
      </c>
      <c r="D44" s="217">
        <f t="shared" si="9"/>
        <v>-95</v>
      </c>
      <c r="E44" s="217">
        <f t="shared" si="9"/>
        <v>-95</v>
      </c>
      <c r="F44" s="217">
        <f t="shared" si="9"/>
        <v>-95</v>
      </c>
      <c r="G44" s="322">
        <f t="shared" si="9"/>
        <v>-95</v>
      </c>
      <c r="H44" s="333"/>
      <c r="I44" s="200" t="s">
        <v>26</v>
      </c>
      <c r="J44" s="200">
        <f>J43-J30</f>
        <v>29.759999999999991</v>
      </c>
    </row>
    <row r="46" spans="1:11" ht="13" thickBot="1" x14ac:dyDescent="0.3"/>
    <row r="47" spans="1:11" ht="13.5" thickBot="1" x14ac:dyDescent="0.3">
      <c r="A47" s="272" t="s">
        <v>76</v>
      </c>
      <c r="B47" s="908" t="s">
        <v>53</v>
      </c>
      <c r="C47" s="909"/>
      <c r="D47" s="909"/>
      <c r="E47" s="909"/>
      <c r="F47" s="909"/>
      <c r="G47" s="909"/>
      <c r="H47" s="293" t="s">
        <v>0</v>
      </c>
    </row>
    <row r="48" spans="1:11" ht="13" thickBot="1" x14ac:dyDescent="0.3">
      <c r="A48" s="231" t="s">
        <v>2</v>
      </c>
      <c r="B48" s="295">
        <v>1</v>
      </c>
      <c r="C48" s="225">
        <v>2</v>
      </c>
      <c r="D48" s="225">
        <v>3</v>
      </c>
      <c r="E48" s="225">
        <v>4</v>
      </c>
      <c r="F48" s="225">
        <v>5</v>
      </c>
      <c r="G48" s="342">
        <v>6</v>
      </c>
      <c r="H48" s="349">
        <v>363</v>
      </c>
    </row>
    <row r="49" spans="1:11" ht="13" x14ac:dyDescent="0.25">
      <c r="A49" s="236" t="s">
        <v>3</v>
      </c>
      <c r="B49" s="296">
        <v>690</v>
      </c>
      <c r="C49" s="297">
        <v>690</v>
      </c>
      <c r="D49" s="298">
        <v>690</v>
      </c>
      <c r="E49" s="298">
        <v>690</v>
      </c>
      <c r="F49" s="298">
        <v>690</v>
      </c>
      <c r="G49" s="344">
        <v>690</v>
      </c>
      <c r="H49" s="350">
        <v>690</v>
      </c>
    </row>
    <row r="50" spans="1:11" x14ac:dyDescent="0.25">
      <c r="A50" s="241" t="s">
        <v>6</v>
      </c>
      <c r="B50" s="300">
        <v>1227</v>
      </c>
      <c r="C50" s="301"/>
      <c r="D50" s="301"/>
      <c r="E50" s="301"/>
      <c r="F50" s="301"/>
      <c r="G50" s="345"/>
      <c r="H50" s="317">
        <v>1227</v>
      </c>
    </row>
    <row r="51" spans="1:11" x14ac:dyDescent="0.25">
      <c r="A51" s="231" t="s">
        <v>7</v>
      </c>
      <c r="B51" s="302">
        <v>50.3</v>
      </c>
      <c r="C51" s="303"/>
      <c r="D51" s="304"/>
      <c r="E51" s="304"/>
      <c r="F51" s="304"/>
      <c r="G51" s="346"/>
      <c r="H51" s="248">
        <v>50.3</v>
      </c>
    </row>
    <row r="52" spans="1:11" x14ac:dyDescent="0.25">
      <c r="A52" s="231" t="s">
        <v>8</v>
      </c>
      <c r="B52" s="249">
        <v>0.153</v>
      </c>
      <c r="C52" s="250"/>
      <c r="D52" s="305"/>
      <c r="E52" s="305"/>
      <c r="F52" s="305"/>
      <c r="G52" s="347"/>
      <c r="H52" s="252">
        <v>0.153</v>
      </c>
    </row>
    <row r="53" spans="1:11" x14ac:dyDescent="0.25">
      <c r="A53" s="241" t="s">
        <v>1</v>
      </c>
      <c r="B53" s="253">
        <f t="shared" ref="B53:H53" si="10">B50/B49*100-100</f>
        <v>77.826086956521721</v>
      </c>
      <c r="C53" s="254">
        <f t="shared" si="10"/>
        <v>-100</v>
      </c>
      <c r="D53" s="254">
        <f t="shared" si="10"/>
        <v>-100</v>
      </c>
      <c r="E53" s="254">
        <f t="shared" si="10"/>
        <v>-100</v>
      </c>
      <c r="F53" s="254">
        <f t="shared" si="10"/>
        <v>-100</v>
      </c>
      <c r="G53" s="309">
        <f t="shared" si="10"/>
        <v>-100</v>
      </c>
      <c r="H53" s="316">
        <f t="shared" si="10"/>
        <v>77.826086956521721</v>
      </c>
    </row>
    <row r="54" spans="1:11" ht="13" thickBot="1" x14ac:dyDescent="0.3">
      <c r="A54" s="231" t="s">
        <v>27</v>
      </c>
      <c r="B54" s="220">
        <f>B50-B37</f>
        <v>378</v>
      </c>
      <c r="C54" s="221">
        <f t="shared" ref="C54:G54" si="11">C50-C45</f>
        <v>0</v>
      </c>
      <c r="D54" s="221">
        <f t="shared" si="11"/>
        <v>0</v>
      </c>
      <c r="E54" s="221">
        <f t="shared" si="11"/>
        <v>0</v>
      </c>
      <c r="F54" s="221">
        <f t="shared" si="11"/>
        <v>0</v>
      </c>
      <c r="G54" s="323">
        <f t="shared" si="11"/>
        <v>0</v>
      </c>
      <c r="H54" s="288">
        <f>H50-H37</f>
        <v>378</v>
      </c>
    </row>
    <row r="55" spans="1:11" x14ac:dyDescent="0.25">
      <c r="A55" s="267" t="s">
        <v>52</v>
      </c>
      <c r="B55" s="261">
        <v>3078</v>
      </c>
      <c r="C55" s="262"/>
      <c r="D55" s="262"/>
      <c r="E55" s="262"/>
      <c r="F55" s="262"/>
      <c r="G55" s="263"/>
      <c r="H55" s="341">
        <f>SUM(B55:G55)</f>
        <v>3078</v>
      </c>
      <c r="I55" s="200" t="s">
        <v>56</v>
      </c>
      <c r="J55" s="265">
        <f>H42-H55</f>
        <v>39</v>
      </c>
      <c r="K55" s="306">
        <f>J55/H42</f>
        <v>1.2512030798845043E-2</v>
      </c>
    </row>
    <row r="56" spans="1:11" x14ac:dyDescent="0.25">
      <c r="A56" s="267" t="s">
        <v>28</v>
      </c>
      <c r="B56" s="218">
        <v>90</v>
      </c>
      <c r="C56" s="269"/>
      <c r="D56" s="269"/>
      <c r="E56" s="269"/>
      <c r="F56" s="269"/>
      <c r="G56" s="219"/>
      <c r="H56" s="331"/>
      <c r="I56" s="200" t="s">
        <v>57</v>
      </c>
      <c r="J56" s="200">
        <v>128.25</v>
      </c>
    </row>
    <row r="57" spans="1:11" ht="13" thickBot="1" x14ac:dyDescent="0.3">
      <c r="A57" s="268" t="s">
        <v>26</v>
      </c>
      <c r="B57" s="216">
        <f t="shared" ref="B57:G57" si="12">B56-B43</f>
        <v>-35</v>
      </c>
      <c r="C57" s="217">
        <f t="shared" si="12"/>
        <v>0</v>
      </c>
      <c r="D57" s="217">
        <f t="shared" si="12"/>
        <v>0</v>
      </c>
      <c r="E57" s="217">
        <f t="shared" si="12"/>
        <v>0</v>
      </c>
      <c r="F57" s="217">
        <f t="shared" si="12"/>
        <v>0</v>
      </c>
      <c r="G57" s="322">
        <f t="shared" si="12"/>
        <v>0</v>
      </c>
      <c r="H57" s="333"/>
      <c r="I57" s="200" t="s">
        <v>26</v>
      </c>
      <c r="J57" s="200">
        <f>J56-J43</f>
        <v>32.150000000000006</v>
      </c>
    </row>
    <row r="58" spans="1:11" x14ac:dyDescent="0.25">
      <c r="B58" s="200">
        <v>90</v>
      </c>
    </row>
    <row r="59" spans="1:11" ht="13" thickBot="1" x14ac:dyDescent="0.3"/>
    <row r="60" spans="1:11" ht="13.5" thickBot="1" x14ac:dyDescent="0.3">
      <c r="A60" s="272" t="s">
        <v>103</v>
      </c>
      <c r="B60" s="908" t="s">
        <v>53</v>
      </c>
      <c r="C60" s="909"/>
      <c r="D60" s="909"/>
      <c r="E60" s="293" t="s">
        <v>0</v>
      </c>
    </row>
    <row r="61" spans="1:11" ht="13" thickBot="1" x14ac:dyDescent="0.3">
      <c r="A61" s="231" t="s">
        <v>2</v>
      </c>
      <c r="B61" s="295">
        <v>1</v>
      </c>
      <c r="C61" s="225">
        <v>2</v>
      </c>
      <c r="D61" s="342">
        <v>3</v>
      </c>
      <c r="E61" s="349">
        <v>55</v>
      </c>
    </row>
    <row r="62" spans="1:11" ht="13" x14ac:dyDescent="0.25">
      <c r="A62" s="236" t="s">
        <v>3</v>
      </c>
      <c r="B62" s="296">
        <v>890</v>
      </c>
      <c r="C62" s="297">
        <v>890</v>
      </c>
      <c r="D62" s="393">
        <v>890</v>
      </c>
      <c r="E62" s="389">
        <v>890</v>
      </c>
    </row>
    <row r="63" spans="1:11" x14ac:dyDescent="0.25">
      <c r="A63" s="241" t="s">
        <v>6</v>
      </c>
      <c r="B63" s="300">
        <v>1657</v>
      </c>
      <c r="C63" s="301">
        <v>1685</v>
      </c>
      <c r="D63" s="394">
        <v>1834</v>
      </c>
      <c r="E63" s="390">
        <v>1743</v>
      </c>
    </row>
    <row r="64" spans="1:11" x14ac:dyDescent="0.25">
      <c r="A64" s="231" t="s">
        <v>7</v>
      </c>
      <c r="B64" s="302">
        <v>100</v>
      </c>
      <c r="C64" s="303">
        <v>100</v>
      </c>
      <c r="D64" s="395">
        <v>100</v>
      </c>
      <c r="E64" s="391">
        <v>96.4</v>
      </c>
    </row>
    <row r="65" spans="1:9" x14ac:dyDescent="0.25">
      <c r="A65" s="231" t="s">
        <v>8</v>
      </c>
      <c r="B65" s="249">
        <v>2.5000000000000001E-2</v>
      </c>
      <c r="C65" s="250">
        <v>2.5000000000000001E-2</v>
      </c>
      <c r="D65" s="396">
        <v>3.6999999999999998E-2</v>
      </c>
      <c r="E65" s="392">
        <v>5.3999999999999999E-2</v>
      </c>
    </row>
    <row r="66" spans="1:9" x14ac:dyDescent="0.25">
      <c r="A66" s="241" t="s">
        <v>1</v>
      </c>
      <c r="B66" s="253">
        <f t="shared" ref="B66:E66" si="13">B63/B62*100-100</f>
        <v>86.179775280898895</v>
      </c>
      <c r="C66" s="254">
        <f t="shared" si="13"/>
        <v>89.325842696629223</v>
      </c>
      <c r="D66" s="255">
        <f t="shared" si="13"/>
        <v>106.06741573033707</v>
      </c>
      <c r="E66" s="369">
        <f t="shared" si="13"/>
        <v>95.842696629213464</v>
      </c>
    </row>
    <row r="67" spans="1:9" ht="13" thickBot="1" x14ac:dyDescent="0.3">
      <c r="A67" s="231" t="s">
        <v>27</v>
      </c>
      <c r="B67" s="220">
        <f>B63-B50</f>
        <v>430</v>
      </c>
      <c r="C67" s="221">
        <f>C63-C50</f>
        <v>1685</v>
      </c>
      <c r="D67" s="226">
        <f t="shared" ref="D67" si="14">D63-D50</f>
        <v>1834</v>
      </c>
      <c r="E67" s="370">
        <f>E63-H50</f>
        <v>516</v>
      </c>
    </row>
    <row r="68" spans="1:9" x14ac:dyDescent="0.25">
      <c r="A68" s="267" t="s">
        <v>52</v>
      </c>
      <c r="B68" s="261">
        <v>82</v>
      </c>
      <c r="C68" s="262">
        <v>242</v>
      </c>
      <c r="D68" s="312">
        <v>203</v>
      </c>
      <c r="E68" s="264">
        <f>SUM(B68:D68)</f>
        <v>527</v>
      </c>
      <c r="F68" s="200" t="s">
        <v>56</v>
      </c>
      <c r="G68" s="387">
        <f>H55-E68</f>
        <v>2551</v>
      </c>
      <c r="H68" s="306">
        <f>G68/H55</f>
        <v>0.82878492527615333</v>
      </c>
      <c r="I68" s="388" t="s">
        <v>104</v>
      </c>
    </row>
    <row r="69" spans="1:9" x14ac:dyDescent="0.25">
      <c r="A69" s="267" t="s">
        <v>28</v>
      </c>
      <c r="B69" s="218">
        <v>62</v>
      </c>
      <c r="C69" s="269">
        <v>62</v>
      </c>
      <c r="D69" s="311">
        <v>62</v>
      </c>
      <c r="E69" s="222"/>
      <c r="F69" s="200" t="s">
        <v>57</v>
      </c>
      <c r="G69" s="200">
        <v>90.84</v>
      </c>
    </row>
    <row r="70" spans="1:9" ht="13" thickBot="1" x14ac:dyDescent="0.3">
      <c r="A70" s="268" t="s">
        <v>26</v>
      </c>
      <c r="B70" s="216">
        <f t="shared" ref="B70:D70" si="15">B69-B56</f>
        <v>-28</v>
      </c>
      <c r="C70" s="217">
        <f t="shared" si="15"/>
        <v>62</v>
      </c>
      <c r="D70" s="332">
        <f t="shared" si="15"/>
        <v>62</v>
      </c>
      <c r="E70" s="223"/>
      <c r="F70" s="200" t="s">
        <v>26</v>
      </c>
      <c r="G70" s="200">
        <f>G69-J56</f>
        <v>-37.409999999999997</v>
      </c>
    </row>
    <row r="72" spans="1:9" ht="13" thickBot="1" x14ac:dyDescent="0.3"/>
    <row r="73" spans="1:9" ht="13.5" thickBot="1" x14ac:dyDescent="0.3">
      <c r="A73" s="272" t="s">
        <v>105</v>
      </c>
      <c r="B73" s="908" t="s">
        <v>53</v>
      </c>
      <c r="C73" s="909"/>
      <c r="D73" s="909"/>
      <c r="E73" s="293" t="s">
        <v>0</v>
      </c>
    </row>
    <row r="74" spans="1:9" ht="13" thickBot="1" x14ac:dyDescent="0.3">
      <c r="A74" s="231" t="s">
        <v>2</v>
      </c>
      <c r="B74" s="295">
        <v>1</v>
      </c>
      <c r="C74" s="225">
        <v>2</v>
      </c>
      <c r="D74" s="342">
        <v>3</v>
      </c>
      <c r="E74" s="349">
        <v>52</v>
      </c>
    </row>
    <row r="75" spans="1:9" ht="13" x14ac:dyDescent="0.25">
      <c r="A75" s="236" t="s">
        <v>3</v>
      </c>
      <c r="B75" s="296">
        <v>1080</v>
      </c>
      <c r="C75" s="297">
        <v>1080</v>
      </c>
      <c r="D75" s="393">
        <v>1080</v>
      </c>
      <c r="E75" s="389">
        <v>1080</v>
      </c>
    </row>
    <row r="76" spans="1:9" x14ac:dyDescent="0.25">
      <c r="A76" s="241" t="s">
        <v>6</v>
      </c>
      <c r="B76" s="300">
        <v>1758</v>
      </c>
      <c r="C76" s="301">
        <v>1786</v>
      </c>
      <c r="D76" s="394">
        <v>1898</v>
      </c>
      <c r="E76" s="390">
        <v>1825</v>
      </c>
    </row>
    <row r="77" spans="1:9" x14ac:dyDescent="0.25">
      <c r="A77" s="231" t="s">
        <v>7</v>
      </c>
      <c r="B77" s="302">
        <v>100</v>
      </c>
      <c r="C77" s="303">
        <v>100</v>
      </c>
      <c r="D77" s="395">
        <v>100</v>
      </c>
      <c r="E77" s="391">
        <v>96.2</v>
      </c>
    </row>
    <row r="78" spans="1:9" x14ac:dyDescent="0.25">
      <c r="A78" s="231" t="s">
        <v>8</v>
      </c>
      <c r="B78" s="249">
        <v>3.3000000000000002E-2</v>
      </c>
      <c r="C78" s="250">
        <v>0.04</v>
      </c>
      <c r="D78" s="396">
        <v>4.2000000000000003E-2</v>
      </c>
      <c r="E78" s="392">
        <v>5.0999999999999997E-2</v>
      </c>
    </row>
    <row r="79" spans="1:9" x14ac:dyDescent="0.25">
      <c r="A79" s="241" t="s">
        <v>1</v>
      </c>
      <c r="B79" s="253">
        <f t="shared" ref="B79:E79" si="16">B76/B75*100-100</f>
        <v>62.777777777777771</v>
      </c>
      <c r="C79" s="254">
        <f t="shared" si="16"/>
        <v>65.370370370370381</v>
      </c>
      <c r="D79" s="255">
        <f t="shared" si="16"/>
        <v>75.740740740740733</v>
      </c>
      <c r="E79" s="369">
        <f t="shared" si="16"/>
        <v>68.981481481481495</v>
      </c>
    </row>
    <row r="80" spans="1:9" ht="13" thickBot="1" x14ac:dyDescent="0.3">
      <c r="A80" s="231" t="s">
        <v>27</v>
      </c>
      <c r="B80" s="220">
        <f>B76-B63</f>
        <v>101</v>
      </c>
      <c r="C80" s="221">
        <f>C76-C63</f>
        <v>101</v>
      </c>
      <c r="D80" s="226">
        <f t="shared" ref="D80" si="17">D76-D63</f>
        <v>64</v>
      </c>
      <c r="E80" s="370">
        <f>E76-E63</f>
        <v>82</v>
      </c>
    </row>
    <row r="81" spans="1:9" x14ac:dyDescent="0.25">
      <c r="A81" s="267" t="s">
        <v>52</v>
      </c>
      <c r="B81" s="261">
        <v>82</v>
      </c>
      <c r="C81" s="262">
        <v>242</v>
      </c>
      <c r="D81" s="312">
        <v>203</v>
      </c>
      <c r="E81" s="264">
        <f>SUM(B81:D81)</f>
        <v>527</v>
      </c>
      <c r="F81" s="200" t="s">
        <v>56</v>
      </c>
      <c r="G81" s="397">
        <f>E68-E81</f>
        <v>0</v>
      </c>
      <c r="H81" s="306">
        <f>G81/E68</f>
        <v>0</v>
      </c>
    </row>
    <row r="82" spans="1:9" x14ac:dyDescent="0.25">
      <c r="A82" s="267" t="s">
        <v>28</v>
      </c>
      <c r="B82" s="218">
        <v>63</v>
      </c>
      <c r="C82" s="218">
        <v>63</v>
      </c>
      <c r="D82" s="218">
        <v>63</v>
      </c>
      <c r="E82" s="222"/>
      <c r="F82" s="200" t="s">
        <v>57</v>
      </c>
      <c r="G82" s="200">
        <v>62</v>
      </c>
    </row>
    <row r="83" spans="1:9" ht="13" thickBot="1" x14ac:dyDescent="0.3">
      <c r="A83" s="268" t="s">
        <v>26</v>
      </c>
      <c r="B83" s="216">
        <f t="shared" ref="B83:D83" si="18">B82-B69</f>
        <v>1</v>
      </c>
      <c r="C83" s="217">
        <f t="shared" si="18"/>
        <v>1</v>
      </c>
      <c r="D83" s="332">
        <f t="shared" si="18"/>
        <v>1</v>
      </c>
      <c r="E83" s="223"/>
      <c r="F83" s="200" t="s">
        <v>26</v>
      </c>
      <c r="G83" s="200">
        <f>G82-G69</f>
        <v>-28.840000000000003</v>
      </c>
    </row>
    <row r="85" spans="1:9" ht="13" thickBot="1" x14ac:dyDescent="0.3"/>
    <row r="86" spans="1:9" ht="13.5" thickBot="1" x14ac:dyDescent="0.3">
      <c r="A86" s="272" t="s">
        <v>109</v>
      </c>
      <c r="B86" s="934" t="s">
        <v>53</v>
      </c>
      <c r="C86" s="935"/>
      <c r="D86" s="935"/>
      <c r="E86" s="926" t="s">
        <v>0</v>
      </c>
    </row>
    <row r="87" spans="1:9" ht="13" thickBot="1" x14ac:dyDescent="0.3">
      <c r="A87" s="231" t="s">
        <v>2</v>
      </c>
      <c r="B87" s="295">
        <v>1</v>
      </c>
      <c r="C87" s="225">
        <v>2</v>
      </c>
      <c r="D87" s="342">
        <v>3</v>
      </c>
      <c r="E87" s="936"/>
    </row>
    <row r="88" spans="1:9" ht="13" x14ac:dyDescent="0.25">
      <c r="A88" s="236" t="s">
        <v>3</v>
      </c>
      <c r="B88" s="296">
        <v>1250</v>
      </c>
      <c r="C88" s="297">
        <v>1250</v>
      </c>
      <c r="D88" s="393">
        <v>1250</v>
      </c>
      <c r="E88" s="389">
        <v>1250</v>
      </c>
    </row>
    <row r="89" spans="1:9" x14ac:dyDescent="0.25">
      <c r="A89" s="241" t="s">
        <v>6</v>
      </c>
      <c r="B89" s="300">
        <v>1911</v>
      </c>
      <c r="C89" s="301">
        <v>2036</v>
      </c>
      <c r="D89" s="394">
        <v>2058</v>
      </c>
      <c r="E89" s="390">
        <v>2025</v>
      </c>
    </row>
    <row r="90" spans="1:9" x14ac:dyDescent="0.25">
      <c r="A90" s="231" t="s">
        <v>7</v>
      </c>
      <c r="B90" s="302">
        <v>100</v>
      </c>
      <c r="C90" s="303">
        <v>95.8</v>
      </c>
      <c r="D90" s="395">
        <v>100</v>
      </c>
      <c r="E90" s="391">
        <v>94.2</v>
      </c>
    </row>
    <row r="91" spans="1:9" ht="13" thickBot="1" x14ac:dyDescent="0.3">
      <c r="A91" s="231" t="s">
        <v>8</v>
      </c>
      <c r="B91" s="324">
        <v>4.5999999999999999E-2</v>
      </c>
      <c r="C91" s="325">
        <v>6.6000000000000003E-2</v>
      </c>
      <c r="D91" s="412">
        <v>4.5999999999999999E-2</v>
      </c>
      <c r="E91" s="413">
        <v>0.06</v>
      </c>
    </row>
    <row r="92" spans="1:9" x14ac:dyDescent="0.25">
      <c r="A92" s="241" t="s">
        <v>1</v>
      </c>
      <c r="B92" s="327">
        <f t="shared" ref="B92:E92" si="19">B89/B88*100-100</f>
        <v>52.879999999999995</v>
      </c>
      <c r="C92" s="328">
        <f t="shared" si="19"/>
        <v>62.879999999999995</v>
      </c>
      <c r="D92" s="410">
        <f t="shared" si="19"/>
        <v>64.640000000000015</v>
      </c>
      <c r="E92" s="411">
        <f t="shared" si="19"/>
        <v>62</v>
      </c>
    </row>
    <row r="93" spans="1:9" ht="13" thickBot="1" x14ac:dyDescent="0.3">
      <c r="A93" s="231" t="s">
        <v>27</v>
      </c>
      <c r="B93" s="257">
        <f>B89-B76</f>
        <v>153</v>
      </c>
      <c r="C93" s="258">
        <f>C89-C76</f>
        <v>250</v>
      </c>
      <c r="D93" s="259">
        <f t="shared" ref="D93" si="20">D89-D76</f>
        <v>160</v>
      </c>
      <c r="E93" s="370">
        <f>E89-E76</f>
        <v>200</v>
      </c>
    </row>
    <row r="94" spans="1:9" x14ac:dyDescent="0.25">
      <c r="A94" s="267" t="s">
        <v>52</v>
      </c>
      <c r="B94" s="417">
        <v>79</v>
      </c>
      <c r="C94" s="262">
        <v>241</v>
      </c>
      <c r="D94" s="263">
        <v>203</v>
      </c>
      <c r="E94" s="371">
        <f>SUM(B94:D94)</f>
        <v>523</v>
      </c>
      <c r="F94" s="200" t="s">
        <v>56</v>
      </c>
      <c r="G94" s="397">
        <f>E81-E94</f>
        <v>4</v>
      </c>
      <c r="H94" s="306">
        <f>G94/E81</f>
        <v>7.5901328273244783E-3</v>
      </c>
      <c r="I94" s="403" t="s">
        <v>111</v>
      </c>
    </row>
    <row r="95" spans="1:9" x14ac:dyDescent="0.25">
      <c r="A95" s="267" t="s">
        <v>28</v>
      </c>
      <c r="B95" s="218">
        <v>64</v>
      </c>
      <c r="C95" s="269">
        <v>64</v>
      </c>
      <c r="D95" s="219">
        <v>64</v>
      </c>
      <c r="E95" s="331"/>
      <c r="F95" s="200" t="s">
        <v>57</v>
      </c>
      <c r="G95" s="200">
        <v>63</v>
      </c>
    </row>
    <row r="96" spans="1:9" ht="13" thickBot="1" x14ac:dyDescent="0.3">
      <c r="A96" s="268" t="s">
        <v>26</v>
      </c>
      <c r="B96" s="216">
        <f t="shared" ref="B96:D96" si="21">B95-B82</f>
        <v>1</v>
      </c>
      <c r="C96" s="217">
        <f t="shared" si="21"/>
        <v>1</v>
      </c>
      <c r="D96" s="322">
        <f t="shared" si="21"/>
        <v>1</v>
      </c>
      <c r="E96" s="333"/>
      <c r="F96" s="200" t="s">
        <v>26</v>
      </c>
      <c r="G96" s="200">
        <f>G95-G82</f>
        <v>1</v>
      </c>
    </row>
    <row r="98" spans="1:15" ht="13" thickBot="1" x14ac:dyDescent="0.3"/>
    <row r="99" spans="1:15" ht="13.5" thickBot="1" x14ac:dyDescent="0.3">
      <c r="A99" s="272" t="s">
        <v>112</v>
      </c>
      <c r="B99" s="934" t="s">
        <v>53</v>
      </c>
      <c r="C99" s="935"/>
      <c r="D99" s="935"/>
      <c r="E99" s="926" t="s">
        <v>0</v>
      </c>
      <c r="F99" s="200">
        <v>52</v>
      </c>
    </row>
    <row r="100" spans="1:15" ht="13" thickBot="1" x14ac:dyDescent="0.3">
      <c r="A100" s="231" t="s">
        <v>2</v>
      </c>
      <c r="B100" s="295">
        <v>1</v>
      </c>
      <c r="C100" s="225">
        <v>2</v>
      </c>
      <c r="D100" s="342">
        <v>3</v>
      </c>
      <c r="E100" s="936"/>
    </row>
    <row r="101" spans="1:15" ht="13" x14ac:dyDescent="0.25">
      <c r="A101" s="236" t="s">
        <v>3</v>
      </c>
      <c r="B101" s="296">
        <v>1400</v>
      </c>
      <c r="C101" s="297">
        <v>1400</v>
      </c>
      <c r="D101" s="393">
        <v>1400</v>
      </c>
      <c r="E101" s="389">
        <v>1400</v>
      </c>
    </row>
    <row r="102" spans="1:15" x14ac:dyDescent="0.25">
      <c r="A102" s="241" t="s">
        <v>6</v>
      </c>
      <c r="B102" s="300">
        <v>2020</v>
      </c>
      <c r="C102" s="301">
        <v>2086</v>
      </c>
      <c r="D102" s="394">
        <v>2123</v>
      </c>
      <c r="E102" s="390">
        <v>2090</v>
      </c>
    </row>
    <row r="103" spans="1:15" x14ac:dyDescent="0.25">
      <c r="A103" s="231" t="s">
        <v>7</v>
      </c>
      <c r="B103" s="302">
        <v>100</v>
      </c>
      <c r="C103" s="303">
        <v>83.3</v>
      </c>
      <c r="D103" s="395">
        <v>100</v>
      </c>
      <c r="E103" s="391">
        <v>86.5</v>
      </c>
    </row>
    <row r="104" spans="1:15" ht="13" thickBot="1" x14ac:dyDescent="0.3">
      <c r="A104" s="231" t="s">
        <v>8</v>
      </c>
      <c r="B104" s="324">
        <v>4.4999999999999998E-2</v>
      </c>
      <c r="C104" s="325">
        <v>7.0000000000000007E-2</v>
      </c>
      <c r="D104" s="412">
        <v>5.6000000000000001E-2</v>
      </c>
      <c r="E104" s="413">
        <v>6.2E-2</v>
      </c>
    </row>
    <row r="105" spans="1:15" x14ac:dyDescent="0.25">
      <c r="A105" s="241" t="s">
        <v>1</v>
      </c>
      <c r="B105" s="327">
        <f t="shared" ref="B105:E105" si="22">B102/B101*100-100</f>
        <v>44.285714285714278</v>
      </c>
      <c r="C105" s="328">
        <f t="shared" si="22"/>
        <v>49</v>
      </c>
      <c r="D105" s="410">
        <f t="shared" si="22"/>
        <v>51.642857142857139</v>
      </c>
      <c r="E105" s="411">
        <f t="shared" si="22"/>
        <v>49.285714285714278</v>
      </c>
    </row>
    <row r="106" spans="1:15" ht="13" thickBot="1" x14ac:dyDescent="0.3">
      <c r="A106" s="231" t="s">
        <v>27</v>
      </c>
      <c r="B106" s="257">
        <f>B102-B89</f>
        <v>109</v>
      </c>
      <c r="C106" s="258">
        <f>C102-C89</f>
        <v>50</v>
      </c>
      <c r="D106" s="259">
        <f t="shared" ref="D106" si="23">D102-D89</f>
        <v>65</v>
      </c>
      <c r="E106" s="370">
        <f>E102-E89</f>
        <v>65</v>
      </c>
    </row>
    <row r="107" spans="1:15" x14ac:dyDescent="0.25">
      <c r="A107" s="267" t="s">
        <v>52</v>
      </c>
      <c r="B107" s="261">
        <v>79</v>
      </c>
      <c r="C107" s="262">
        <v>240</v>
      </c>
      <c r="D107" s="263">
        <v>203</v>
      </c>
      <c r="E107" s="371">
        <f>SUM(B107:D107)</f>
        <v>522</v>
      </c>
      <c r="F107" s="200" t="s">
        <v>56</v>
      </c>
      <c r="G107" s="397">
        <f>E94-E107</f>
        <v>1</v>
      </c>
      <c r="H107" s="306">
        <f>G107/E94</f>
        <v>1.9120458891013384E-3</v>
      </c>
    </row>
    <row r="108" spans="1:15" x14ac:dyDescent="0.25">
      <c r="A108" s="267" t="s">
        <v>28</v>
      </c>
      <c r="B108" s="218">
        <v>65</v>
      </c>
      <c r="C108" s="269">
        <v>65</v>
      </c>
      <c r="D108" s="219">
        <v>65</v>
      </c>
      <c r="E108" s="331"/>
      <c r="F108" s="200" t="s">
        <v>57</v>
      </c>
      <c r="G108" s="200">
        <v>64.12</v>
      </c>
    </row>
    <row r="109" spans="1:15" ht="13" thickBot="1" x14ac:dyDescent="0.3">
      <c r="A109" s="268" t="s">
        <v>26</v>
      </c>
      <c r="B109" s="216">
        <f t="shared" ref="B109:D109" si="24">B108-B95</f>
        <v>1</v>
      </c>
      <c r="C109" s="217">
        <f t="shared" si="24"/>
        <v>1</v>
      </c>
      <c r="D109" s="322">
        <f t="shared" si="24"/>
        <v>1</v>
      </c>
      <c r="E109" s="333"/>
      <c r="F109" s="200" t="s">
        <v>26</v>
      </c>
      <c r="G109" s="200">
        <f>G108-G95</f>
        <v>1.1200000000000045</v>
      </c>
    </row>
    <row r="111" spans="1:15" ht="13" thickBot="1" x14ac:dyDescent="0.3"/>
    <row r="112" spans="1:15" ht="13.5" thickBot="1" x14ac:dyDescent="0.3">
      <c r="A112" s="272" t="s">
        <v>113</v>
      </c>
      <c r="B112" s="934" t="s">
        <v>53</v>
      </c>
      <c r="C112" s="935"/>
      <c r="D112" s="935"/>
      <c r="E112" s="926" t="s">
        <v>0</v>
      </c>
      <c r="F112" s="200">
        <v>48</v>
      </c>
      <c r="K112" s="498" t="s">
        <v>117</v>
      </c>
      <c r="L112" s="507" t="s">
        <v>128</v>
      </c>
      <c r="M112" s="499" t="s">
        <v>129</v>
      </c>
      <c r="N112" s="499" t="s">
        <v>120</v>
      </c>
      <c r="O112" s="500" t="s">
        <v>121</v>
      </c>
    </row>
    <row r="113" spans="1:15" ht="13" thickBot="1" x14ac:dyDescent="0.3">
      <c r="A113" s="231" t="s">
        <v>2</v>
      </c>
      <c r="B113" s="295">
        <v>1</v>
      </c>
      <c r="C113" s="225">
        <v>2</v>
      </c>
      <c r="D113" s="342">
        <v>3</v>
      </c>
      <c r="E113" s="936"/>
      <c r="K113" s="515" t="s">
        <v>137</v>
      </c>
      <c r="L113" s="514">
        <v>42</v>
      </c>
      <c r="M113" s="516">
        <v>1800</v>
      </c>
      <c r="N113" s="516"/>
      <c r="O113" s="517"/>
    </row>
    <row r="114" spans="1:15" ht="13" x14ac:dyDescent="0.25">
      <c r="A114" s="236" t="s">
        <v>3</v>
      </c>
      <c r="B114" s="296">
        <v>1540</v>
      </c>
      <c r="C114" s="297">
        <v>1540</v>
      </c>
      <c r="D114" s="393">
        <v>1540</v>
      </c>
      <c r="E114" s="393">
        <v>1540</v>
      </c>
      <c r="K114" s="501">
        <v>1</v>
      </c>
      <c r="L114" s="508">
        <v>68</v>
      </c>
      <c r="M114" s="502" t="s">
        <v>145</v>
      </c>
      <c r="N114" s="502">
        <v>1.6</v>
      </c>
      <c r="O114" s="503">
        <v>3</v>
      </c>
    </row>
    <row r="115" spans="1:15" x14ac:dyDescent="0.25">
      <c r="A115" s="241" t="s">
        <v>6</v>
      </c>
      <c r="B115" s="300">
        <v>2006</v>
      </c>
      <c r="C115" s="301">
        <v>2076</v>
      </c>
      <c r="D115" s="394">
        <v>2196</v>
      </c>
      <c r="E115" s="390">
        <v>2116</v>
      </c>
      <c r="K115" s="501">
        <v>2</v>
      </c>
      <c r="L115" s="508">
        <v>210</v>
      </c>
      <c r="M115" s="502" t="s">
        <v>146</v>
      </c>
      <c r="N115" s="502">
        <v>5</v>
      </c>
      <c r="O115" s="503">
        <v>10</v>
      </c>
    </row>
    <row r="116" spans="1:15" ht="13" thickBot="1" x14ac:dyDescent="0.3">
      <c r="A116" s="231" t="s">
        <v>7</v>
      </c>
      <c r="B116" s="302">
        <v>100</v>
      </c>
      <c r="C116" s="303">
        <v>100</v>
      </c>
      <c r="D116" s="395">
        <v>100</v>
      </c>
      <c r="E116" s="391">
        <v>95.8</v>
      </c>
      <c r="K116" s="511">
        <v>3</v>
      </c>
      <c r="L116" s="509">
        <v>202</v>
      </c>
      <c r="M116" s="512">
        <v>2000</v>
      </c>
      <c r="N116" s="512">
        <v>4.4000000000000004</v>
      </c>
      <c r="O116" s="513">
        <v>10</v>
      </c>
    </row>
    <row r="117" spans="1:15" ht="13" thickBot="1" x14ac:dyDescent="0.3">
      <c r="A117" s="231" t="s">
        <v>8</v>
      </c>
      <c r="B117" s="324">
        <v>4.3999999999999997E-2</v>
      </c>
      <c r="C117" s="325">
        <v>3.3399999999999999E-2</v>
      </c>
      <c r="D117" s="412">
        <v>3.4000000000000002E-2</v>
      </c>
      <c r="E117" s="413">
        <v>4.8000000000000001E-2</v>
      </c>
      <c r="L117" s="509">
        <f>SUM(L113:L116)</f>
        <v>522</v>
      </c>
    </row>
    <row r="118" spans="1:15" x14ac:dyDescent="0.25">
      <c r="A118" s="241" t="s">
        <v>1</v>
      </c>
      <c r="B118" s="327">
        <f t="shared" ref="B118:D118" si="25">B115/B114*100-100</f>
        <v>30.259740259740255</v>
      </c>
      <c r="C118" s="328">
        <f t="shared" si="25"/>
        <v>34.805194805194787</v>
      </c>
      <c r="D118" s="410">
        <f t="shared" si="25"/>
        <v>42.597402597402578</v>
      </c>
      <c r="E118" s="411">
        <f>E115/E114*100-100</f>
        <v>37.402597402597394</v>
      </c>
    </row>
    <row r="119" spans="1:15" ht="13" thickBot="1" x14ac:dyDescent="0.3">
      <c r="A119" s="231" t="s">
        <v>27</v>
      </c>
      <c r="B119" s="257">
        <f>B115-B102</f>
        <v>-14</v>
      </c>
      <c r="C119" s="258">
        <f>C115-C102</f>
        <v>-10</v>
      </c>
      <c r="D119" s="259">
        <f t="shared" ref="D119" si="26">D115-D102</f>
        <v>73</v>
      </c>
      <c r="E119" s="370">
        <f>E115-E102</f>
        <v>26</v>
      </c>
    </row>
    <row r="120" spans="1:15" x14ac:dyDescent="0.25">
      <c r="A120" s="267" t="s">
        <v>52</v>
      </c>
      <c r="B120" s="261">
        <v>68</v>
      </c>
      <c r="C120" s="262">
        <v>210</v>
      </c>
      <c r="D120" s="263">
        <v>202</v>
      </c>
      <c r="E120" s="371">
        <f>SUM(B120:D120)</f>
        <v>480</v>
      </c>
      <c r="F120" s="200" t="s">
        <v>56</v>
      </c>
      <c r="G120" s="439">
        <f>E107-E120</f>
        <v>42</v>
      </c>
      <c r="H120" s="306">
        <f>G120/E107</f>
        <v>8.0459770114942528E-2</v>
      </c>
      <c r="I120" s="438" t="s">
        <v>116</v>
      </c>
    </row>
    <row r="121" spans="1:15" x14ac:dyDescent="0.25">
      <c r="A121" s="267" t="s">
        <v>28</v>
      </c>
      <c r="B121" s="218">
        <v>66.5</v>
      </c>
      <c r="C121" s="269">
        <v>66.5</v>
      </c>
      <c r="D121" s="219">
        <v>66.5</v>
      </c>
      <c r="E121" s="331"/>
      <c r="F121" s="200" t="s">
        <v>57</v>
      </c>
      <c r="G121" s="200">
        <v>64.97</v>
      </c>
    </row>
    <row r="122" spans="1:15" ht="13" thickBot="1" x14ac:dyDescent="0.3">
      <c r="A122" s="268" t="s">
        <v>26</v>
      </c>
      <c r="B122" s="216">
        <f t="shared" ref="B122:D122" si="27">B121-B108</f>
        <v>1.5</v>
      </c>
      <c r="C122" s="217">
        <f t="shared" si="27"/>
        <v>1.5</v>
      </c>
      <c r="D122" s="322">
        <f t="shared" si="27"/>
        <v>1.5</v>
      </c>
      <c r="E122" s="333"/>
      <c r="F122" s="200" t="s">
        <v>26</v>
      </c>
      <c r="G122" s="200">
        <f>G121-G108</f>
        <v>0.84999999999999432</v>
      </c>
    </row>
    <row r="124" spans="1:15" ht="13" thickBot="1" x14ac:dyDescent="0.3"/>
    <row r="125" spans="1:15" ht="13.5" thickBot="1" x14ac:dyDescent="0.3">
      <c r="A125" s="272" t="s">
        <v>148</v>
      </c>
      <c r="B125" s="934" t="s">
        <v>53</v>
      </c>
      <c r="C125" s="935"/>
      <c r="D125" s="935"/>
      <c r="E125" s="926" t="s">
        <v>0</v>
      </c>
    </row>
    <row r="126" spans="1:15" ht="13" thickBot="1" x14ac:dyDescent="0.3">
      <c r="A126" s="231" t="s">
        <v>2</v>
      </c>
      <c r="B126" s="295">
        <v>1</v>
      </c>
      <c r="C126" s="225">
        <v>2</v>
      </c>
      <c r="D126" s="342">
        <v>3</v>
      </c>
      <c r="E126" s="936"/>
    </row>
    <row r="127" spans="1:15" ht="13" x14ac:dyDescent="0.25">
      <c r="A127" s="236" t="s">
        <v>3</v>
      </c>
      <c r="B127" s="296">
        <v>1670</v>
      </c>
      <c r="C127" s="297">
        <v>1670</v>
      </c>
      <c r="D127" s="393">
        <v>1670</v>
      </c>
      <c r="E127" s="393">
        <v>1670</v>
      </c>
    </row>
    <row r="128" spans="1:15" x14ac:dyDescent="0.25">
      <c r="A128" s="241" t="s">
        <v>6</v>
      </c>
      <c r="B128" s="300">
        <v>2036</v>
      </c>
      <c r="C128" s="301">
        <v>2115</v>
      </c>
      <c r="D128" s="394">
        <v>2249</v>
      </c>
      <c r="E128" s="390">
        <v>2159</v>
      </c>
    </row>
    <row r="129" spans="1:8" x14ac:dyDescent="0.25">
      <c r="A129" s="231" t="s">
        <v>7</v>
      </c>
      <c r="B129" s="302">
        <v>100</v>
      </c>
      <c r="C129" s="303">
        <v>100</v>
      </c>
      <c r="D129" s="395">
        <v>95</v>
      </c>
      <c r="E129" s="391">
        <v>91.7</v>
      </c>
    </row>
    <row r="130" spans="1:8" ht="13" thickBot="1" x14ac:dyDescent="0.3">
      <c r="A130" s="231" t="s">
        <v>8</v>
      </c>
      <c r="B130" s="324">
        <v>2.5999999999999999E-2</v>
      </c>
      <c r="C130" s="325">
        <v>2.8000000000000001E-2</v>
      </c>
      <c r="D130" s="412">
        <v>5.1999999999999998E-2</v>
      </c>
      <c r="E130" s="413">
        <v>5.5E-2</v>
      </c>
    </row>
    <row r="131" spans="1:8" x14ac:dyDescent="0.25">
      <c r="A131" s="241" t="s">
        <v>1</v>
      </c>
      <c r="B131" s="327">
        <f t="shared" ref="B131:D131" si="28">B128/B127*100-100</f>
        <v>21.916167664670667</v>
      </c>
      <c r="C131" s="328">
        <f t="shared" si="28"/>
        <v>26.646706586826355</v>
      </c>
      <c r="D131" s="410">
        <f t="shared" si="28"/>
        <v>34.670658682634723</v>
      </c>
      <c r="E131" s="411">
        <f>E128/E127*100-100</f>
        <v>29.281437125748511</v>
      </c>
    </row>
    <row r="132" spans="1:8" ht="13" thickBot="1" x14ac:dyDescent="0.3">
      <c r="A132" s="231" t="s">
        <v>27</v>
      </c>
      <c r="B132" s="257">
        <f>B128-B115</f>
        <v>30</v>
      </c>
      <c r="C132" s="258">
        <f>C128-C115</f>
        <v>39</v>
      </c>
      <c r="D132" s="259">
        <f t="shared" ref="D132" si="29">D128-D115</f>
        <v>53</v>
      </c>
      <c r="E132" s="370">
        <f>E128-E115</f>
        <v>43</v>
      </c>
    </row>
    <row r="133" spans="1:8" x14ac:dyDescent="0.25">
      <c r="A133" s="267" t="s">
        <v>52</v>
      </c>
      <c r="B133" s="261">
        <v>68</v>
      </c>
      <c r="C133" s="262">
        <v>209</v>
      </c>
      <c r="D133" s="263">
        <v>202</v>
      </c>
      <c r="E133" s="371">
        <f>SUM(B133:D133)</f>
        <v>479</v>
      </c>
      <c r="F133" s="200" t="s">
        <v>56</v>
      </c>
      <c r="G133" s="397">
        <f>E120-E133</f>
        <v>1</v>
      </c>
      <c r="H133" s="306">
        <f>G133/E120</f>
        <v>2.0833333333333333E-3</v>
      </c>
    </row>
    <row r="134" spans="1:8" x14ac:dyDescent="0.25">
      <c r="A134" s="267" t="s">
        <v>28</v>
      </c>
      <c r="B134" s="218">
        <v>68.5</v>
      </c>
      <c r="C134" s="269">
        <v>68.5</v>
      </c>
      <c r="D134" s="219">
        <v>68.5</v>
      </c>
      <c r="E134" s="331"/>
      <c r="F134" s="200" t="s">
        <v>57</v>
      </c>
      <c r="G134" s="200">
        <v>66.66</v>
      </c>
    </row>
    <row r="135" spans="1:8" ht="13" thickBot="1" x14ac:dyDescent="0.3">
      <c r="A135" s="268" t="s">
        <v>26</v>
      </c>
      <c r="B135" s="216">
        <f t="shared" ref="B135:D135" si="30">B134-B121</f>
        <v>2</v>
      </c>
      <c r="C135" s="217">
        <f t="shared" si="30"/>
        <v>2</v>
      </c>
      <c r="D135" s="322">
        <f t="shared" si="30"/>
        <v>2</v>
      </c>
      <c r="E135" s="333"/>
      <c r="F135" s="200" t="s">
        <v>26</v>
      </c>
      <c r="G135" s="200">
        <f>G134-G121</f>
        <v>1.6899999999999977</v>
      </c>
    </row>
    <row r="137" spans="1:8" ht="13" thickBot="1" x14ac:dyDescent="0.3"/>
    <row r="138" spans="1:8" ht="13.5" thickBot="1" x14ac:dyDescent="0.3">
      <c r="A138" s="272" t="s">
        <v>150</v>
      </c>
      <c r="B138" s="934" t="s">
        <v>53</v>
      </c>
      <c r="C138" s="935"/>
      <c r="D138" s="935"/>
      <c r="E138" s="926" t="s">
        <v>0</v>
      </c>
      <c r="F138" s="200">
        <v>48</v>
      </c>
    </row>
    <row r="139" spans="1:8" ht="13" thickBot="1" x14ac:dyDescent="0.3">
      <c r="A139" s="231" t="s">
        <v>2</v>
      </c>
      <c r="B139" s="295">
        <v>1</v>
      </c>
      <c r="C139" s="225">
        <v>2</v>
      </c>
      <c r="D139" s="342">
        <v>3</v>
      </c>
      <c r="E139" s="936"/>
    </row>
    <row r="140" spans="1:8" ht="13" x14ac:dyDescent="0.25">
      <c r="A140" s="236" t="s">
        <v>3</v>
      </c>
      <c r="B140" s="296">
        <v>1800</v>
      </c>
      <c r="C140" s="297">
        <v>1800</v>
      </c>
      <c r="D140" s="393">
        <v>1800</v>
      </c>
      <c r="E140" s="393">
        <v>1800</v>
      </c>
    </row>
    <row r="141" spans="1:8" x14ac:dyDescent="0.25">
      <c r="A141" s="241" t="s">
        <v>6</v>
      </c>
      <c r="B141" s="300">
        <v>2094</v>
      </c>
      <c r="C141" s="301">
        <v>2196</v>
      </c>
      <c r="D141" s="394">
        <v>2305</v>
      </c>
      <c r="E141" s="390">
        <v>2227</v>
      </c>
    </row>
    <row r="142" spans="1:8" x14ac:dyDescent="0.25">
      <c r="A142" s="231" t="s">
        <v>7</v>
      </c>
      <c r="B142" s="302">
        <v>100</v>
      </c>
      <c r="C142" s="303">
        <v>95.2</v>
      </c>
      <c r="D142" s="395">
        <v>90</v>
      </c>
      <c r="E142" s="391">
        <v>89.6</v>
      </c>
    </row>
    <row r="143" spans="1:8" ht="13" thickBot="1" x14ac:dyDescent="0.3">
      <c r="A143" s="231" t="s">
        <v>8</v>
      </c>
      <c r="B143" s="324">
        <v>4.3999999999999997E-2</v>
      </c>
      <c r="C143" s="325">
        <v>5.1999999999999998E-2</v>
      </c>
      <c r="D143" s="412">
        <v>5.0999999999999997E-2</v>
      </c>
      <c r="E143" s="413">
        <v>0.06</v>
      </c>
    </row>
    <row r="144" spans="1:8" x14ac:dyDescent="0.25">
      <c r="A144" s="241" t="s">
        <v>1</v>
      </c>
      <c r="B144" s="327">
        <f t="shared" ref="B144:D144" si="31">B141/B140*100-100</f>
        <v>16.333333333333329</v>
      </c>
      <c r="C144" s="328">
        <f t="shared" si="31"/>
        <v>22</v>
      </c>
      <c r="D144" s="410">
        <f t="shared" si="31"/>
        <v>28.055555555555543</v>
      </c>
      <c r="E144" s="411">
        <f>E141/E140*100-100</f>
        <v>23.722222222222229</v>
      </c>
    </row>
    <row r="145" spans="1:8" ht="13" thickBot="1" x14ac:dyDescent="0.3">
      <c r="A145" s="231" t="s">
        <v>27</v>
      </c>
      <c r="B145" s="257">
        <f>B141-B128</f>
        <v>58</v>
      </c>
      <c r="C145" s="258">
        <f>C141-C128</f>
        <v>81</v>
      </c>
      <c r="D145" s="259">
        <f t="shared" ref="D145" si="32">D141-D128</f>
        <v>56</v>
      </c>
      <c r="E145" s="370">
        <f>E141-E128</f>
        <v>68</v>
      </c>
    </row>
    <row r="146" spans="1:8" x14ac:dyDescent="0.25">
      <c r="A146" s="267" t="s">
        <v>52</v>
      </c>
      <c r="B146" s="261">
        <v>67</v>
      </c>
      <c r="C146" s="262">
        <v>209</v>
      </c>
      <c r="D146" s="263">
        <v>202</v>
      </c>
      <c r="E146" s="371">
        <f>SUM(B146:D146)</f>
        <v>478</v>
      </c>
      <c r="F146" s="200" t="s">
        <v>56</v>
      </c>
      <c r="G146" s="397">
        <f>E133-E146</f>
        <v>1</v>
      </c>
      <c r="H146" s="306">
        <f>G146/E133</f>
        <v>2.0876826722338203E-3</v>
      </c>
    </row>
    <row r="147" spans="1:8" x14ac:dyDescent="0.25">
      <c r="A147" s="267" t="s">
        <v>28</v>
      </c>
      <c r="B147" s="218">
        <v>70.5</v>
      </c>
      <c r="C147" s="269">
        <v>70.5</v>
      </c>
      <c r="D147" s="219">
        <v>70.5</v>
      </c>
      <c r="E147" s="331"/>
      <c r="F147" s="200" t="s">
        <v>57</v>
      </c>
      <c r="G147" s="200">
        <v>68.650000000000006</v>
      </c>
    </row>
    <row r="148" spans="1:8" ht="13" thickBot="1" x14ac:dyDescent="0.3">
      <c r="A148" s="268" t="s">
        <v>26</v>
      </c>
      <c r="B148" s="216">
        <f t="shared" ref="B148:D148" si="33">B147-B134</f>
        <v>2</v>
      </c>
      <c r="C148" s="217">
        <f t="shared" si="33"/>
        <v>2</v>
      </c>
      <c r="D148" s="322">
        <f t="shared" si="33"/>
        <v>2</v>
      </c>
      <c r="E148" s="333"/>
      <c r="F148" s="200" t="s">
        <v>26</v>
      </c>
      <c r="G148" s="200">
        <f>G147-G134</f>
        <v>1.9900000000000091</v>
      </c>
    </row>
    <row r="150" spans="1:8" ht="13" thickBot="1" x14ac:dyDescent="0.3"/>
    <row r="151" spans="1:8" ht="13.5" thickBot="1" x14ac:dyDescent="0.3">
      <c r="A151" s="272" t="s">
        <v>151</v>
      </c>
      <c r="B151" s="934" t="s">
        <v>53</v>
      </c>
      <c r="C151" s="935"/>
      <c r="D151" s="935"/>
      <c r="E151" s="926" t="s">
        <v>0</v>
      </c>
    </row>
    <row r="152" spans="1:8" ht="13" thickBot="1" x14ac:dyDescent="0.3">
      <c r="A152" s="231" t="s">
        <v>2</v>
      </c>
      <c r="B152" s="295">
        <v>1</v>
      </c>
      <c r="C152" s="225">
        <v>2</v>
      </c>
      <c r="D152" s="342">
        <v>3</v>
      </c>
      <c r="E152" s="936"/>
    </row>
    <row r="153" spans="1:8" ht="13" x14ac:dyDescent="0.25">
      <c r="A153" s="236" t="s">
        <v>3</v>
      </c>
      <c r="B153" s="296">
        <v>1920</v>
      </c>
      <c r="C153" s="297">
        <v>1920</v>
      </c>
      <c r="D153" s="393">
        <v>1920</v>
      </c>
      <c r="E153" s="393">
        <v>1920</v>
      </c>
    </row>
    <row r="154" spans="1:8" x14ac:dyDescent="0.25">
      <c r="A154" s="241" t="s">
        <v>6</v>
      </c>
      <c r="B154" s="300">
        <v>2199</v>
      </c>
      <c r="C154" s="301">
        <v>2305</v>
      </c>
      <c r="D154" s="394">
        <v>2442</v>
      </c>
      <c r="E154" s="390">
        <v>2348</v>
      </c>
    </row>
    <row r="155" spans="1:8" x14ac:dyDescent="0.25">
      <c r="A155" s="231" t="s">
        <v>7</v>
      </c>
      <c r="B155" s="302">
        <v>100</v>
      </c>
      <c r="C155" s="303">
        <v>80</v>
      </c>
      <c r="D155" s="395">
        <v>85</v>
      </c>
      <c r="E155" s="391">
        <v>87.2</v>
      </c>
    </row>
    <row r="156" spans="1:8" ht="13" thickBot="1" x14ac:dyDescent="0.3">
      <c r="A156" s="231" t="s">
        <v>8</v>
      </c>
      <c r="B156" s="324">
        <v>5.1999999999999998E-2</v>
      </c>
      <c r="C156" s="325">
        <v>6.0999999999999999E-2</v>
      </c>
      <c r="D156" s="412">
        <v>6.6000000000000003E-2</v>
      </c>
      <c r="E156" s="413">
        <v>7.1999999999999995E-2</v>
      </c>
    </row>
    <row r="157" spans="1:8" x14ac:dyDescent="0.25">
      <c r="A157" s="241" t="s">
        <v>1</v>
      </c>
      <c r="B157" s="327">
        <f t="shared" ref="B157:D157" si="34">B154/B153*100-100</f>
        <v>14.53125</v>
      </c>
      <c r="C157" s="328">
        <f t="shared" si="34"/>
        <v>20.052083333333329</v>
      </c>
      <c r="D157" s="410">
        <f t="shared" si="34"/>
        <v>27.187500000000014</v>
      </c>
      <c r="E157" s="411">
        <f>E154/E153*100-100</f>
        <v>22.291666666666671</v>
      </c>
    </row>
    <row r="158" spans="1:8" ht="13" thickBot="1" x14ac:dyDescent="0.3">
      <c r="A158" s="231" t="s">
        <v>27</v>
      </c>
      <c r="B158" s="257">
        <f>B154-B141</f>
        <v>105</v>
      </c>
      <c r="C158" s="258">
        <f>C154-C141</f>
        <v>109</v>
      </c>
      <c r="D158" s="259">
        <f t="shared" ref="D158" si="35">D154-D141</f>
        <v>137</v>
      </c>
      <c r="E158" s="370">
        <f>E154-E141</f>
        <v>121</v>
      </c>
    </row>
    <row r="159" spans="1:8" x14ac:dyDescent="0.25">
      <c r="A159" s="267" t="s">
        <v>52</v>
      </c>
      <c r="B159" s="261">
        <v>67</v>
      </c>
      <c r="C159" s="262">
        <v>207</v>
      </c>
      <c r="D159" s="263">
        <v>202</v>
      </c>
      <c r="E159" s="371">
        <f>SUM(B159:D159)</f>
        <v>476</v>
      </c>
      <c r="F159" s="200" t="s">
        <v>56</v>
      </c>
      <c r="G159" s="397">
        <f>E146-E159</f>
        <v>2</v>
      </c>
      <c r="H159" s="306">
        <f>G159/E146</f>
        <v>4.1841004184100415E-3</v>
      </c>
    </row>
    <row r="160" spans="1:8" x14ac:dyDescent="0.25">
      <c r="A160" s="267" t="s">
        <v>28</v>
      </c>
      <c r="B160" s="218">
        <v>73</v>
      </c>
      <c r="C160" s="269">
        <v>73</v>
      </c>
      <c r="D160" s="219">
        <v>73</v>
      </c>
      <c r="E160" s="331"/>
      <c r="F160" s="200" t="s">
        <v>57</v>
      </c>
      <c r="G160" s="200">
        <v>70.8</v>
      </c>
    </row>
    <row r="161" spans="1:8" ht="13" thickBot="1" x14ac:dyDescent="0.3">
      <c r="A161" s="268" t="s">
        <v>26</v>
      </c>
      <c r="B161" s="216">
        <f t="shared" ref="B161:D161" si="36">B160-B147</f>
        <v>2.5</v>
      </c>
      <c r="C161" s="217">
        <f t="shared" si="36"/>
        <v>2.5</v>
      </c>
      <c r="D161" s="322">
        <f t="shared" si="36"/>
        <v>2.5</v>
      </c>
      <c r="E161" s="333"/>
      <c r="F161" s="200" t="s">
        <v>26</v>
      </c>
      <c r="G161" s="200">
        <f>G160-G147</f>
        <v>2.1499999999999915</v>
      </c>
    </row>
    <row r="163" spans="1:8" ht="13" thickBot="1" x14ac:dyDescent="0.3"/>
    <row r="164" spans="1:8" ht="13.5" thickBot="1" x14ac:dyDescent="0.3">
      <c r="A164" s="272" t="s">
        <v>152</v>
      </c>
      <c r="B164" s="934" t="s">
        <v>53</v>
      </c>
      <c r="C164" s="935"/>
      <c r="D164" s="935"/>
      <c r="E164" s="926" t="s">
        <v>0</v>
      </c>
      <c r="F164" s="200">
        <v>46</v>
      </c>
    </row>
    <row r="165" spans="1:8" ht="13" thickBot="1" x14ac:dyDescent="0.3">
      <c r="A165" s="231" t="s">
        <v>2</v>
      </c>
      <c r="B165" s="295">
        <v>1</v>
      </c>
      <c r="C165" s="225">
        <v>2</v>
      </c>
      <c r="D165" s="342">
        <v>3</v>
      </c>
      <c r="E165" s="936"/>
    </row>
    <row r="166" spans="1:8" ht="13" x14ac:dyDescent="0.25">
      <c r="A166" s="236" t="s">
        <v>3</v>
      </c>
      <c r="B166" s="296">
        <v>2040</v>
      </c>
      <c r="C166" s="297">
        <v>2040</v>
      </c>
      <c r="D166" s="393">
        <v>2040</v>
      </c>
      <c r="E166" s="393">
        <v>2040</v>
      </c>
    </row>
    <row r="167" spans="1:8" x14ac:dyDescent="0.25">
      <c r="A167" s="241" t="s">
        <v>6</v>
      </c>
      <c r="B167" s="300">
        <v>2292</v>
      </c>
      <c r="C167" s="301">
        <v>2371</v>
      </c>
      <c r="D167" s="394">
        <v>2508</v>
      </c>
      <c r="E167" s="390">
        <v>2420</v>
      </c>
    </row>
    <row r="168" spans="1:8" x14ac:dyDescent="0.25">
      <c r="A168" s="231" t="s">
        <v>7</v>
      </c>
      <c r="B168" s="302">
        <v>100</v>
      </c>
      <c r="C168" s="303">
        <v>90</v>
      </c>
      <c r="D168" s="395">
        <v>95</v>
      </c>
      <c r="E168" s="391">
        <v>84.8</v>
      </c>
    </row>
    <row r="169" spans="1:8" ht="13" thickBot="1" x14ac:dyDescent="0.3">
      <c r="A169" s="231" t="s">
        <v>8</v>
      </c>
      <c r="B169" s="324">
        <v>5.3999999999999999E-2</v>
      </c>
      <c r="C169" s="325">
        <v>5.3999999999999999E-2</v>
      </c>
      <c r="D169" s="412">
        <v>5.5E-2</v>
      </c>
      <c r="E169" s="413">
        <v>6.3E-2</v>
      </c>
    </row>
    <row r="170" spans="1:8" x14ac:dyDescent="0.25">
      <c r="A170" s="241" t="s">
        <v>1</v>
      </c>
      <c r="B170" s="327">
        <f t="shared" ref="B170:D170" si="37">B167/B166*100-100</f>
        <v>12.352941176470594</v>
      </c>
      <c r="C170" s="328">
        <f t="shared" si="37"/>
        <v>16.225490196078439</v>
      </c>
      <c r="D170" s="410">
        <f t="shared" si="37"/>
        <v>22.941176470588246</v>
      </c>
      <c r="E170" s="411">
        <f>E167/E166*100-100</f>
        <v>18.627450980392155</v>
      </c>
    </row>
    <row r="171" spans="1:8" ht="13" thickBot="1" x14ac:dyDescent="0.3">
      <c r="A171" s="231" t="s">
        <v>27</v>
      </c>
      <c r="B171" s="257">
        <f>B167-B154</f>
        <v>93</v>
      </c>
      <c r="C171" s="258">
        <f>C167-C154</f>
        <v>66</v>
      </c>
      <c r="D171" s="259">
        <f t="shared" ref="D171" si="38">D167-D154</f>
        <v>66</v>
      </c>
      <c r="E171" s="370">
        <f>E167-E154</f>
        <v>72</v>
      </c>
    </row>
    <row r="172" spans="1:8" x14ac:dyDescent="0.25">
      <c r="A172" s="267" t="s">
        <v>52</v>
      </c>
      <c r="B172" s="261">
        <v>67</v>
      </c>
      <c r="C172" s="262">
        <v>207</v>
      </c>
      <c r="D172" s="263">
        <v>202</v>
      </c>
      <c r="E172" s="371">
        <f>SUM(B172:D172)</f>
        <v>476</v>
      </c>
      <c r="F172" s="200" t="s">
        <v>56</v>
      </c>
      <c r="G172" s="397">
        <f>E159-E172</f>
        <v>0</v>
      </c>
      <c r="H172" s="306">
        <f>G172/E159</f>
        <v>0</v>
      </c>
    </row>
    <row r="173" spans="1:8" x14ac:dyDescent="0.25">
      <c r="A173" s="267" t="s">
        <v>28</v>
      </c>
      <c r="B173" s="218">
        <v>75.5</v>
      </c>
      <c r="C173" s="269">
        <v>75.5</v>
      </c>
      <c r="D173" s="219">
        <v>75.5</v>
      </c>
      <c r="E173" s="331"/>
      <c r="F173" s="200" t="s">
        <v>57</v>
      </c>
      <c r="G173" s="200">
        <v>72.989999999999995</v>
      </c>
    </row>
    <row r="174" spans="1:8" ht="13" thickBot="1" x14ac:dyDescent="0.3">
      <c r="A174" s="268" t="s">
        <v>26</v>
      </c>
      <c r="B174" s="216">
        <f t="shared" ref="B174:D174" si="39">B173-B160</f>
        <v>2.5</v>
      </c>
      <c r="C174" s="217">
        <f t="shared" si="39"/>
        <v>2.5</v>
      </c>
      <c r="D174" s="322">
        <f t="shared" si="39"/>
        <v>2.5</v>
      </c>
      <c r="E174" s="333"/>
      <c r="F174" s="200" t="s">
        <v>26</v>
      </c>
      <c r="G174" s="200">
        <f>G173-G160</f>
        <v>2.1899999999999977</v>
      </c>
    </row>
    <row r="176" spans="1:8" ht="13" thickBot="1" x14ac:dyDescent="0.3"/>
    <row r="177" spans="1:9" ht="13.5" thickBot="1" x14ac:dyDescent="0.3">
      <c r="A177" s="272" t="s">
        <v>153</v>
      </c>
      <c r="B177" s="934" t="s">
        <v>53</v>
      </c>
      <c r="C177" s="935"/>
      <c r="D177" s="935"/>
      <c r="E177" s="926" t="s">
        <v>0</v>
      </c>
      <c r="F177" s="200">
        <v>43</v>
      </c>
    </row>
    <row r="178" spans="1:9" ht="13" thickBot="1" x14ac:dyDescent="0.3">
      <c r="A178" s="231" t="s">
        <v>2</v>
      </c>
      <c r="B178" s="295">
        <v>1</v>
      </c>
      <c r="C178" s="225">
        <v>2</v>
      </c>
      <c r="D178" s="342">
        <v>3</v>
      </c>
      <c r="E178" s="936"/>
    </row>
    <row r="179" spans="1:9" ht="13" x14ac:dyDescent="0.25">
      <c r="A179" s="236" t="s">
        <v>3</v>
      </c>
      <c r="B179" s="296">
        <v>2160</v>
      </c>
      <c r="C179" s="297">
        <v>2160</v>
      </c>
      <c r="D179" s="393">
        <v>2160</v>
      </c>
      <c r="E179" s="393">
        <v>2160</v>
      </c>
    </row>
    <row r="180" spans="1:9" x14ac:dyDescent="0.25">
      <c r="A180" s="241" t="s">
        <v>6</v>
      </c>
      <c r="B180" s="300">
        <v>2344</v>
      </c>
      <c r="C180" s="301">
        <v>2501</v>
      </c>
      <c r="D180" s="394">
        <v>2662</v>
      </c>
      <c r="E180" s="390">
        <v>2372</v>
      </c>
    </row>
    <row r="181" spans="1:9" x14ac:dyDescent="0.25">
      <c r="A181" s="231" t="s">
        <v>7</v>
      </c>
      <c r="B181" s="302">
        <v>92.3</v>
      </c>
      <c r="C181" s="541">
        <v>95</v>
      </c>
      <c r="D181" s="542">
        <v>100</v>
      </c>
      <c r="E181" s="543">
        <v>90.7</v>
      </c>
      <c r="F181" s="544" t="s">
        <v>157</v>
      </c>
    </row>
    <row r="182" spans="1:9" ht="13" thickBot="1" x14ac:dyDescent="0.3">
      <c r="A182" s="231" t="s">
        <v>8</v>
      </c>
      <c r="B182" s="324">
        <v>5.0999999999999997E-2</v>
      </c>
      <c r="C182" s="325">
        <v>5.1999999999999998E-2</v>
      </c>
      <c r="D182" s="412">
        <v>3.4000000000000002E-2</v>
      </c>
      <c r="E182" s="413">
        <v>6.6000000000000003E-2</v>
      </c>
    </row>
    <row r="183" spans="1:9" x14ac:dyDescent="0.25">
      <c r="A183" s="241" t="s">
        <v>1</v>
      </c>
      <c r="B183" s="327">
        <f t="shared" ref="B183:D183" si="40">B180/B179*100-100</f>
        <v>8.518518518518519</v>
      </c>
      <c r="C183" s="328">
        <f t="shared" si="40"/>
        <v>15.787037037037038</v>
      </c>
      <c r="D183" s="410">
        <f t="shared" si="40"/>
        <v>23.240740740740733</v>
      </c>
      <c r="E183" s="411">
        <f>E180/E179*100-100</f>
        <v>9.8148148148148096</v>
      </c>
    </row>
    <row r="184" spans="1:9" ht="13" thickBot="1" x14ac:dyDescent="0.3">
      <c r="A184" s="231" t="s">
        <v>27</v>
      </c>
      <c r="B184" s="257">
        <f>B180-B167</f>
        <v>52</v>
      </c>
      <c r="C184" s="258">
        <f>C180-C167</f>
        <v>130</v>
      </c>
      <c r="D184" s="259">
        <f t="shared" ref="D184" si="41">D180-D167</f>
        <v>154</v>
      </c>
      <c r="E184" s="370">
        <f>E180-E167</f>
        <v>-48</v>
      </c>
    </row>
    <row r="185" spans="1:9" x14ac:dyDescent="0.25">
      <c r="A185" s="267" t="s">
        <v>52</v>
      </c>
      <c r="B185" s="261">
        <v>108</v>
      </c>
      <c r="C185" s="262">
        <v>203</v>
      </c>
      <c r="D185" s="263">
        <v>131</v>
      </c>
      <c r="E185" s="371">
        <f>SUM(B185:D185)</f>
        <v>442</v>
      </c>
      <c r="F185" s="200" t="s">
        <v>56</v>
      </c>
      <c r="G185" s="439">
        <f>E172-E185</f>
        <v>34</v>
      </c>
      <c r="H185" s="306">
        <f>G185/E172</f>
        <v>7.1428571428571425E-2</v>
      </c>
      <c r="I185" s="536" t="s">
        <v>154</v>
      </c>
    </row>
    <row r="186" spans="1:9" x14ac:dyDescent="0.25">
      <c r="A186" s="267" t="s">
        <v>28</v>
      </c>
      <c r="B186" s="218">
        <v>78.5</v>
      </c>
      <c r="C186" s="269">
        <v>78.5</v>
      </c>
      <c r="D186" s="219">
        <v>78.5</v>
      </c>
      <c r="E186" s="331"/>
      <c r="F186" s="200" t="s">
        <v>57</v>
      </c>
      <c r="G186" s="200">
        <v>75.510000000000005</v>
      </c>
    </row>
    <row r="187" spans="1:9" ht="13" thickBot="1" x14ac:dyDescent="0.3">
      <c r="A187" s="268" t="s">
        <v>26</v>
      </c>
      <c r="B187" s="216">
        <f t="shared" ref="B187:D187" si="42">B186-B173</f>
        <v>3</v>
      </c>
      <c r="C187" s="217">
        <f t="shared" si="42"/>
        <v>3</v>
      </c>
      <c r="D187" s="322">
        <f t="shared" si="42"/>
        <v>3</v>
      </c>
      <c r="E187" s="333"/>
      <c r="F187" s="200" t="s">
        <v>26</v>
      </c>
      <c r="G187" s="200">
        <f>G186-G173</f>
        <v>2.5200000000000102</v>
      </c>
    </row>
    <row r="189" spans="1:9" ht="13" thickBot="1" x14ac:dyDescent="0.3"/>
    <row r="190" spans="1:9" ht="13.5" thickBot="1" x14ac:dyDescent="0.3">
      <c r="A190" s="272" t="s">
        <v>158</v>
      </c>
      <c r="B190" s="934" t="s">
        <v>53</v>
      </c>
      <c r="C190" s="935"/>
      <c r="D190" s="935"/>
      <c r="E190" s="926" t="s">
        <v>0</v>
      </c>
    </row>
    <row r="191" spans="1:9" ht="13" thickBot="1" x14ac:dyDescent="0.3">
      <c r="A191" s="231" t="s">
        <v>2</v>
      </c>
      <c r="B191" s="295">
        <v>1</v>
      </c>
      <c r="C191" s="225">
        <v>2</v>
      </c>
      <c r="D191" s="342">
        <v>3</v>
      </c>
      <c r="E191" s="936"/>
    </row>
    <row r="192" spans="1:9" ht="13" x14ac:dyDescent="0.25">
      <c r="A192" s="236" t="s">
        <v>3</v>
      </c>
      <c r="B192" s="296">
        <v>2290</v>
      </c>
      <c r="C192" s="297">
        <v>2290</v>
      </c>
      <c r="D192" s="393">
        <v>2290</v>
      </c>
      <c r="E192" s="393">
        <v>2290</v>
      </c>
    </row>
    <row r="193" spans="1:8" x14ac:dyDescent="0.25">
      <c r="A193" s="241" t="s">
        <v>6</v>
      </c>
      <c r="B193" s="548">
        <v>2445</v>
      </c>
      <c r="C193" s="304">
        <v>2635</v>
      </c>
      <c r="D193" s="395">
        <v>2922</v>
      </c>
      <c r="E193" s="549">
        <v>2678</v>
      </c>
    </row>
    <row r="194" spans="1:8" x14ac:dyDescent="0.25">
      <c r="A194" s="231" t="s">
        <v>7</v>
      </c>
      <c r="B194" s="302">
        <v>90</v>
      </c>
      <c r="C194" s="303">
        <v>100</v>
      </c>
      <c r="D194" s="395">
        <v>76.900000000000006</v>
      </c>
      <c r="E194" s="391">
        <v>81.400000000000006</v>
      </c>
      <c r="F194" s="228"/>
    </row>
    <row r="195" spans="1:8" ht="13" thickBot="1" x14ac:dyDescent="0.3">
      <c r="A195" s="231" t="s">
        <v>8</v>
      </c>
      <c r="B195" s="324">
        <v>6.3E-2</v>
      </c>
      <c r="C195" s="325">
        <v>4.1000000000000002E-2</v>
      </c>
      <c r="D195" s="412">
        <v>0.107</v>
      </c>
      <c r="E195" s="413">
        <v>9.9000000000000005E-2</v>
      </c>
    </row>
    <row r="196" spans="1:8" x14ac:dyDescent="0.25">
      <c r="A196" s="241" t="s">
        <v>1</v>
      </c>
      <c r="B196" s="327">
        <f t="shared" ref="B196:D196" si="43">B193/B192*100-100</f>
        <v>6.768558951965062</v>
      </c>
      <c r="C196" s="328">
        <f t="shared" si="43"/>
        <v>15.065502183406124</v>
      </c>
      <c r="D196" s="410">
        <f t="shared" si="43"/>
        <v>27.598253275109158</v>
      </c>
      <c r="E196" s="411">
        <f>E193/E192*100-100</f>
        <v>16.943231441048027</v>
      </c>
    </row>
    <row r="197" spans="1:8" ht="13" thickBot="1" x14ac:dyDescent="0.3">
      <c r="A197" s="231" t="s">
        <v>27</v>
      </c>
      <c r="B197" s="257">
        <f>B193-B180</f>
        <v>101</v>
      </c>
      <c r="C197" s="258">
        <f>C193-C180</f>
        <v>134</v>
      </c>
      <c r="D197" s="259">
        <f t="shared" ref="D197" si="44">D193-D180</f>
        <v>260</v>
      </c>
      <c r="E197" s="370">
        <f>E193-E180</f>
        <v>306</v>
      </c>
    </row>
    <row r="198" spans="1:8" x14ac:dyDescent="0.25">
      <c r="A198" s="267" t="s">
        <v>52</v>
      </c>
      <c r="B198" s="261">
        <v>108</v>
      </c>
      <c r="C198" s="262">
        <v>203</v>
      </c>
      <c r="D198" s="263">
        <v>131</v>
      </c>
      <c r="E198" s="371">
        <f>SUM(B198:D198)</f>
        <v>442</v>
      </c>
      <c r="F198" s="200" t="s">
        <v>56</v>
      </c>
      <c r="G198" s="397">
        <f>E185-E198</f>
        <v>0</v>
      </c>
      <c r="H198" s="306">
        <f>G198/E185</f>
        <v>0</v>
      </c>
    </row>
    <row r="199" spans="1:8" x14ac:dyDescent="0.25">
      <c r="A199" s="267" t="s">
        <v>28</v>
      </c>
      <c r="B199" s="218">
        <v>82.5</v>
      </c>
      <c r="C199" s="269">
        <v>82.5</v>
      </c>
      <c r="D199" s="219">
        <v>82.5</v>
      </c>
      <c r="E199" s="331"/>
      <c r="F199" s="200" t="s">
        <v>57</v>
      </c>
      <c r="G199" s="200">
        <v>78.47</v>
      </c>
    </row>
    <row r="200" spans="1:8" ht="13" thickBot="1" x14ac:dyDescent="0.3">
      <c r="A200" s="268" t="s">
        <v>26</v>
      </c>
      <c r="B200" s="216">
        <f t="shared" ref="B200:D200" si="45">B199-B186</f>
        <v>4</v>
      </c>
      <c r="C200" s="217">
        <f t="shared" si="45"/>
        <v>4</v>
      </c>
      <c r="D200" s="322">
        <f t="shared" si="45"/>
        <v>4</v>
      </c>
      <c r="E200" s="333"/>
      <c r="F200" s="200" t="s">
        <v>26</v>
      </c>
      <c r="G200" s="200">
        <f>G199-G186</f>
        <v>2.9599999999999937</v>
      </c>
    </row>
    <row r="202" spans="1:8" ht="13" thickBot="1" x14ac:dyDescent="0.3"/>
    <row r="203" spans="1:8" ht="13.5" thickBot="1" x14ac:dyDescent="0.3">
      <c r="A203" s="272" t="s">
        <v>159</v>
      </c>
      <c r="B203" s="934" t="s">
        <v>53</v>
      </c>
      <c r="C203" s="935"/>
      <c r="D203" s="935"/>
      <c r="E203" s="926" t="s">
        <v>0</v>
      </c>
      <c r="F203" s="200">
        <v>43</v>
      </c>
    </row>
    <row r="204" spans="1:8" ht="13" thickBot="1" x14ac:dyDescent="0.3">
      <c r="A204" s="231" t="s">
        <v>2</v>
      </c>
      <c r="B204" s="295">
        <v>1</v>
      </c>
      <c r="C204" s="225">
        <v>2</v>
      </c>
      <c r="D204" s="342">
        <v>3</v>
      </c>
      <c r="E204" s="936"/>
    </row>
    <row r="205" spans="1:8" ht="13" x14ac:dyDescent="0.25">
      <c r="A205" s="236" t="s">
        <v>3</v>
      </c>
      <c r="B205" s="296">
        <v>2420</v>
      </c>
      <c r="C205" s="297">
        <v>2420</v>
      </c>
      <c r="D205" s="393">
        <v>2420</v>
      </c>
      <c r="E205" s="393">
        <v>2420</v>
      </c>
    </row>
    <row r="206" spans="1:8" x14ac:dyDescent="0.25">
      <c r="A206" s="241" t="s">
        <v>6</v>
      </c>
      <c r="B206" s="300">
        <v>2611</v>
      </c>
      <c r="C206" s="301">
        <v>2743</v>
      </c>
      <c r="D206" s="394">
        <v>2935</v>
      </c>
      <c r="E206" s="549">
        <v>2770</v>
      </c>
    </row>
    <row r="207" spans="1:8" x14ac:dyDescent="0.25">
      <c r="A207" s="231" t="s">
        <v>7</v>
      </c>
      <c r="B207" s="302">
        <v>90</v>
      </c>
      <c r="C207" s="303">
        <v>95</v>
      </c>
      <c r="D207" s="395">
        <v>92.3</v>
      </c>
      <c r="E207" s="391">
        <v>88.4</v>
      </c>
      <c r="F207" s="228"/>
    </row>
    <row r="208" spans="1:8" ht="13" thickBot="1" x14ac:dyDescent="0.3">
      <c r="A208" s="231" t="s">
        <v>8</v>
      </c>
      <c r="B208" s="324">
        <v>5.5E-2</v>
      </c>
      <c r="C208" s="325">
        <v>4.5999999999999999E-2</v>
      </c>
      <c r="D208" s="412">
        <v>5.7000000000000002E-2</v>
      </c>
      <c r="E208" s="413">
        <v>6.7000000000000004E-2</v>
      </c>
    </row>
    <row r="209" spans="1:8" x14ac:dyDescent="0.25">
      <c r="A209" s="241" t="s">
        <v>1</v>
      </c>
      <c r="B209" s="327">
        <f t="shared" ref="B209:D209" si="46">B206/B205*100-100</f>
        <v>7.892561983471083</v>
      </c>
      <c r="C209" s="328">
        <f t="shared" si="46"/>
        <v>13.347107438016522</v>
      </c>
      <c r="D209" s="410">
        <f t="shared" si="46"/>
        <v>21.280991735537185</v>
      </c>
      <c r="E209" s="411">
        <f>E206/E205*100-100</f>
        <v>14.462809917355372</v>
      </c>
    </row>
    <row r="210" spans="1:8" ht="13" thickBot="1" x14ac:dyDescent="0.3">
      <c r="A210" s="231" t="s">
        <v>27</v>
      </c>
      <c r="B210" s="257">
        <f>B206-B193</f>
        <v>166</v>
      </c>
      <c r="C210" s="258">
        <f>C206-C193</f>
        <v>108</v>
      </c>
      <c r="D210" s="259">
        <f t="shared" ref="D210" si="47">D206-D193</f>
        <v>13</v>
      </c>
      <c r="E210" s="370">
        <f>E206-E193</f>
        <v>92</v>
      </c>
    </row>
    <row r="211" spans="1:8" x14ac:dyDescent="0.25">
      <c r="A211" s="267" t="s">
        <v>52</v>
      </c>
      <c r="B211" s="261">
        <v>108</v>
      </c>
      <c r="C211" s="262">
        <v>202</v>
      </c>
      <c r="D211" s="263">
        <v>131</v>
      </c>
      <c r="E211" s="371">
        <f>SUM(B211:D211)</f>
        <v>441</v>
      </c>
      <c r="F211" s="200" t="s">
        <v>56</v>
      </c>
      <c r="G211" s="397">
        <f>E198-E211</f>
        <v>1</v>
      </c>
      <c r="H211" s="306">
        <f>G211/E198</f>
        <v>2.2624434389140274E-3</v>
      </c>
    </row>
    <row r="212" spans="1:8" x14ac:dyDescent="0.25">
      <c r="A212" s="267" t="s">
        <v>28</v>
      </c>
      <c r="B212" s="218">
        <v>87.5</v>
      </c>
      <c r="C212" s="269">
        <v>87</v>
      </c>
      <c r="D212" s="219">
        <v>87</v>
      </c>
      <c r="E212" s="331"/>
      <c r="F212" s="200" t="s">
        <v>57</v>
      </c>
      <c r="G212" s="200">
        <v>82.7</v>
      </c>
    </row>
    <row r="213" spans="1:8" ht="13" thickBot="1" x14ac:dyDescent="0.3">
      <c r="A213" s="268" t="s">
        <v>26</v>
      </c>
      <c r="B213" s="216">
        <f t="shared" ref="B213:D213" si="48">B212-B199</f>
        <v>5</v>
      </c>
      <c r="C213" s="217">
        <f t="shared" si="48"/>
        <v>4.5</v>
      </c>
      <c r="D213" s="322">
        <f t="shared" si="48"/>
        <v>4.5</v>
      </c>
      <c r="E213" s="333"/>
      <c r="F213" s="200" t="s">
        <v>26</v>
      </c>
      <c r="G213" s="200">
        <f>G212-G199</f>
        <v>4.230000000000004</v>
      </c>
    </row>
    <row r="215" spans="1:8" ht="13" thickBot="1" x14ac:dyDescent="0.3"/>
    <row r="216" spans="1:8" ht="13.5" thickBot="1" x14ac:dyDescent="0.3">
      <c r="A216" s="272" t="s">
        <v>161</v>
      </c>
      <c r="B216" s="934" t="s">
        <v>53</v>
      </c>
      <c r="C216" s="935"/>
      <c r="D216" s="935"/>
      <c r="E216" s="926" t="s">
        <v>0</v>
      </c>
      <c r="F216" s="200">
        <v>43</v>
      </c>
    </row>
    <row r="217" spans="1:8" ht="13" thickBot="1" x14ac:dyDescent="0.3">
      <c r="A217" s="231" t="s">
        <v>2</v>
      </c>
      <c r="B217" s="295">
        <v>1</v>
      </c>
      <c r="C217" s="225">
        <v>2</v>
      </c>
      <c r="D217" s="342">
        <v>3</v>
      </c>
      <c r="E217" s="936"/>
    </row>
    <row r="218" spans="1:8" ht="13" x14ac:dyDescent="0.25">
      <c r="A218" s="236" t="s">
        <v>3</v>
      </c>
      <c r="B218" s="296">
        <v>2560</v>
      </c>
      <c r="C218" s="297">
        <v>2560</v>
      </c>
      <c r="D218" s="393">
        <v>2560</v>
      </c>
      <c r="E218" s="393">
        <v>2560</v>
      </c>
    </row>
    <row r="219" spans="1:8" x14ac:dyDescent="0.25">
      <c r="A219" s="241" t="s">
        <v>6</v>
      </c>
      <c r="B219" s="300">
        <v>2698</v>
      </c>
      <c r="C219" s="301">
        <v>2836</v>
      </c>
      <c r="D219" s="394">
        <v>3049</v>
      </c>
      <c r="E219" s="549">
        <v>2844</v>
      </c>
    </row>
    <row r="220" spans="1:8" x14ac:dyDescent="0.25">
      <c r="A220" s="231" t="s">
        <v>7</v>
      </c>
      <c r="B220" s="302">
        <v>92.3</v>
      </c>
      <c r="C220" s="303">
        <v>100</v>
      </c>
      <c r="D220" s="395">
        <v>80</v>
      </c>
      <c r="E220" s="391">
        <v>90.7</v>
      </c>
      <c r="F220" s="228"/>
    </row>
    <row r="221" spans="1:8" ht="13" thickBot="1" x14ac:dyDescent="0.3">
      <c r="A221" s="231" t="s">
        <v>8</v>
      </c>
      <c r="B221" s="324">
        <v>4.2999999999999997E-2</v>
      </c>
      <c r="C221" s="325">
        <v>4.1000000000000002E-2</v>
      </c>
      <c r="D221" s="412">
        <v>0.123</v>
      </c>
      <c r="E221" s="413">
        <v>8.4000000000000005E-2</v>
      </c>
    </row>
    <row r="222" spans="1:8" x14ac:dyDescent="0.25">
      <c r="A222" s="241" t="s">
        <v>1</v>
      </c>
      <c r="B222" s="327">
        <f t="shared" ref="B222:D222" si="49">B219/B218*100-100</f>
        <v>5.390625</v>
      </c>
      <c r="C222" s="328">
        <f t="shared" si="49"/>
        <v>10.781250000000014</v>
      </c>
      <c r="D222" s="410">
        <f t="shared" si="49"/>
        <v>19.101562499999986</v>
      </c>
      <c r="E222" s="411">
        <f>E219/E218*100-100</f>
        <v>11.093749999999986</v>
      </c>
    </row>
    <row r="223" spans="1:8" ht="13" thickBot="1" x14ac:dyDescent="0.3">
      <c r="A223" s="231" t="s">
        <v>27</v>
      </c>
      <c r="B223" s="257">
        <f>B219-B206</f>
        <v>87</v>
      </c>
      <c r="C223" s="258">
        <f>C219-C206</f>
        <v>93</v>
      </c>
      <c r="D223" s="259">
        <f t="shared" ref="D223" si="50">D219-D206</f>
        <v>114</v>
      </c>
      <c r="E223" s="370">
        <f>E219-E206</f>
        <v>74</v>
      </c>
    </row>
    <row r="224" spans="1:8" x14ac:dyDescent="0.25">
      <c r="A224" s="267" t="s">
        <v>52</v>
      </c>
      <c r="B224" s="261">
        <v>107</v>
      </c>
      <c r="C224" s="262">
        <v>200</v>
      </c>
      <c r="D224" s="263">
        <v>130</v>
      </c>
      <c r="E224" s="371">
        <f>SUM(B224:D224)</f>
        <v>437</v>
      </c>
      <c r="F224" s="200" t="s">
        <v>56</v>
      </c>
      <c r="G224" s="397">
        <f>E211-E224</f>
        <v>4</v>
      </c>
      <c r="H224" s="306">
        <f>G224/E211</f>
        <v>9.0702947845804991E-3</v>
      </c>
    </row>
    <row r="225" spans="1:8" x14ac:dyDescent="0.25">
      <c r="A225" s="267" t="s">
        <v>28</v>
      </c>
      <c r="B225" s="218">
        <v>93</v>
      </c>
      <c r="C225" s="269">
        <v>92.5</v>
      </c>
      <c r="D225" s="219">
        <v>92.5</v>
      </c>
      <c r="E225" s="331"/>
      <c r="F225" s="200" t="s">
        <v>57</v>
      </c>
      <c r="G225" s="200">
        <v>87.94</v>
      </c>
    </row>
    <row r="226" spans="1:8" ht="13" thickBot="1" x14ac:dyDescent="0.3">
      <c r="A226" s="268" t="s">
        <v>26</v>
      </c>
      <c r="B226" s="216">
        <f t="shared" ref="B226:D226" si="51">B225-B212</f>
        <v>5.5</v>
      </c>
      <c r="C226" s="217">
        <f t="shared" si="51"/>
        <v>5.5</v>
      </c>
      <c r="D226" s="322">
        <f t="shared" si="51"/>
        <v>5.5</v>
      </c>
      <c r="E226" s="333"/>
      <c r="F226" s="200" t="s">
        <v>26</v>
      </c>
      <c r="G226" s="200">
        <f>G225-G212</f>
        <v>5.2399999999999949</v>
      </c>
    </row>
    <row r="228" spans="1:8" ht="13" thickBot="1" x14ac:dyDescent="0.3"/>
    <row r="229" spans="1:8" ht="13.5" thickBot="1" x14ac:dyDescent="0.3">
      <c r="A229" s="272" t="s">
        <v>162</v>
      </c>
      <c r="B229" s="934" t="s">
        <v>53</v>
      </c>
      <c r="C229" s="935"/>
      <c r="D229" s="935"/>
      <c r="E229" s="926" t="s">
        <v>0</v>
      </c>
      <c r="F229" s="200">
        <v>43</v>
      </c>
    </row>
    <row r="230" spans="1:8" ht="13" thickBot="1" x14ac:dyDescent="0.3">
      <c r="A230" s="231" t="s">
        <v>2</v>
      </c>
      <c r="B230" s="295">
        <v>1</v>
      </c>
      <c r="C230" s="225">
        <v>2</v>
      </c>
      <c r="D230" s="342">
        <v>3</v>
      </c>
      <c r="E230" s="936"/>
    </row>
    <row r="231" spans="1:8" ht="13" x14ac:dyDescent="0.25">
      <c r="A231" s="236" t="s">
        <v>3</v>
      </c>
      <c r="B231" s="296">
        <v>2710</v>
      </c>
      <c r="C231" s="297">
        <v>2710</v>
      </c>
      <c r="D231" s="393">
        <v>2710</v>
      </c>
      <c r="E231" s="393">
        <v>2710</v>
      </c>
    </row>
    <row r="232" spans="1:8" x14ac:dyDescent="0.25">
      <c r="A232" s="241" t="s">
        <v>6</v>
      </c>
      <c r="B232" s="300">
        <v>2840</v>
      </c>
      <c r="C232" s="301">
        <v>2939</v>
      </c>
      <c r="D232" s="394">
        <v>3261</v>
      </c>
      <c r="E232" s="549">
        <v>2984</v>
      </c>
    </row>
    <row r="233" spans="1:8" x14ac:dyDescent="0.25">
      <c r="A233" s="231" t="s">
        <v>7</v>
      </c>
      <c r="B233" s="302">
        <v>92.3</v>
      </c>
      <c r="C233" s="303">
        <v>95</v>
      </c>
      <c r="D233" s="395">
        <v>80</v>
      </c>
      <c r="E233" s="391">
        <v>83.7</v>
      </c>
      <c r="F233" s="228"/>
    </row>
    <row r="234" spans="1:8" ht="13" thickBot="1" x14ac:dyDescent="0.3">
      <c r="A234" s="231" t="s">
        <v>8</v>
      </c>
      <c r="B234" s="324">
        <v>0.05</v>
      </c>
      <c r="C234" s="325">
        <v>5.3999999999999999E-2</v>
      </c>
      <c r="D234" s="412">
        <v>8.7999999999999995E-2</v>
      </c>
      <c r="E234" s="413">
        <v>8.3000000000000004E-2</v>
      </c>
    </row>
    <row r="235" spans="1:8" x14ac:dyDescent="0.25">
      <c r="A235" s="241" t="s">
        <v>1</v>
      </c>
      <c r="B235" s="327">
        <f t="shared" ref="B235:D235" si="52">B232/B231*100-100</f>
        <v>4.79704797047971</v>
      </c>
      <c r="C235" s="328">
        <f t="shared" si="52"/>
        <v>8.4501845018450297</v>
      </c>
      <c r="D235" s="410">
        <f t="shared" si="52"/>
        <v>20.332103321033216</v>
      </c>
      <c r="E235" s="411">
        <f>E232/E231*100-100</f>
        <v>10.110701107011067</v>
      </c>
    </row>
    <row r="236" spans="1:8" ht="13" thickBot="1" x14ac:dyDescent="0.3">
      <c r="A236" s="231" t="s">
        <v>27</v>
      </c>
      <c r="B236" s="257">
        <f>B232-B219</f>
        <v>142</v>
      </c>
      <c r="C236" s="258">
        <f>C232-C219</f>
        <v>103</v>
      </c>
      <c r="D236" s="259">
        <f t="shared" ref="D236" si="53">D232-D219</f>
        <v>212</v>
      </c>
      <c r="E236" s="370">
        <f>E232-E219</f>
        <v>140</v>
      </c>
    </row>
    <row r="237" spans="1:8" x14ac:dyDescent="0.25">
      <c r="A237" s="267" t="s">
        <v>52</v>
      </c>
      <c r="B237" s="261">
        <v>105</v>
      </c>
      <c r="C237" s="262">
        <v>200</v>
      </c>
      <c r="D237" s="263">
        <v>130</v>
      </c>
      <c r="E237" s="371">
        <f>SUM(B237:D237)</f>
        <v>435</v>
      </c>
      <c r="F237" s="200" t="s">
        <v>56</v>
      </c>
      <c r="G237" s="397">
        <f>E224-E237</f>
        <v>2</v>
      </c>
      <c r="H237" s="306">
        <f>G237/E224</f>
        <v>4.5766590389016018E-3</v>
      </c>
    </row>
    <row r="238" spans="1:8" x14ac:dyDescent="0.25">
      <c r="A238" s="267" t="s">
        <v>28</v>
      </c>
      <c r="B238" s="218">
        <v>98.5</v>
      </c>
      <c r="C238" s="269">
        <v>98</v>
      </c>
      <c r="D238" s="219">
        <v>98</v>
      </c>
      <c r="E238" s="331"/>
      <c r="F238" s="200" t="s">
        <v>57</v>
      </c>
      <c r="G238" s="200">
        <v>93.07</v>
      </c>
    </row>
    <row r="239" spans="1:8" ht="13" thickBot="1" x14ac:dyDescent="0.3">
      <c r="A239" s="268" t="s">
        <v>26</v>
      </c>
      <c r="B239" s="216">
        <f t="shared" ref="B239:D239" si="54">B238-B225</f>
        <v>5.5</v>
      </c>
      <c r="C239" s="217">
        <f t="shared" si="54"/>
        <v>5.5</v>
      </c>
      <c r="D239" s="322">
        <f t="shared" si="54"/>
        <v>5.5</v>
      </c>
      <c r="E239" s="333"/>
      <c r="F239" s="200" t="s">
        <v>26</v>
      </c>
      <c r="G239" s="200">
        <f>G238-G225</f>
        <v>5.1299999999999955</v>
      </c>
    </row>
    <row r="241" spans="1:8" ht="13" thickBot="1" x14ac:dyDescent="0.3"/>
    <row r="242" spans="1:8" ht="13.5" thickBot="1" x14ac:dyDescent="0.3">
      <c r="A242" s="272" t="s">
        <v>163</v>
      </c>
      <c r="B242" s="934" t="s">
        <v>53</v>
      </c>
      <c r="C242" s="935"/>
      <c r="D242" s="935"/>
      <c r="E242" s="926" t="s">
        <v>0</v>
      </c>
    </row>
    <row r="243" spans="1:8" ht="13" thickBot="1" x14ac:dyDescent="0.3">
      <c r="A243" s="231" t="s">
        <v>2</v>
      </c>
      <c r="B243" s="295">
        <v>1</v>
      </c>
      <c r="C243" s="225">
        <v>2</v>
      </c>
      <c r="D243" s="342">
        <v>3</v>
      </c>
      <c r="E243" s="936"/>
    </row>
    <row r="244" spans="1:8" ht="13" x14ac:dyDescent="0.25">
      <c r="A244" s="236" t="s">
        <v>3</v>
      </c>
      <c r="B244" s="296">
        <v>2870</v>
      </c>
      <c r="C244" s="297">
        <v>2870</v>
      </c>
      <c r="D244" s="393">
        <v>2870</v>
      </c>
      <c r="E244" s="393">
        <v>2870</v>
      </c>
    </row>
    <row r="245" spans="1:8" x14ac:dyDescent="0.25">
      <c r="A245" s="241" t="s">
        <v>6</v>
      </c>
      <c r="B245" s="300">
        <v>2857</v>
      </c>
      <c r="C245" s="301">
        <v>3092</v>
      </c>
      <c r="D245" s="394">
        <v>3412</v>
      </c>
      <c r="E245" s="549">
        <v>3096</v>
      </c>
    </row>
    <row r="246" spans="1:8" x14ac:dyDescent="0.25">
      <c r="A246" s="231" t="s">
        <v>7</v>
      </c>
      <c r="B246" s="302">
        <v>84.6</v>
      </c>
      <c r="C246" s="303">
        <v>85</v>
      </c>
      <c r="D246" s="395">
        <v>60</v>
      </c>
      <c r="E246" s="391">
        <v>72.099999999999994</v>
      </c>
      <c r="F246" s="228"/>
    </row>
    <row r="247" spans="1:8" ht="13" thickBot="1" x14ac:dyDescent="0.3">
      <c r="A247" s="231" t="s">
        <v>8</v>
      </c>
      <c r="B247" s="324">
        <v>6.6000000000000003E-2</v>
      </c>
      <c r="C247" s="325">
        <v>7.3999999999999996E-2</v>
      </c>
      <c r="D247" s="412">
        <v>0.14399999999999999</v>
      </c>
      <c r="E247" s="413">
        <v>0.115</v>
      </c>
    </row>
    <row r="248" spans="1:8" x14ac:dyDescent="0.25">
      <c r="A248" s="241" t="s">
        <v>1</v>
      </c>
      <c r="B248" s="327">
        <f t="shared" ref="B248:D248" si="55">B245/B244*100-100</f>
        <v>-0.45296167247387586</v>
      </c>
      <c r="C248" s="328">
        <f t="shared" si="55"/>
        <v>7.7351916376306633</v>
      </c>
      <c r="D248" s="410">
        <f t="shared" si="55"/>
        <v>18.885017421602782</v>
      </c>
      <c r="E248" s="411">
        <f>E245/E244*100-100</f>
        <v>7.874564459930312</v>
      </c>
    </row>
    <row r="249" spans="1:8" ht="13" thickBot="1" x14ac:dyDescent="0.3">
      <c r="A249" s="231" t="s">
        <v>27</v>
      </c>
      <c r="B249" s="257">
        <f>B245-B232</f>
        <v>17</v>
      </c>
      <c r="C249" s="258">
        <f>C245-C232</f>
        <v>153</v>
      </c>
      <c r="D249" s="259">
        <f t="shared" ref="D249" si="56">D245-D232</f>
        <v>151</v>
      </c>
      <c r="E249" s="370">
        <f>E245-E232</f>
        <v>112</v>
      </c>
    </row>
    <row r="250" spans="1:8" x14ac:dyDescent="0.25">
      <c r="A250" s="267" t="s">
        <v>52</v>
      </c>
      <c r="B250" s="261">
        <v>105</v>
      </c>
      <c r="C250" s="262">
        <v>197</v>
      </c>
      <c r="D250" s="263">
        <v>130</v>
      </c>
      <c r="E250" s="371">
        <f>SUM(B250:D250)</f>
        <v>432</v>
      </c>
      <c r="F250" s="200" t="s">
        <v>56</v>
      </c>
      <c r="G250" s="397">
        <f>E237-E250</f>
        <v>3</v>
      </c>
      <c r="H250" s="306">
        <f>G250/E237</f>
        <v>6.8965517241379309E-3</v>
      </c>
    </row>
    <row r="251" spans="1:8" x14ac:dyDescent="0.25">
      <c r="A251" s="267" t="s">
        <v>28</v>
      </c>
      <c r="B251" s="218">
        <v>105.5</v>
      </c>
      <c r="C251" s="269">
        <v>104</v>
      </c>
      <c r="D251" s="219">
        <v>104</v>
      </c>
      <c r="E251" s="331"/>
      <c r="F251" s="200" t="s">
        <v>57</v>
      </c>
      <c r="G251" s="200">
        <v>98.81</v>
      </c>
    </row>
    <row r="252" spans="1:8" ht="13" thickBot="1" x14ac:dyDescent="0.3">
      <c r="A252" s="268" t="s">
        <v>26</v>
      </c>
      <c r="B252" s="216">
        <f t="shared" ref="B252:D252" si="57">B251-B238</f>
        <v>7</v>
      </c>
      <c r="C252" s="217">
        <f t="shared" si="57"/>
        <v>6</v>
      </c>
      <c r="D252" s="322">
        <f t="shared" si="57"/>
        <v>6</v>
      </c>
      <c r="E252" s="333"/>
      <c r="F252" s="200" t="s">
        <v>26</v>
      </c>
      <c r="G252" s="200">
        <f>G251-G238</f>
        <v>5.7400000000000091</v>
      </c>
    </row>
    <row r="254" spans="1:8" ht="13" thickBot="1" x14ac:dyDescent="0.3"/>
    <row r="255" spans="1:8" ht="13.5" thickBot="1" x14ac:dyDescent="0.3">
      <c r="A255" s="272" t="s">
        <v>165</v>
      </c>
      <c r="B255" s="934" t="s">
        <v>53</v>
      </c>
      <c r="C255" s="935"/>
      <c r="D255" s="935"/>
      <c r="E255" s="926" t="s">
        <v>0</v>
      </c>
    </row>
    <row r="256" spans="1:8" ht="13" thickBot="1" x14ac:dyDescent="0.3">
      <c r="A256" s="231" t="s">
        <v>2</v>
      </c>
      <c r="B256" s="295">
        <v>1</v>
      </c>
      <c r="C256" s="225">
        <v>2</v>
      </c>
      <c r="D256" s="342">
        <v>3</v>
      </c>
      <c r="E256" s="936"/>
    </row>
    <row r="257" spans="1:8" ht="13" x14ac:dyDescent="0.25">
      <c r="A257" s="236" t="s">
        <v>3</v>
      </c>
      <c r="B257" s="296">
        <v>3040</v>
      </c>
      <c r="C257" s="297">
        <v>3040</v>
      </c>
      <c r="D257" s="393">
        <v>3040</v>
      </c>
      <c r="E257" s="393">
        <v>3040</v>
      </c>
    </row>
    <row r="258" spans="1:8" x14ac:dyDescent="0.25">
      <c r="A258" s="241" t="s">
        <v>6</v>
      </c>
      <c r="B258" s="300">
        <v>3175</v>
      </c>
      <c r="C258" s="301">
        <v>3157</v>
      </c>
      <c r="D258" s="394">
        <v>3436</v>
      </c>
      <c r="E258" s="549">
        <v>3245</v>
      </c>
    </row>
    <row r="259" spans="1:8" x14ac:dyDescent="0.25">
      <c r="A259" s="231" t="s">
        <v>7</v>
      </c>
      <c r="B259" s="302">
        <v>100</v>
      </c>
      <c r="C259" s="303">
        <v>85</v>
      </c>
      <c r="D259" s="395">
        <v>92.3</v>
      </c>
      <c r="E259" s="391">
        <v>81.400000000000006</v>
      </c>
      <c r="F259" s="228"/>
    </row>
    <row r="260" spans="1:8" ht="13" thickBot="1" x14ac:dyDescent="0.3">
      <c r="A260" s="231" t="s">
        <v>8</v>
      </c>
      <c r="B260" s="324">
        <v>7.0999999999999994E-2</v>
      </c>
      <c r="C260" s="325">
        <v>7.8E-2</v>
      </c>
      <c r="D260" s="412">
        <v>3.3000000000000002E-2</v>
      </c>
      <c r="E260" s="413">
        <v>7.6999999999999999E-2</v>
      </c>
    </row>
    <row r="261" spans="1:8" x14ac:dyDescent="0.25">
      <c r="A261" s="241" t="s">
        <v>1</v>
      </c>
      <c r="B261" s="327">
        <f t="shared" ref="B261:D261" si="58">B258/B257*100-100</f>
        <v>4.4407894736842053</v>
      </c>
      <c r="C261" s="328">
        <f t="shared" si="58"/>
        <v>3.848684210526315</v>
      </c>
      <c r="D261" s="410">
        <f t="shared" si="58"/>
        <v>13.026315789473685</v>
      </c>
      <c r="E261" s="411">
        <f>E258/E257*100-100</f>
        <v>6.7434210526315752</v>
      </c>
    </row>
    <row r="262" spans="1:8" ht="13" thickBot="1" x14ac:dyDescent="0.3">
      <c r="A262" s="231" t="s">
        <v>27</v>
      </c>
      <c r="B262" s="257">
        <f>B258-B245</f>
        <v>318</v>
      </c>
      <c r="C262" s="258">
        <f>C258-C245</f>
        <v>65</v>
      </c>
      <c r="D262" s="259">
        <f t="shared" ref="D262" si="59">D258-D245</f>
        <v>24</v>
      </c>
      <c r="E262" s="370">
        <f>E258-E245</f>
        <v>149</v>
      </c>
    </row>
    <row r="263" spans="1:8" x14ac:dyDescent="0.25">
      <c r="A263" s="267" t="s">
        <v>52</v>
      </c>
      <c r="B263" s="261">
        <v>104</v>
      </c>
      <c r="C263" s="262">
        <v>195</v>
      </c>
      <c r="D263" s="263">
        <v>130</v>
      </c>
      <c r="E263" s="371">
        <f>SUM(B263:D263)</f>
        <v>429</v>
      </c>
      <c r="F263" s="200" t="s">
        <v>56</v>
      </c>
      <c r="G263" s="397">
        <f>E250-E263</f>
        <v>3</v>
      </c>
      <c r="H263" s="306">
        <f>G263/E250</f>
        <v>6.9444444444444441E-3</v>
      </c>
    </row>
    <row r="264" spans="1:8" x14ac:dyDescent="0.25">
      <c r="A264" s="267" t="s">
        <v>28</v>
      </c>
      <c r="B264" s="218">
        <v>112</v>
      </c>
      <c r="C264" s="269">
        <v>111.5</v>
      </c>
      <c r="D264" s="219">
        <v>111.5</v>
      </c>
      <c r="E264" s="331"/>
      <c r="F264" s="200" t="s">
        <v>57</v>
      </c>
      <c r="G264" s="200">
        <v>104.6</v>
      </c>
    </row>
    <row r="265" spans="1:8" ht="13" thickBot="1" x14ac:dyDescent="0.3">
      <c r="A265" s="268" t="s">
        <v>26</v>
      </c>
      <c r="B265" s="216">
        <f t="shared" ref="B265:D265" si="60">B264-B251</f>
        <v>6.5</v>
      </c>
      <c r="C265" s="217">
        <f t="shared" si="60"/>
        <v>7.5</v>
      </c>
      <c r="D265" s="322">
        <f t="shared" si="60"/>
        <v>7.5</v>
      </c>
      <c r="E265" s="333"/>
      <c r="F265" s="200" t="s">
        <v>26</v>
      </c>
      <c r="G265" s="200">
        <f>G264-G251</f>
        <v>5.789999999999992</v>
      </c>
    </row>
    <row r="267" spans="1:8" ht="13" thickBot="1" x14ac:dyDescent="0.3"/>
    <row r="268" spans="1:8" ht="13.5" thickBot="1" x14ac:dyDescent="0.3">
      <c r="A268" s="272" t="s">
        <v>167</v>
      </c>
      <c r="B268" s="934" t="s">
        <v>53</v>
      </c>
      <c r="C268" s="935"/>
      <c r="D268" s="935"/>
      <c r="E268" s="926" t="s">
        <v>0</v>
      </c>
      <c r="F268" s="200">
        <v>42</v>
      </c>
    </row>
    <row r="269" spans="1:8" ht="13" thickBot="1" x14ac:dyDescent="0.3">
      <c r="A269" s="231" t="s">
        <v>2</v>
      </c>
      <c r="B269" s="295">
        <v>1</v>
      </c>
      <c r="C269" s="225">
        <v>2</v>
      </c>
      <c r="D269" s="342">
        <v>3</v>
      </c>
      <c r="E269" s="936"/>
    </row>
    <row r="270" spans="1:8" ht="13" x14ac:dyDescent="0.25">
      <c r="A270" s="236" t="s">
        <v>3</v>
      </c>
      <c r="B270" s="296">
        <v>3240</v>
      </c>
      <c r="C270" s="297">
        <v>3240</v>
      </c>
      <c r="D270" s="393">
        <v>3240</v>
      </c>
      <c r="E270" s="393">
        <v>3240</v>
      </c>
    </row>
    <row r="271" spans="1:8" x14ac:dyDescent="0.25">
      <c r="A271" s="241" t="s">
        <v>6</v>
      </c>
      <c r="B271" s="300">
        <v>3317</v>
      </c>
      <c r="C271" s="301">
        <v>3394</v>
      </c>
      <c r="D271" s="394">
        <v>3600</v>
      </c>
      <c r="E271" s="549">
        <v>3439</v>
      </c>
    </row>
    <row r="272" spans="1:8" x14ac:dyDescent="0.25">
      <c r="A272" s="231" t="s">
        <v>7</v>
      </c>
      <c r="B272" s="302">
        <v>90</v>
      </c>
      <c r="C272" s="303">
        <v>68.400000000000006</v>
      </c>
      <c r="D272" s="395">
        <v>100</v>
      </c>
      <c r="E272" s="391">
        <v>71.400000000000006</v>
      </c>
      <c r="F272" s="228"/>
    </row>
    <row r="273" spans="1:8" ht="13" thickBot="1" x14ac:dyDescent="0.3">
      <c r="A273" s="231" t="s">
        <v>8</v>
      </c>
      <c r="B273" s="324">
        <v>5.7000000000000002E-2</v>
      </c>
      <c r="C273" s="325">
        <v>9.1999999999999998E-2</v>
      </c>
      <c r="D273" s="412">
        <v>6.8000000000000005E-2</v>
      </c>
      <c r="E273" s="413">
        <v>8.3000000000000004E-2</v>
      </c>
    </row>
    <row r="274" spans="1:8" x14ac:dyDescent="0.25">
      <c r="A274" s="241" t="s">
        <v>1</v>
      </c>
      <c r="B274" s="327">
        <f t="shared" ref="B274:D274" si="61">B271/B270*100-100</f>
        <v>2.3765432098765444</v>
      </c>
      <c r="C274" s="328">
        <f t="shared" si="61"/>
        <v>4.7530864197530889</v>
      </c>
      <c r="D274" s="410">
        <f t="shared" si="61"/>
        <v>11.111111111111114</v>
      </c>
      <c r="E274" s="411">
        <f>E271/E270*100-100</f>
        <v>6.1419753086419746</v>
      </c>
    </row>
    <row r="275" spans="1:8" ht="13" thickBot="1" x14ac:dyDescent="0.3">
      <c r="A275" s="231" t="s">
        <v>27</v>
      </c>
      <c r="B275" s="257">
        <f>B271-B258</f>
        <v>142</v>
      </c>
      <c r="C275" s="258">
        <f>C271-C258</f>
        <v>237</v>
      </c>
      <c r="D275" s="259">
        <f t="shared" ref="D275" si="62">D271-D258</f>
        <v>164</v>
      </c>
      <c r="E275" s="370">
        <f>E271-E258</f>
        <v>194</v>
      </c>
    </row>
    <row r="276" spans="1:8" x14ac:dyDescent="0.25">
      <c r="A276" s="267" t="s">
        <v>52</v>
      </c>
      <c r="B276" s="261">
        <v>103</v>
      </c>
      <c r="C276" s="262">
        <v>194</v>
      </c>
      <c r="D276" s="263">
        <v>130</v>
      </c>
      <c r="E276" s="371">
        <f>SUM(B276:D276)</f>
        <v>427</v>
      </c>
      <c r="F276" s="200" t="s">
        <v>56</v>
      </c>
      <c r="G276" s="397">
        <f>E263-E276</f>
        <v>2</v>
      </c>
      <c r="H276" s="306">
        <f>G276/E263</f>
        <v>4.662004662004662E-3</v>
      </c>
    </row>
    <row r="277" spans="1:8" x14ac:dyDescent="0.25">
      <c r="A277" s="267" t="s">
        <v>28</v>
      </c>
      <c r="B277" s="218">
        <v>119</v>
      </c>
      <c r="C277" s="269">
        <v>118.5</v>
      </c>
      <c r="D277" s="219">
        <v>118.5</v>
      </c>
      <c r="E277" s="331"/>
      <c r="F277" s="200" t="s">
        <v>57</v>
      </c>
      <c r="G277" s="200">
        <v>111.94</v>
      </c>
    </row>
    <row r="278" spans="1:8" ht="13" thickBot="1" x14ac:dyDescent="0.3">
      <c r="A278" s="268" t="s">
        <v>26</v>
      </c>
      <c r="B278" s="216">
        <f t="shared" ref="B278:D278" si="63">B277-B264</f>
        <v>7</v>
      </c>
      <c r="C278" s="217">
        <f t="shared" si="63"/>
        <v>7</v>
      </c>
      <c r="D278" s="322">
        <f t="shared" si="63"/>
        <v>7</v>
      </c>
      <c r="E278" s="333"/>
      <c r="F278" s="200" t="s">
        <v>26</v>
      </c>
      <c r="G278" s="200">
        <f>G277-G264</f>
        <v>7.3400000000000034</v>
      </c>
    </row>
    <row r="281" spans="1:8" ht="13" thickBot="1" x14ac:dyDescent="0.3">
      <c r="A281" s="200" t="s">
        <v>169</v>
      </c>
      <c r="B281" s="215">
        <v>123.4</v>
      </c>
      <c r="C281" s="215">
        <v>120.8</v>
      </c>
      <c r="D281" s="200">
        <v>119.41</v>
      </c>
    </row>
    <row r="282" spans="1:8" ht="13.5" thickBot="1" x14ac:dyDescent="0.3">
      <c r="A282" s="272" t="s">
        <v>168</v>
      </c>
      <c r="B282" s="934" t="s">
        <v>53</v>
      </c>
      <c r="C282" s="935"/>
      <c r="D282" s="935"/>
      <c r="E282" s="926" t="s">
        <v>0</v>
      </c>
      <c r="F282" s="200">
        <v>31</v>
      </c>
    </row>
    <row r="283" spans="1:8" ht="13" thickBot="1" x14ac:dyDescent="0.3">
      <c r="A283" s="231" t="s">
        <v>2</v>
      </c>
      <c r="B283" s="295">
        <v>1</v>
      </c>
      <c r="C283" s="225">
        <v>2</v>
      </c>
      <c r="D283" s="342">
        <v>3</v>
      </c>
      <c r="E283" s="936"/>
    </row>
    <row r="284" spans="1:8" ht="13" x14ac:dyDescent="0.25">
      <c r="A284" s="236" t="s">
        <v>3</v>
      </c>
      <c r="B284" s="296">
        <v>3470</v>
      </c>
      <c r="C284" s="297">
        <v>3470</v>
      </c>
      <c r="D284" s="393">
        <v>3470</v>
      </c>
      <c r="E284" s="393">
        <v>3470</v>
      </c>
    </row>
    <row r="285" spans="1:8" x14ac:dyDescent="0.25">
      <c r="A285" s="241" t="s">
        <v>6</v>
      </c>
      <c r="B285" s="300">
        <v>3438</v>
      </c>
      <c r="C285" s="301">
        <v>3872</v>
      </c>
      <c r="D285" s="394">
        <v>3619</v>
      </c>
      <c r="E285" s="549">
        <v>3648</v>
      </c>
      <c r="F285" s="404" t="s">
        <v>170</v>
      </c>
    </row>
    <row r="286" spans="1:8" x14ac:dyDescent="0.25">
      <c r="A286" s="231" t="s">
        <v>7</v>
      </c>
      <c r="B286" s="302">
        <v>100</v>
      </c>
      <c r="C286" s="303">
        <v>90</v>
      </c>
      <c r="D286" s="395">
        <v>100</v>
      </c>
      <c r="E286" s="391">
        <v>87.1</v>
      </c>
      <c r="F286" s="228"/>
    </row>
    <row r="287" spans="1:8" ht="13" thickBot="1" x14ac:dyDescent="0.3">
      <c r="A287" s="231" t="s">
        <v>8</v>
      </c>
      <c r="B287" s="324">
        <v>3.6999999999999998E-2</v>
      </c>
      <c r="C287" s="325">
        <v>5.6000000000000001E-2</v>
      </c>
      <c r="D287" s="412">
        <v>3.5000000000000003E-2</v>
      </c>
      <c r="E287" s="413">
        <v>6.4000000000000001E-2</v>
      </c>
    </row>
    <row r="288" spans="1:8" x14ac:dyDescent="0.25">
      <c r="A288" s="241" t="s">
        <v>1</v>
      </c>
      <c r="B288" s="327">
        <f t="shared" ref="B288:D288" si="64">B285/B284*100-100</f>
        <v>-0.92219020172910859</v>
      </c>
      <c r="C288" s="328">
        <f t="shared" si="64"/>
        <v>11.585014409221913</v>
      </c>
      <c r="D288" s="410">
        <f t="shared" si="64"/>
        <v>4.2939481268011548</v>
      </c>
      <c r="E288" s="411">
        <f>E285/E284*100-100</f>
        <v>5.1296829971181523</v>
      </c>
    </row>
    <row r="289" spans="1:8" ht="13" thickBot="1" x14ac:dyDescent="0.3">
      <c r="A289" s="231" t="s">
        <v>27</v>
      </c>
      <c r="B289" s="257">
        <f>B285-B271</f>
        <v>121</v>
      </c>
      <c r="C289" s="258">
        <f>C285-C271</f>
        <v>478</v>
      </c>
      <c r="D289" s="259">
        <f t="shared" ref="D289" si="65">D285-D271</f>
        <v>19</v>
      </c>
      <c r="E289" s="370">
        <f>E285-E271</f>
        <v>209</v>
      </c>
    </row>
    <row r="290" spans="1:8" x14ac:dyDescent="0.25">
      <c r="A290" s="267" t="s">
        <v>52</v>
      </c>
      <c r="B290" s="261">
        <v>94</v>
      </c>
      <c r="C290" s="262">
        <v>125</v>
      </c>
      <c r="D290" s="263">
        <v>103</v>
      </c>
      <c r="E290" s="371">
        <f>SUM(B290:D290)</f>
        <v>322</v>
      </c>
      <c r="F290" s="200" t="s">
        <v>56</v>
      </c>
      <c r="G290" s="397">
        <f>E276-E290</f>
        <v>105</v>
      </c>
      <c r="H290" s="306">
        <f>G290/E276</f>
        <v>0.24590163934426229</v>
      </c>
    </row>
    <row r="291" spans="1:8" x14ac:dyDescent="0.25">
      <c r="A291" s="267" t="s">
        <v>28</v>
      </c>
      <c r="B291" s="218">
        <v>129.5</v>
      </c>
      <c r="C291" s="269">
        <v>126</v>
      </c>
      <c r="D291" s="219">
        <v>125.5</v>
      </c>
      <c r="E291" s="331"/>
      <c r="F291" s="200" t="s">
        <v>57</v>
      </c>
      <c r="G291" s="200">
        <v>119.41</v>
      </c>
    </row>
    <row r="292" spans="1:8" ht="13" thickBot="1" x14ac:dyDescent="0.3">
      <c r="A292" s="268" t="s">
        <v>26</v>
      </c>
      <c r="B292" s="220">
        <f>B291-B281</f>
        <v>6.0999999999999943</v>
      </c>
      <c r="C292" s="220">
        <f t="shared" ref="C292:D292" si="66">C291-C281</f>
        <v>5.2000000000000028</v>
      </c>
      <c r="D292" s="220">
        <f t="shared" si="66"/>
        <v>6.0900000000000034</v>
      </c>
      <c r="E292" s="333"/>
      <c r="F292" s="200" t="s">
        <v>26</v>
      </c>
      <c r="G292" s="200">
        <f>G291-G277</f>
        <v>7.4699999999999989</v>
      </c>
    </row>
    <row r="293" spans="1:8" x14ac:dyDescent="0.25">
      <c r="C293" s="200" t="s">
        <v>65</v>
      </c>
    </row>
    <row r="295" spans="1:8" ht="13" thickBot="1" x14ac:dyDescent="0.3">
      <c r="B295" s="215"/>
      <c r="C295" s="215"/>
    </row>
    <row r="296" spans="1:8" ht="13.5" thickBot="1" x14ac:dyDescent="0.3">
      <c r="A296" s="272" t="s">
        <v>171</v>
      </c>
      <c r="B296" s="934" t="s">
        <v>53</v>
      </c>
      <c r="C296" s="935"/>
      <c r="D296" s="935"/>
      <c r="E296" s="926" t="s">
        <v>0</v>
      </c>
      <c r="F296" s="200">
        <v>33</v>
      </c>
    </row>
    <row r="297" spans="1:8" ht="13" thickBot="1" x14ac:dyDescent="0.3">
      <c r="A297" s="231" t="s">
        <v>2</v>
      </c>
      <c r="B297" s="295">
        <v>1</v>
      </c>
      <c r="C297" s="225">
        <v>2</v>
      </c>
      <c r="D297" s="342">
        <v>3</v>
      </c>
      <c r="E297" s="936"/>
    </row>
    <row r="298" spans="1:8" ht="13" x14ac:dyDescent="0.25">
      <c r="A298" s="236" t="s">
        <v>3</v>
      </c>
      <c r="B298" s="296">
        <v>3660</v>
      </c>
      <c r="C298" s="297">
        <v>3660</v>
      </c>
      <c r="D298" s="393">
        <v>3660</v>
      </c>
      <c r="E298" s="393">
        <v>3660</v>
      </c>
    </row>
    <row r="299" spans="1:8" x14ac:dyDescent="0.25">
      <c r="A299" s="241" t="s">
        <v>6</v>
      </c>
      <c r="B299" s="300">
        <v>3649</v>
      </c>
      <c r="C299" s="301">
        <v>3806</v>
      </c>
      <c r="D299" s="394">
        <v>4094</v>
      </c>
      <c r="E299" s="549">
        <v>3855</v>
      </c>
      <c r="F299" s="210"/>
    </row>
    <row r="300" spans="1:8" x14ac:dyDescent="0.25">
      <c r="A300" s="231" t="s">
        <v>7</v>
      </c>
      <c r="B300" s="302">
        <v>100</v>
      </c>
      <c r="C300" s="303">
        <v>91.7</v>
      </c>
      <c r="D300" s="395">
        <v>81.8</v>
      </c>
      <c r="E300" s="391">
        <v>87.9</v>
      </c>
      <c r="F300" s="228"/>
    </row>
    <row r="301" spans="1:8" ht="13" thickBot="1" x14ac:dyDescent="0.3">
      <c r="A301" s="231" t="s">
        <v>8</v>
      </c>
      <c r="B301" s="324">
        <v>0.03</v>
      </c>
      <c r="C301" s="325">
        <v>3.7999999999999999E-2</v>
      </c>
      <c r="D301" s="412">
        <v>6.9000000000000006E-2</v>
      </c>
      <c r="E301" s="413">
        <v>6.8000000000000005E-2</v>
      </c>
    </row>
    <row r="302" spans="1:8" x14ac:dyDescent="0.25">
      <c r="A302" s="241" t="s">
        <v>1</v>
      </c>
      <c r="B302" s="327">
        <f t="shared" ref="B302:D302" si="67">B299/B298*100-100</f>
        <v>-0.30054644808743092</v>
      </c>
      <c r="C302" s="328">
        <f t="shared" si="67"/>
        <v>3.9890710382513674</v>
      </c>
      <c r="D302" s="410">
        <f t="shared" si="67"/>
        <v>11.857923497267748</v>
      </c>
      <c r="E302" s="411">
        <f>E299/E298*100-100</f>
        <v>5.3278688524590194</v>
      </c>
    </row>
    <row r="303" spans="1:8" ht="13" thickBot="1" x14ac:dyDescent="0.3">
      <c r="A303" s="231" t="s">
        <v>27</v>
      </c>
      <c r="B303" s="257">
        <f>B299-B285</f>
        <v>211</v>
      </c>
      <c r="C303" s="258">
        <f>C299-C285</f>
        <v>-66</v>
      </c>
      <c r="D303" s="259">
        <f t="shared" ref="D303" si="68">D299-D285</f>
        <v>475</v>
      </c>
      <c r="E303" s="370">
        <f>E299-E285</f>
        <v>207</v>
      </c>
    </row>
    <row r="304" spans="1:8" x14ac:dyDescent="0.25">
      <c r="A304" s="267" t="s">
        <v>52</v>
      </c>
      <c r="B304" s="261">
        <v>94</v>
      </c>
      <c r="C304" s="262">
        <v>123</v>
      </c>
      <c r="D304" s="263">
        <v>103</v>
      </c>
      <c r="E304" s="371">
        <f>SUM(B304:D304)</f>
        <v>320</v>
      </c>
      <c r="F304" s="200" t="s">
        <v>56</v>
      </c>
      <c r="G304" s="397">
        <f>E290-E304</f>
        <v>2</v>
      </c>
      <c r="H304" s="306">
        <f>G304/E290</f>
        <v>6.2111801242236021E-3</v>
      </c>
    </row>
    <row r="305" spans="1:11" x14ac:dyDescent="0.25">
      <c r="A305" s="267" t="s">
        <v>28</v>
      </c>
      <c r="B305" s="218">
        <v>135</v>
      </c>
      <c r="C305" s="269">
        <v>131.5</v>
      </c>
      <c r="D305" s="219">
        <v>130.5</v>
      </c>
      <c r="E305" s="331"/>
      <c r="F305" s="200" t="s">
        <v>57</v>
      </c>
      <c r="G305" s="200">
        <v>127.63</v>
      </c>
    </row>
    <row r="306" spans="1:11" ht="13" thickBot="1" x14ac:dyDescent="0.3">
      <c r="A306" s="268" t="s">
        <v>26</v>
      </c>
      <c r="B306" s="220">
        <f>B305-B291</f>
        <v>5.5</v>
      </c>
      <c r="C306" s="221">
        <f>C305-C291</f>
        <v>5.5</v>
      </c>
      <c r="D306" s="226">
        <f>D305-D291</f>
        <v>5</v>
      </c>
      <c r="E306" s="333"/>
      <c r="F306" s="200" t="s">
        <v>26</v>
      </c>
      <c r="G306" s="200">
        <f>G305-G291</f>
        <v>8.2199999999999989</v>
      </c>
    </row>
    <row r="308" spans="1:11" x14ac:dyDescent="0.25">
      <c r="B308" s="200">
        <v>135</v>
      </c>
      <c r="C308" s="200">
        <v>135</v>
      </c>
      <c r="D308" s="200">
        <v>131.5</v>
      </c>
      <c r="E308" s="200">
        <v>131.5</v>
      </c>
      <c r="F308" s="200">
        <v>131.5</v>
      </c>
      <c r="G308" s="200">
        <v>130.5</v>
      </c>
    </row>
    <row r="309" spans="1:11" ht="13" thickBot="1" x14ac:dyDescent="0.3">
      <c r="B309" s="200">
        <v>3855</v>
      </c>
      <c r="C309" s="200">
        <v>3855</v>
      </c>
      <c r="D309" s="200">
        <v>3855</v>
      </c>
      <c r="E309" s="200">
        <v>3855</v>
      </c>
      <c r="F309" s="200">
        <v>3855</v>
      </c>
      <c r="G309" s="200">
        <v>3855</v>
      </c>
      <c r="H309" s="200">
        <v>3855</v>
      </c>
    </row>
    <row r="310" spans="1:11" ht="13.5" thickBot="1" x14ac:dyDescent="0.3">
      <c r="A310" s="272" t="s">
        <v>237</v>
      </c>
      <c r="B310" s="696" t="s">
        <v>50</v>
      </c>
      <c r="C310" s="696"/>
      <c r="D310" s="696"/>
      <c r="E310" s="696"/>
      <c r="F310" s="696"/>
      <c r="G310" s="696"/>
      <c r="H310" s="892" t="s">
        <v>0</v>
      </c>
      <c r="I310" s="213">
        <v>60</v>
      </c>
      <c r="J310" s="682"/>
      <c r="K310" s="682"/>
    </row>
    <row r="311" spans="1:11" ht="13.5" thickBot="1" x14ac:dyDescent="0.3">
      <c r="A311" s="231" t="s">
        <v>54</v>
      </c>
      <c r="B311" s="684">
        <v>1</v>
      </c>
      <c r="C311" s="685">
        <v>2</v>
      </c>
      <c r="D311" s="685">
        <v>3</v>
      </c>
      <c r="E311" s="685">
        <v>4</v>
      </c>
      <c r="F311" s="685">
        <v>5</v>
      </c>
      <c r="G311" s="686">
        <v>6</v>
      </c>
      <c r="H311" s="819"/>
      <c r="I311" s="229"/>
      <c r="J311" s="277"/>
      <c r="K311" s="353"/>
    </row>
    <row r="312" spans="1:11" ht="13" x14ac:dyDescent="0.25">
      <c r="A312" s="236" t="s">
        <v>3</v>
      </c>
      <c r="B312" s="237">
        <v>3820</v>
      </c>
      <c r="C312" s="238">
        <v>3820</v>
      </c>
      <c r="D312" s="238">
        <v>3820</v>
      </c>
      <c r="E312" s="238">
        <v>3820</v>
      </c>
      <c r="F312" s="238">
        <v>3820</v>
      </c>
      <c r="G312" s="239">
        <v>3820</v>
      </c>
      <c r="H312" s="697">
        <v>3820</v>
      </c>
      <c r="I312" s="682"/>
      <c r="J312" s="277"/>
      <c r="K312" s="353"/>
    </row>
    <row r="313" spans="1:11" x14ac:dyDescent="0.25">
      <c r="A313" s="241" t="s">
        <v>6</v>
      </c>
      <c r="B313" s="242">
        <v>3915</v>
      </c>
      <c r="C313" s="243">
        <v>3836</v>
      </c>
      <c r="D313" s="243">
        <v>4015</v>
      </c>
      <c r="E313" s="243">
        <v>4019</v>
      </c>
      <c r="F313" s="243">
        <v>4086</v>
      </c>
      <c r="G313" s="244">
        <v>4203</v>
      </c>
      <c r="H313" s="366">
        <v>4009</v>
      </c>
      <c r="I313" s="406"/>
      <c r="J313" s="399"/>
      <c r="K313" s="399"/>
    </row>
    <row r="314" spans="1:11" x14ac:dyDescent="0.25">
      <c r="A314" s="231" t="s">
        <v>7</v>
      </c>
      <c r="B314" s="245">
        <v>100</v>
      </c>
      <c r="C314" s="246">
        <v>83.3</v>
      </c>
      <c r="D314" s="246">
        <v>100</v>
      </c>
      <c r="E314" s="246">
        <v>90.9</v>
      </c>
      <c r="F314" s="246">
        <v>100</v>
      </c>
      <c r="G314" s="247">
        <v>100</v>
      </c>
      <c r="H314" s="367">
        <v>93.3</v>
      </c>
      <c r="I314" s="554"/>
      <c r="J314" s="399"/>
      <c r="K314" s="399"/>
    </row>
    <row r="315" spans="1:11" ht="13" thickBot="1" x14ac:dyDescent="0.3">
      <c r="A315" s="231" t="s">
        <v>8</v>
      </c>
      <c r="B315" s="698">
        <v>3.7999999999999999E-2</v>
      </c>
      <c r="C315" s="699">
        <v>5.8999999999999997E-2</v>
      </c>
      <c r="D315" s="699">
        <v>0.06</v>
      </c>
      <c r="E315" s="699">
        <v>0.04</v>
      </c>
      <c r="F315" s="699">
        <v>4.2000000000000003E-2</v>
      </c>
      <c r="G315" s="700">
        <v>0.04</v>
      </c>
      <c r="H315" s="409">
        <v>5.3999999999999999E-2</v>
      </c>
      <c r="I315" s="682"/>
      <c r="J315" s="382"/>
      <c r="K315" s="682"/>
    </row>
    <row r="316" spans="1:11" x14ac:dyDescent="0.25">
      <c r="A316" s="241" t="s">
        <v>1</v>
      </c>
      <c r="B316" s="327">
        <f t="shared" ref="B316:H316" si="69">B313/B312*100-100</f>
        <v>2.4869109947643864</v>
      </c>
      <c r="C316" s="328">
        <f t="shared" si="69"/>
        <v>0.41884816753928078</v>
      </c>
      <c r="D316" s="328">
        <f t="shared" si="69"/>
        <v>5.1047120418848095</v>
      </c>
      <c r="E316" s="328">
        <f t="shared" si="69"/>
        <v>5.2094240837696333</v>
      </c>
      <c r="F316" s="328">
        <f t="shared" si="69"/>
        <v>6.9633507853403103</v>
      </c>
      <c r="G316" s="410">
        <f t="shared" si="69"/>
        <v>10.026178010471213</v>
      </c>
      <c r="H316" s="369">
        <f t="shared" si="69"/>
        <v>4.9476439790575739</v>
      </c>
      <c r="I316" s="528"/>
      <c r="J316" s="682"/>
      <c r="K316" s="682"/>
    </row>
    <row r="317" spans="1:11" ht="13" thickBot="1" x14ac:dyDescent="0.3">
      <c r="A317" s="231" t="s">
        <v>27</v>
      </c>
      <c r="B317" s="220">
        <f>B313-B309</f>
        <v>60</v>
      </c>
      <c r="C317" s="221">
        <f t="shared" ref="C317:H317" si="70">C313-C309</f>
        <v>-19</v>
      </c>
      <c r="D317" s="221">
        <f t="shared" si="70"/>
        <v>160</v>
      </c>
      <c r="E317" s="221">
        <f t="shared" si="70"/>
        <v>164</v>
      </c>
      <c r="F317" s="221">
        <f t="shared" si="70"/>
        <v>231</v>
      </c>
      <c r="G317" s="226">
        <f t="shared" si="70"/>
        <v>348</v>
      </c>
      <c r="H317" s="370">
        <f t="shared" si="70"/>
        <v>154</v>
      </c>
      <c r="I317" s="265" t="s">
        <v>56</v>
      </c>
      <c r="J317" s="290">
        <f>E304-H318</f>
        <v>8</v>
      </c>
      <c r="K317" s="266">
        <f>J317/E303</f>
        <v>3.864734299516908E-2</v>
      </c>
    </row>
    <row r="318" spans="1:11" x14ac:dyDescent="0.25">
      <c r="A318" s="267" t="s">
        <v>51</v>
      </c>
      <c r="B318" s="690">
        <v>59</v>
      </c>
      <c r="C318" s="691">
        <v>59</v>
      </c>
      <c r="D318" s="691">
        <v>17</v>
      </c>
      <c r="E318" s="691">
        <v>59</v>
      </c>
      <c r="F318" s="691">
        <v>59</v>
      </c>
      <c r="G318" s="692">
        <v>59</v>
      </c>
      <c r="H318" s="371">
        <f>SUM(B318:G318)</f>
        <v>312</v>
      </c>
      <c r="I318" s="682" t="s">
        <v>57</v>
      </c>
      <c r="J318" s="682">
        <v>132.55000000000001</v>
      </c>
      <c r="K318" s="682"/>
    </row>
    <row r="319" spans="1:11" x14ac:dyDescent="0.25">
      <c r="A319" s="267" t="s">
        <v>28</v>
      </c>
      <c r="B319" s="693">
        <v>139</v>
      </c>
      <c r="C319" s="694">
        <v>139.5</v>
      </c>
      <c r="D319" s="694">
        <v>135.5</v>
      </c>
      <c r="E319" s="694">
        <v>135.5</v>
      </c>
      <c r="F319" s="694">
        <v>135.5</v>
      </c>
      <c r="G319" s="695">
        <v>134.5</v>
      </c>
      <c r="H319" s="683"/>
      <c r="I319" s="682" t="s">
        <v>26</v>
      </c>
      <c r="J319" s="215">
        <f>J318-G305</f>
        <v>4.9200000000000159</v>
      </c>
      <c r="K319" s="228"/>
    </row>
    <row r="320" spans="1:11" ht="13" thickBot="1" x14ac:dyDescent="0.3">
      <c r="A320" s="268" t="s">
        <v>26</v>
      </c>
      <c r="B320" s="220">
        <f t="shared" ref="B320:G320" si="71">(B319-B308)</f>
        <v>4</v>
      </c>
      <c r="C320" s="221">
        <f t="shared" si="71"/>
        <v>4.5</v>
      </c>
      <c r="D320" s="221">
        <f t="shared" si="71"/>
        <v>4</v>
      </c>
      <c r="E320" s="221">
        <f t="shared" si="71"/>
        <v>4</v>
      </c>
      <c r="F320" s="221">
        <f t="shared" si="71"/>
        <v>4</v>
      </c>
      <c r="G320" s="226">
        <f t="shared" si="71"/>
        <v>4</v>
      </c>
      <c r="H320" s="333"/>
      <c r="I320" s="682"/>
      <c r="J320" s="682"/>
      <c r="K320" s="682"/>
    </row>
    <row r="322" spans="1:11" ht="13" thickBot="1" x14ac:dyDescent="0.3"/>
    <row r="323" spans="1:11" ht="13.5" thickBot="1" x14ac:dyDescent="0.3">
      <c r="A323" s="272" t="s">
        <v>238</v>
      </c>
      <c r="B323" s="889" t="s">
        <v>50</v>
      </c>
      <c r="C323" s="890"/>
      <c r="D323" s="890"/>
      <c r="E323" s="890"/>
      <c r="F323" s="890"/>
      <c r="G323" s="891"/>
      <c r="H323" s="892" t="s">
        <v>0</v>
      </c>
      <c r="I323" s="213">
        <v>60</v>
      </c>
      <c r="J323" s="701"/>
      <c r="K323" s="701"/>
    </row>
    <row r="324" spans="1:11" ht="13.5" thickBot="1" x14ac:dyDescent="0.3">
      <c r="A324" s="231" t="s">
        <v>54</v>
      </c>
      <c r="B324" s="703">
        <v>1</v>
      </c>
      <c r="C324" s="704">
        <v>2</v>
      </c>
      <c r="D324" s="704">
        <v>3</v>
      </c>
      <c r="E324" s="704">
        <v>4</v>
      </c>
      <c r="F324" s="704">
        <v>5</v>
      </c>
      <c r="G324" s="705">
        <v>6</v>
      </c>
      <c r="H324" s="819"/>
      <c r="I324" s="229"/>
      <c r="J324" s="277"/>
      <c r="K324" s="353"/>
    </row>
    <row r="325" spans="1:11" ht="13" x14ac:dyDescent="0.25">
      <c r="A325" s="236" t="s">
        <v>3</v>
      </c>
      <c r="B325" s="237">
        <v>3950</v>
      </c>
      <c r="C325" s="238">
        <v>3950</v>
      </c>
      <c r="D325" s="238">
        <v>3950</v>
      </c>
      <c r="E325" s="238">
        <v>3950</v>
      </c>
      <c r="F325" s="238">
        <v>3950</v>
      </c>
      <c r="G325" s="239">
        <v>3950</v>
      </c>
      <c r="H325" s="697">
        <v>3950</v>
      </c>
      <c r="I325" s="701"/>
      <c r="J325" s="277"/>
      <c r="K325" s="353"/>
    </row>
    <row r="326" spans="1:11" x14ac:dyDescent="0.25">
      <c r="A326" s="241" t="s">
        <v>6</v>
      </c>
      <c r="B326" s="242">
        <v>3974</v>
      </c>
      <c r="C326" s="243">
        <v>4128</v>
      </c>
      <c r="D326" s="243">
        <v>4060</v>
      </c>
      <c r="E326" s="243">
        <v>4182</v>
      </c>
      <c r="F326" s="243">
        <v>4113</v>
      </c>
      <c r="G326" s="244">
        <v>4454</v>
      </c>
      <c r="H326" s="366">
        <v>4164</v>
      </c>
      <c r="I326" s="406"/>
      <c r="J326" s="399"/>
      <c r="K326" s="399"/>
    </row>
    <row r="327" spans="1:11" x14ac:dyDescent="0.25">
      <c r="A327" s="231" t="s">
        <v>7</v>
      </c>
      <c r="B327" s="245">
        <v>100</v>
      </c>
      <c r="C327" s="246">
        <v>93.3</v>
      </c>
      <c r="D327" s="246">
        <v>100</v>
      </c>
      <c r="E327" s="246">
        <v>100</v>
      </c>
      <c r="F327" s="246">
        <v>100</v>
      </c>
      <c r="G327" s="247">
        <v>100</v>
      </c>
      <c r="H327" s="367">
        <v>90</v>
      </c>
      <c r="I327" s="554"/>
      <c r="J327" s="399"/>
      <c r="K327" s="399"/>
    </row>
    <row r="328" spans="1:11" ht="13" thickBot="1" x14ac:dyDescent="0.3">
      <c r="A328" s="231" t="s">
        <v>8</v>
      </c>
      <c r="B328" s="698">
        <v>4.9000000000000002E-2</v>
      </c>
      <c r="C328" s="699">
        <v>5.5E-2</v>
      </c>
      <c r="D328" s="699">
        <v>5.1999999999999998E-2</v>
      </c>
      <c r="E328" s="699">
        <v>4.7E-2</v>
      </c>
      <c r="F328" s="699">
        <v>4.3999999999999997E-2</v>
      </c>
      <c r="G328" s="700">
        <v>4.9000000000000002E-2</v>
      </c>
      <c r="H328" s="409">
        <v>0.06</v>
      </c>
      <c r="I328" s="701"/>
      <c r="J328" s="382"/>
      <c r="K328" s="701"/>
    </row>
    <row r="329" spans="1:11" x14ac:dyDescent="0.25">
      <c r="A329" s="241" t="s">
        <v>1</v>
      </c>
      <c r="B329" s="327">
        <f t="shared" ref="B329:H329" si="72">B326/B325*100-100</f>
        <v>0.60759493670884979</v>
      </c>
      <c r="C329" s="328">
        <f t="shared" si="72"/>
        <v>4.5063291139240533</v>
      </c>
      <c r="D329" s="328">
        <f t="shared" si="72"/>
        <v>2.784810126582272</v>
      </c>
      <c r="E329" s="328">
        <f t="shared" si="72"/>
        <v>5.8734177215189902</v>
      </c>
      <c r="F329" s="328">
        <f t="shared" si="72"/>
        <v>4.1265822784810098</v>
      </c>
      <c r="G329" s="410">
        <f t="shared" si="72"/>
        <v>12.759493670886073</v>
      </c>
      <c r="H329" s="369">
        <f t="shared" si="72"/>
        <v>5.4177215189873351</v>
      </c>
      <c r="I329" s="528"/>
      <c r="J329" s="701"/>
      <c r="K329" s="701"/>
    </row>
    <row r="330" spans="1:11" ht="13" thickBot="1" x14ac:dyDescent="0.3">
      <c r="A330" s="231" t="s">
        <v>27</v>
      </c>
      <c r="B330" s="220">
        <f t="shared" ref="B330:G330" si="73">B326-B313</f>
        <v>59</v>
      </c>
      <c r="C330" s="221">
        <f t="shared" si="73"/>
        <v>292</v>
      </c>
      <c r="D330" s="221">
        <f t="shared" si="73"/>
        <v>45</v>
      </c>
      <c r="E330" s="221">
        <f t="shared" si="73"/>
        <v>163</v>
      </c>
      <c r="F330" s="221">
        <f t="shared" si="73"/>
        <v>27</v>
      </c>
      <c r="G330" s="226">
        <f t="shared" si="73"/>
        <v>251</v>
      </c>
      <c r="H330" s="370">
        <f>H326-H313</f>
        <v>155</v>
      </c>
      <c r="I330" s="265" t="s">
        <v>56</v>
      </c>
      <c r="J330" s="290">
        <f>H318-H331</f>
        <v>0</v>
      </c>
      <c r="K330" s="266">
        <f>J330/H318</f>
        <v>0</v>
      </c>
    </row>
    <row r="331" spans="1:11" x14ac:dyDescent="0.25">
      <c r="A331" s="267" t="s">
        <v>51</v>
      </c>
      <c r="B331" s="690">
        <v>59</v>
      </c>
      <c r="C331" s="691">
        <v>59</v>
      </c>
      <c r="D331" s="691">
        <v>17</v>
      </c>
      <c r="E331" s="691">
        <v>59</v>
      </c>
      <c r="F331" s="691">
        <v>59</v>
      </c>
      <c r="G331" s="692">
        <v>59</v>
      </c>
      <c r="H331" s="371">
        <f>SUM(B331:G331)</f>
        <v>312</v>
      </c>
      <c r="I331" s="701" t="s">
        <v>57</v>
      </c>
      <c r="J331" s="701">
        <v>136.72</v>
      </c>
      <c r="K331" s="701"/>
    </row>
    <row r="332" spans="1:11" x14ac:dyDescent="0.25">
      <c r="A332" s="267" t="s">
        <v>28</v>
      </c>
      <c r="B332" s="693">
        <v>142.5</v>
      </c>
      <c r="C332" s="694">
        <v>142.5</v>
      </c>
      <c r="D332" s="694">
        <v>139</v>
      </c>
      <c r="E332" s="694">
        <v>138.5</v>
      </c>
      <c r="F332" s="694">
        <v>139</v>
      </c>
      <c r="G332" s="695">
        <v>137.5</v>
      </c>
      <c r="H332" s="702"/>
      <c r="I332" s="701" t="s">
        <v>26</v>
      </c>
      <c r="J332" s="215">
        <f>J331-J318</f>
        <v>4.1699999999999875</v>
      </c>
      <c r="K332" s="228"/>
    </row>
    <row r="333" spans="1:11" ht="13" thickBot="1" x14ac:dyDescent="0.3">
      <c r="A333" s="268" t="s">
        <v>26</v>
      </c>
      <c r="B333" s="220">
        <f t="shared" ref="B333:F333" si="74">(B332-B319)</f>
        <v>3.5</v>
      </c>
      <c r="C333" s="221">
        <f t="shared" si="74"/>
        <v>3</v>
      </c>
      <c r="D333" s="221">
        <f t="shared" si="74"/>
        <v>3.5</v>
      </c>
      <c r="E333" s="221">
        <f t="shared" si="74"/>
        <v>3</v>
      </c>
      <c r="F333" s="221">
        <f t="shared" si="74"/>
        <v>3.5</v>
      </c>
      <c r="G333" s="226">
        <f>(G332-G319)</f>
        <v>3</v>
      </c>
      <c r="H333" s="333"/>
      <c r="I333" s="701"/>
      <c r="J333" s="701"/>
      <c r="K333" s="701"/>
    </row>
    <row r="335" spans="1:11" ht="13" thickBot="1" x14ac:dyDescent="0.3"/>
    <row r="336" spans="1:11" ht="13.5" thickBot="1" x14ac:dyDescent="0.3">
      <c r="A336" s="272" t="s">
        <v>240</v>
      </c>
      <c r="B336" s="889" t="s">
        <v>50</v>
      </c>
      <c r="C336" s="890"/>
      <c r="D336" s="890"/>
      <c r="E336" s="890"/>
      <c r="F336" s="890"/>
      <c r="G336" s="891"/>
      <c r="H336" s="892" t="s">
        <v>0</v>
      </c>
      <c r="I336" s="213">
        <v>80</v>
      </c>
      <c r="J336" s="713"/>
      <c r="K336" s="713"/>
    </row>
    <row r="337" spans="1:11" ht="13.5" thickBot="1" x14ac:dyDescent="0.3">
      <c r="A337" s="231" t="s">
        <v>54</v>
      </c>
      <c r="B337" s="715">
        <v>1</v>
      </c>
      <c r="C337" s="716">
        <v>2</v>
      </c>
      <c r="D337" s="716">
        <v>3</v>
      </c>
      <c r="E337" s="716">
        <v>4</v>
      </c>
      <c r="F337" s="716">
        <v>5</v>
      </c>
      <c r="G337" s="717">
        <v>6</v>
      </c>
      <c r="H337" s="819"/>
      <c r="I337" s="229"/>
      <c r="J337" s="277"/>
      <c r="K337" s="353"/>
    </row>
    <row r="338" spans="1:11" ht="13" x14ac:dyDescent="0.25">
      <c r="A338" s="236" t="s">
        <v>3</v>
      </c>
      <c r="B338" s="237">
        <v>4040</v>
      </c>
      <c r="C338" s="238">
        <v>4040</v>
      </c>
      <c r="D338" s="238">
        <v>4040</v>
      </c>
      <c r="E338" s="238">
        <v>4040</v>
      </c>
      <c r="F338" s="238">
        <v>4040</v>
      </c>
      <c r="G338" s="239">
        <v>4040</v>
      </c>
      <c r="H338" s="697">
        <v>4040</v>
      </c>
      <c r="I338" s="713"/>
      <c r="J338" s="277"/>
      <c r="K338" s="353"/>
    </row>
    <row r="339" spans="1:11" x14ac:dyDescent="0.25">
      <c r="A339" s="241" t="s">
        <v>6</v>
      </c>
      <c r="B339" s="242">
        <v>4104</v>
      </c>
      <c r="C339" s="243">
        <v>4165</v>
      </c>
      <c r="D339" s="243">
        <v>4368</v>
      </c>
      <c r="E339" s="243">
        <v>4188</v>
      </c>
      <c r="F339" s="243">
        <v>4338</v>
      </c>
      <c r="G339" s="244">
        <v>4484</v>
      </c>
      <c r="H339" s="366">
        <v>4263</v>
      </c>
      <c r="I339" s="406"/>
      <c r="J339" s="399"/>
      <c r="K339" s="399"/>
    </row>
    <row r="340" spans="1:11" x14ac:dyDescent="0.25">
      <c r="A340" s="231" t="s">
        <v>7</v>
      </c>
      <c r="B340" s="245">
        <v>86.7</v>
      </c>
      <c r="C340" s="246">
        <v>80</v>
      </c>
      <c r="D340" s="246">
        <v>100</v>
      </c>
      <c r="E340" s="246">
        <v>100</v>
      </c>
      <c r="F340" s="246">
        <v>86.7</v>
      </c>
      <c r="G340" s="247">
        <v>66.7</v>
      </c>
      <c r="H340" s="367">
        <v>81.2</v>
      </c>
      <c r="I340" s="554"/>
      <c r="J340" s="399"/>
      <c r="K340" s="399"/>
    </row>
    <row r="341" spans="1:11" ht="13" thickBot="1" x14ac:dyDescent="0.3">
      <c r="A341" s="231" t="s">
        <v>8</v>
      </c>
      <c r="B341" s="698">
        <v>5.8999999999999997E-2</v>
      </c>
      <c r="C341" s="699">
        <v>8.7999999999999995E-2</v>
      </c>
      <c r="D341" s="699">
        <v>5.5E-2</v>
      </c>
      <c r="E341" s="699">
        <v>5.0999999999999997E-2</v>
      </c>
      <c r="F341" s="699">
        <v>0.06</v>
      </c>
      <c r="G341" s="700">
        <v>8.1000000000000003E-2</v>
      </c>
      <c r="H341" s="409">
        <v>7.3999999999999996E-2</v>
      </c>
      <c r="I341" s="713"/>
      <c r="J341" s="382"/>
      <c r="K341" s="713"/>
    </row>
    <row r="342" spans="1:11" x14ac:dyDescent="0.25">
      <c r="A342" s="241" t="s">
        <v>1</v>
      </c>
      <c r="B342" s="327">
        <f t="shared" ref="B342:H342" si="75">B339/B338*100-100</f>
        <v>1.5841584158415856</v>
      </c>
      <c r="C342" s="328">
        <f t="shared" si="75"/>
        <v>3.0940594059405839</v>
      </c>
      <c r="D342" s="328">
        <f t="shared" si="75"/>
        <v>8.1188118811881225</v>
      </c>
      <c r="E342" s="328">
        <f t="shared" si="75"/>
        <v>3.6633663366336719</v>
      </c>
      <c r="F342" s="328">
        <f t="shared" si="75"/>
        <v>7.3762376237623783</v>
      </c>
      <c r="G342" s="410">
        <f t="shared" si="75"/>
        <v>10.990099009901002</v>
      </c>
      <c r="H342" s="369">
        <f t="shared" si="75"/>
        <v>5.5198019801980109</v>
      </c>
      <c r="I342" s="528"/>
      <c r="J342" s="713"/>
      <c r="K342" s="713"/>
    </row>
    <row r="343" spans="1:11" ht="13" thickBot="1" x14ac:dyDescent="0.3">
      <c r="A343" s="231" t="s">
        <v>27</v>
      </c>
      <c r="B343" s="220">
        <f t="shared" ref="B343:G343" si="76">B339-B326</f>
        <v>130</v>
      </c>
      <c r="C343" s="221">
        <f t="shared" si="76"/>
        <v>37</v>
      </c>
      <c r="D343" s="221">
        <f t="shared" si="76"/>
        <v>308</v>
      </c>
      <c r="E343" s="221">
        <f t="shared" si="76"/>
        <v>6</v>
      </c>
      <c r="F343" s="221">
        <f t="shared" si="76"/>
        <v>225</v>
      </c>
      <c r="G343" s="226">
        <f t="shared" si="76"/>
        <v>30</v>
      </c>
      <c r="H343" s="370">
        <f>H339-H326</f>
        <v>99</v>
      </c>
      <c r="I343" s="265" t="s">
        <v>56</v>
      </c>
      <c r="J343" s="290">
        <f>H331-H344</f>
        <v>2</v>
      </c>
      <c r="K343" s="266">
        <f>J343/H331</f>
        <v>6.41025641025641E-3</v>
      </c>
    </row>
    <row r="344" spans="1:11" x14ac:dyDescent="0.25">
      <c r="A344" s="267" t="s">
        <v>51</v>
      </c>
      <c r="B344" s="690">
        <v>59</v>
      </c>
      <c r="C344" s="691">
        <v>59</v>
      </c>
      <c r="D344" s="691">
        <v>16</v>
      </c>
      <c r="E344" s="691">
        <v>59</v>
      </c>
      <c r="F344" s="691">
        <v>59</v>
      </c>
      <c r="G344" s="692">
        <v>58</v>
      </c>
      <c r="H344" s="371">
        <f>SUM(B344:G344)</f>
        <v>310</v>
      </c>
      <c r="I344" s="713" t="s">
        <v>57</v>
      </c>
      <c r="J344" s="713">
        <v>140.88</v>
      </c>
      <c r="K344" s="713"/>
    </row>
    <row r="345" spans="1:11" x14ac:dyDescent="0.25">
      <c r="A345" s="267" t="s">
        <v>28</v>
      </c>
      <c r="B345" s="693">
        <v>145</v>
      </c>
      <c r="C345" s="694">
        <v>145</v>
      </c>
      <c r="D345" s="694">
        <v>141.5</v>
      </c>
      <c r="E345" s="694">
        <v>141</v>
      </c>
      <c r="F345" s="694">
        <v>141.5</v>
      </c>
      <c r="G345" s="695">
        <v>140</v>
      </c>
      <c r="H345" s="714"/>
      <c r="I345" s="713" t="s">
        <v>26</v>
      </c>
      <c r="J345" s="215">
        <f>J344-J331</f>
        <v>4.1599999999999966</v>
      </c>
      <c r="K345" s="228"/>
    </row>
    <row r="346" spans="1:11" ht="13" thickBot="1" x14ac:dyDescent="0.3">
      <c r="A346" s="268" t="s">
        <v>26</v>
      </c>
      <c r="B346" s="220">
        <f t="shared" ref="B346:F346" si="77">(B345-B332)</f>
        <v>2.5</v>
      </c>
      <c r="C346" s="221">
        <f t="shared" si="77"/>
        <v>2.5</v>
      </c>
      <c r="D346" s="221">
        <f t="shared" si="77"/>
        <v>2.5</v>
      </c>
      <c r="E346" s="221">
        <f t="shared" si="77"/>
        <v>2.5</v>
      </c>
      <c r="F346" s="221">
        <f t="shared" si="77"/>
        <v>2.5</v>
      </c>
      <c r="G346" s="226">
        <f>(G345-G332)</f>
        <v>2.5</v>
      </c>
      <c r="H346" s="333"/>
      <c r="I346" s="713"/>
      <c r="J346" s="713"/>
      <c r="K346" s="713"/>
    </row>
    <row r="348" spans="1:11" ht="13" thickBot="1" x14ac:dyDescent="0.3"/>
    <row r="349" spans="1:11" ht="13.5" thickBot="1" x14ac:dyDescent="0.3">
      <c r="A349" s="272" t="s">
        <v>242</v>
      </c>
      <c r="B349" s="889" t="s">
        <v>50</v>
      </c>
      <c r="C349" s="890"/>
      <c r="D349" s="890"/>
      <c r="E349" s="890"/>
      <c r="F349" s="890"/>
      <c r="G349" s="891"/>
      <c r="H349" s="892" t="s">
        <v>0</v>
      </c>
      <c r="I349" s="213">
        <v>80</v>
      </c>
      <c r="J349" s="730"/>
      <c r="K349" s="730"/>
    </row>
    <row r="350" spans="1:11" ht="13.5" thickBot="1" x14ac:dyDescent="0.3">
      <c r="A350" s="231" t="s">
        <v>54</v>
      </c>
      <c r="B350" s="732">
        <v>1</v>
      </c>
      <c r="C350" s="733">
        <v>2</v>
      </c>
      <c r="D350" s="733">
        <v>3</v>
      </c>
      <c r="E350" s="733">
        <v>4</v>
      </c>
      <c r="F350" s="733">
        <v>5</v>
      </c>
      <c r="G350" s="734">
        <v>6</v>
      </c>
      <c r="H350" s="819"/>
      <c r="I350" s="229"/>
      <c r="J350" s="277"/>
      <c r="K350" s="353"/>
    </row>
    <row r="351" spans="1:11" ht="13" x14ac:dyDescent="0.25">
      <c r="A351" s="236" t="s">
        <v>3</v>
      </c>
      <c r="B351" s="237">
        <v>4110</v>
      </c>
      <c r="C351" s="238">
        <v>4110</v>
      </c>
      <c r="D351" s="238">
        <v>4110</v>
      </c>
      <c r="E351" s="238">
        <v>4110</v>
      </c>
      <c r="F351" s="238">
        <v>4110</v>
      </c>
      <c r="G351" s="239">
        <v>4110</v>
      </c>
      <c r="H351" s="697">
        <v>4110</v>
      </c>
      <c r="I351" s="730"/>
      <c r="J351" s="277"/>
      <c r="K351" s="353"/>
    </row>
    <row r="352" spans="1:11" x14ac:dyDescent="0.25">
      <c r="A352" s="241" t="s">
        <v>6</v>
      </c>
      <c r="B352" s="242">
        <v>4340</v>
      </c>
      <c r="C352" s="243">
        <v>4212</v>
      </c>
      <c r="D352" s="243">
        <v>4242</v>
      </c>
      <c r="E352" s="243">
        <v>4238</v>
      </c>
      <c r="F352" s="243">
        <v>4373</v>
      </c>
      <c r="G352" s="244">
        <v>4628</v>
      </c>
      <c r="H352" s="366">
        <v>4351</v>
      </c>
      <c r="I352" s="406"/>
      <c r="J352" s="399"/>
      <c r="K352" s="399"/>
    </row>
    <row r="353" spans="1:11" x14ac:dyDescent="0.25">
      <c r="A353" s="231" t="s">
        <v>7</v>
      </c>
      <c r="B353" s="245">
        <v>100</v>
      </c>
      <c r="C353" s="246">
        <v>93.3</v>
      </c>
      <c r="D353" s="246">
        <v>100</v>
      </c>
      <c r="E353" s="246">
        <v>93.3</v>
      </c>
      <c r="F353" s="246">
        <v>100</v>
      </c>
      <c r="G353" s="247">
        <v>100</v>
      </c>
      <c r="H353" s="367">
        <v>88.8</v>
      </c>
      <c r="I353" s="554"/>
      <c r="J353" s="399"/>
      <c r="K353" s="399"/>
    </row>
    <row r="354" spans="1:11" ht="13" thickBot="1" x14ac:dyDescent="0.3">
      <c r="A354" s="231" t="s">
        <v>8</v>
      </c>
      <c r="B354" s="698">
        <v>0.04</v>
      </c>
      <c r="C354" s="699">
        <v>6.3E-2</v>
      </c>
      <c r="D354" s="699">
        <v>5.5E-2</v>
      </c>
      <c r="E354" s="699">
        <v>5.7000000000000002E-2</v>
      </c>
      <c r="F354" s="699">
        <v>4.2000000000000003E-2</v>
      </c>
      <c r="G354" s="700">
        <v>0.05</v>
      </c>
      <c r="H354" s="409">
        <v>0.06</v>
      </c>
      <c r="I354" s="730"/>
      <c r="J354" s="382"/>
      <c r="K354" s="730"/>
    </row>
    <row r="355" spans="1:11" x14ac:dyDescent="0.25">
      <c r="A355" s="241" t="s">
        <v>1</v>
      </c>
      <c r="B355" s="327">
        <f t="shared" ref="B355:H355" si="78">B352/B351*100-100</f>
        <v>5.5961070559610704</v>
      </c>
      <c r="C355" s="328">
        <f t="shared" si="78"/>
        <v>2.4817518248175077</v>
      </c>
      <c r="D355" s="328">
        <f t="shared" si="78"/>
        <v>3.2116788321167888</v>
      </c>
      <c r="E355" s="328">
        <f t="shared" si="78"/>
        <v>3.1143552311435627</v>
      </c>
      <c r="F355" s="328">
        <f t="shared" si="78"/>
        <v>6.399026763990264</v>
      </c>
      <c r="G355" s="410">
        <f t="shared" si="78"/>
        <v>12.603406326034076</v>
      </c>
      <c r="H355" s="369">
        <f t="shared" si="78"/>
        <v>5.8637469586374777</v>
      </c>
      <c r="I355" s="528"/>
      <c r="J355" s="730"/>
      <c r="K355" s="730"/>
    </row>
    <row r="356" spans="1:11" ht="13" thickBot="1" x14ac:dyDescent="0.3">
      <c r="A356" s="231" t="s">
        <v>27</v>
      </c>
      <c r="B356" s="220">
        <f t="shared" ref="B356:G356" si="79">B352-B339</f>
        <v>236</v>
      </c>
      <c r="C356" s="221">
        <f t="shared" si="79"/>
        <v>47</v>
      </c>
      <c r="D356" s="221">
        <f t="shared" si="79"/>
        <v>-126</v>
      </c>
      <c r="E356" s="221">
        <f t="shared" si="79"/>
        <v>50</v>
      </c>
      <c r="F356" s="221">
        <f t="shared" si="79"/>
        <v>35</v>
      </c>
      <c r="G356" s="226">
        <f t="shared" si="79"/>
        <v>144</v>
      </c>
      <c r="H356" s="370">
        <f>H352-H339</f>
        <v>88</v>
      </c>
      <c r="I356" s="265" t="s">
        <v>56</v>
      </c>
      <c r="J356" s="290">
        <f>H344-H357</f>
        <v>2</v>
      </c>
      <c r="K356" s="266">
        <f>J356/H344</f>
        <v>6.4516129032258064E-3</v>
      </c>
    </row>
    <row r="357" spans="1:11" x14ac:dyDescent="0.25">
      <c r="A357" s="267" t="s">
        <v>51</v>
      </c>
      <c r="B357" s="690">
        <v>59</v>
      </c>
      <c r="C357" s="691">
        <v>59</v>
      </c>
      <c r="D357" s="691">
        <v>16</v>
      </c>
      <c r="E357" s="691">
        <v>59</v>
      </c>
      <c r="F357" s="691">
        <v>57</v>
      </c>
      <c r="G357" s="692">
        <v>58</v>
      </c>
      <c r="H357" s="371">
        <f>SUM(B357:G357)</f>
        <v>308</v>
      </c>
      <c r="I357" s="730" t="s">
        <v>57</v>
      </c>
      <c r="J357" s="730">
        <v>142.72</v>
      </c>
      <c r="K357" s="730"/>
    </row>
    <row r="358" spans="1:11" x14ac:dyDescent="0.25">
      <c r="A358" s="267" t="s">
        <v>28</v>
      </c>
      <c r="B358" s="693">
        <v>146.5</v>
      </c>
      <c r="C358" s="694">
        <v>147</v>
      </c>
      <c r="D358" s="694">
        <v>143.5</v>
      </c>
      <c r="E358" s="694">
        <v>143</v>
      </c>
      <c r="F358" s="694">
        <v>143.5</v>
      </c>
      <c r="G358" s="695">
        <v>142</v>
      </c>
      <c r="H358" s="731"/>
      <c r="I358" s="730" t="s">
        <v>26</v>
      </c>
      <c r="J358" s="215">
        <f>J357-J344</f>
        <v>1.8400000000000034</v>
      </c>
      <c r="K358" s="228"/>
    </row>
    <row r="359" spans="1:11" ht="13" thickBot="1" x14ac:dyDescent="0.3">
      <c r="A359" s="268" t="s">
        <v>26</v>
      </c>
      <c r="B359" s="220">
        <f t="shared" ref="B359:F359" si="80">(B358-B345)</f>
        <v>1.5</v>
      </c>
      <c r="C359" s="221">
        <f t="shared" si="80"/>
        <v>2</v>
      </c>
      <c r="D359" s="221">
        <f t="shared" si="80"/>
        <v>2</v>
      </c>
      <c r="E359" s="221">
        <f t="shared" si="80"/>
        <v>2</v>
      </c>
      <c r="F359" s="221">
        <f t="shared" si="80"/>
        <v>2</v>
      </c>
      <c r="G359" s="226">
        <f>(G358-G345)</f>
        <v>2</v>
      </c>
      <c r="H359" s="333"/>
      <c r="I359" s="730"/>
      <c r="J359" s="730"/>
      <c r="K359" s="730"/>
    </row>
    <row r="361" spans="1:11" ht="13" thickBot="1" x14ac:dyDescent="0.3"/>
    <row r="362" spans="1:11" ht="13.5" thickBot="1" x14ac:dyDescent="0.3">
      <c r="A362" s="272" t="s">
        <v>243</v>
      </c>
      <c r="B362" s="889" t="s">
        <v>50</v>
      </c>
      <c r="C362" s="890"/>
      <c r="D362" s="890"/>
      <c r="E362" s="890"/>
      <c r="F362" s="890"/>
      <c r="G362" s="891"/>
      <c r="H362" s="892" t="s">
        <v>0</v>
      </c>
      <c r="I362" s="213"/>
      <c r="J362" s="741"/>
      <c r="K362" s="741"/>
    </row>
    <row r="363" spans="1:11" ht="13.5" thickBot="1" x14ac:dyDescent="0.3">
      <c r="A363" s="231" t="s">
        <v>54</v>
      </c>
      <c r="B363" s="743">
        <v>1</v>
      </c>
      <c r="C363" s="744">
        <v>2</v>
      </c>
      <c r="D363" s="744">
        <v>3</v>
      </c>
      <c r="E363" s="744">
        <v>4</v>
      </c>
      <c r="F363" s="744">
        <v>5</v>
      </c>
      <c r="G363" s="745">
        <v>6</v>
      </c>
      <c r="H363" s="819"/>
      <c r="I363" s="229"/>
      <c r="J363" s="277"/>
      <c r="K363" s="353"/>
    </row>
    <row r="364" spans="1:11" ht="13" x14ac:dyDescent="0.25">
      <c r="A364" s="236" t="s">
        <v>3</v>
      </c>
      <c r="B364" s="237">
        <v>4170</v>
      </c>
      <c r="C364" s="238">
        <v>4170</v>
      </c>
      <c r="D364" s="238">
        <v>4170</v>
      </c>
      <c r="E364" s="238">
        <v>4170</v>
      </c>
      <c r="F364" s="238">
        <v>4170</v>
      </c>
      <c r="G364" s="239">
        <v>4170</v>
      </c>
      <c r="H364" s="697">
        <v>4170</v>
      </c>
      <c r="I364" s="741"/>
      <c r="J364" s="277"/>
      <c r="K364" s="353"/>
    </row>
    <row r="365" spans="1:11" x14ac:dyDescent="0.25">
      <c r="A365" s="241" t="s">
        <v>6</v>
      </c>
      <c r="B365" s="242">
        <v>4285</v>
      </c>
      <c r="C365" s="243">
        <v>4431</v>
      </c>
      <c r="D365" s="243">
        <v>4783</v>
      </c>
      <c r="E365" s="243">
        <v>4423</v>
      </c>
      <c r="F365" s="243">
        <v>4407</v>
      </c>
      <c r="G365" s="244">
        <v>4712</v>
      </c>
      <c r="H365" s="366">
        <v>4476</v>
      </c>
      <c r="I365" s="406"/>
      <c r="J365" s="399"/>
      <c r="K365" s="399"/>
    </row>
    <row r="366" spans="1:11" x14ac:dyDescent="0.25">
      <c r="A366" s="231" t="s">
        <v>7</v>
      </c>
      <c r="B366" s="245">
        <v>100</v>
      </c>
      <c r="C366" s="246">
        <v>91.7</v>
      </c>
      <c r="D366" s="246">
        <v>100</v>
      </c>
      <c r="E366" s="246">
        <v>100</v>
      </c>
      <c r="F366" s="246">
        <v>91.7</v>
      </c>
      <c r="G366" s="247">
        <v>100</v>
      </c>
      <c r="H366" s="367">
        <v>86.2</v>
      </c>
      <c r="I366" s="554"/>
      <c r="J366" s="399"/>
      <c r="K366" s="399"/>
    </row>
    <row r="367" spans="1:11" ht="13" thickBot="1" x14ac:dyDescent="0.3">
      <c r="A367" s="231" t="s">
        <v>8</v>
      </c>
      <c r="B367" s="698">
        <v>5.1999999999999998E-2</v>
      </c>
      <c r="C367" s="699">
        <v>5.2999999999999999E-2</v>
      </c>
      <c r="D367" s="699">
        <v>4.8000000000000001E-2</v>
      </c>
      <c r="E367" s="699">
        <v>4.2000000000000003E-2</v>
      </c>
      <c r="F367" s="699">
        <v>6.7000000000000004E-2</v>
      </c>
      <c r="G367" s="700">
        <v>4.5999999999999999E-2</v>
      </c>
      <c r="H367" s="409">
        <v>6.2E-2</v>
      </c>
      <c r="I367" s="741"/>
      <c r="J367" s="382"/>
      <c r="K367" s="741"/>
    </row>
    <row r="368" spans="1:11" x14ac:dyDescent="0.25">
      <c r="A368" s="241" t="s">
        <v>1</v>
      </c>
      <c r="B368" s="327">
        <f t="shared" ref="B368:H368" si="81">B365/B364*100-100</f>
        <v>2.7577937649880084</v>
      </c>
      <c r="C368" s="328">
        <f t="shared" si="81"/>
        <v>6.2589928057553976</v>
      </c>
      <c r="D368" s="328">
        <f t="shared" si="81"/>
        <v>14.700239808153469</v>
      </c>
      <c r="E368" s="328">
        <f t="shared" si="81"/>
        <v>6.0671462829736242</v>
      </c>
      <c r="F368" s="328">
        <f t="shared" si="81"/>
        <v>5.6834532374100633</v>
      </c>
      <c r="G368" s="410">
        <f t="shared" si="81"/>
        <v>12.997601918465222</v>
      </c>
      <c r="H368" s="369">
        <f t="shared" si="81"/>
        <v>7.3381294964028712</v>
      </c>
      <c r="I368" s="528"/>
      <c r="J368" s="741"/>
      <c r="K368" s="741"/>
    </row>
    <row r="369" spans="1:11" ht="13" thickBot="1" x14ac:dyDescent="0.3">
      <c r="A369" s="231" t="s">
        <v>27</v>
      </c>
      <c r="B369" s="220">
        <f t="shared" ref="B369:G369" si="82">B365-B352</f>
        <v>-55</v>
      </c>
      <c r="C369" s="221">
        <f t="shared" si="82"/>
        <v>219</v>
      </c>
      <c r="D369" s="221">
        <f t="shared" si="82"/>
        <v>541</v>
      </c>
      <c r="E369" s="221">
        <f t="shared" si="82"/>
        <v>185</v>
      </c>
      <c r="F369" s="221">
        <f t="shared" si="82"/>
        <v>34</v>
      </c>
      <c r="G369" s="226">
        <f t="shared" si="82"/>
        <v>84</v>
      </c>
      <c r="H369" s="370">
        <f>H365-H352</f>
        <v>125</v>
      </c>
      <c r="I369" s="265" t="s">
        <v>56</v>
      </c>
      <c r="J369" s="290">
        <f>H357-H370</f>
        <v>2</v>
      </c>
      <c r="K369" s="266">
        <f>J369/H357</f>
        <v>6.4935064935064939E-3</v>
      </c>
    </row>
    <row r="370" spans="1:11" x14ac:dyDescent="0.25">
      <c r="A370" s="267" t="s">
        <v>51</v>
      </c>
      <c r="B370" s="690">
        <v>59</v>
      </c>
      <c r="C370" s="691">
        <v>59</v>
      </c>
      <c r="D370" s="691">
        <v>15</v>
      </c>
      <c r="E370" s="691">
        <v>59</v>
      </c>
      <c r="F370" s="691">
        <v>57</v>
      </c>
      <c r="G370" s="692">
        <v>57</v>
      </c>
      <c r="H370" s="371">
        <f>SUM(B370:G370)</f>
        <v>306</v>
      </c>
      <c r="I370" s="741" t="s">
        <v>57</v>
      </c>
      <c r="J370" s="741">
        <v>145.38</v>
      </c>
      <c r="K370" s="741"/>
    </row>
    <row r="371" spans="1:11" x14ac:dyDescent="0.25">
      <c r="A371" s="267" t="s">
        <v>28</v>
      </c>
      <c r="B371" s="693">
        <v>148</v>
      </c>
      <c r="C371" s="694">
        <v>148</v>
      </c>
      <c r="D371" s="694">
        <v>144.5</v>
      </c>
      <c r="E371" s="694">
        <v>144</v>
      </c>
      <c r="F371" s="694">
        <v>145</v>
      </c>
      <c r="G371" s="695">
        <v>143</v>
      </c>
      <c r="H371" s="742"/>
      <c r="I371" s="741" t="s">
        <v>26</v>
      </c>
      <c r="J371" s="215">
        <f>J370-J357</f>
        <v>2.6599999999999966</v>
      </c>
      <c r="K371" s="228"/>
    </row>
    <row r="372" spans="1:11" ht="13" thickBot="1" x14ac:dyDescent="0.3">
      <c r="A372" s="268" t="s">
        <v>26</v>
      </c>
      <c r="B372" s="220">
        <f t="shared" ref="B372:F372" si="83">(B371-B358)</f>
        <v>1.5</v>
      </c>
      <c r="C372" s="221">
        <f t="shared" si="83"/>
        <v>1</v>
      </c>
      <c r="D372" s="221">
        <f t="shared" si="83"/>
        <v>1</v>
      </c>
      <c r="E372" s="221">
        <f t="shared" si="83"/>
        <v>1</v>
      </c>
      <c r="F372" s="221">
        <f t="shared" si="83"/>
        <v>1.5</v>
      </c>
      <c r="G372" s="226">
        <f>(G371-G358)</f>
        <v>1</v>
      </c>
      <c r="H372" s="333"/>
      <c r="I372" s="741"/>
      <c r="J372" s="741"/>
      <c r="K372" s="741"/>
    </row>
    <row r="373" spans="1:11" x14ac:dyDescent="0.25">
      <c r="D373" s="200" t="s">
        <v>65</v>
      </c>
    </row>
    <row r="374" spans="1:11" ht="13" thickBot="1" x14ac:dyDescent="0.3"/>
    <row r="375" spans="1:11" ht="13.5" thickBot="1" x14ac:dyDescent="0.3">
      <c r="A375" s="272" t="s">
        <v>244</v>
      </c>
      <c r="B375" s="889" t="s">
        <v>50</v>
      </c>
      <c r="C375" s="890"/>
      <c r="D375" s="890"/>
      <c r="E375" s="890"/>
      <c r="F375" s="890"/>
      <c r="G375" s="891"/>
      <c r="H375" s="892" t="s">
        <v>0</v>
      </c>
      <c r="I375" s="213"/>
      <c r="J375" s="749"/>
      <c r="K375" s="749"/>
    </row>
    <row r="376" spans="1:11" ht="13" x14ac:dyDescent="0.25">
      <c r="A376" s="231" t="s">
        <v>54</v>
      </c>
      <c r="B376" s="751">
        <v>1</v>
      </c>
      <c r="C376" s="752">
        <v>2</v>
      </c>
      <c r="D376" s="752">
        <v>3</v>
      </c>
      <c r="E376" s="752">
        <v>4</v>
      </c>
      <c r="F376" s="752">
        <v>5</v>
      </c>
      <c r="G376" s="753">
        <v>6</v>
      </c>
      <c r="H376" s="819"/>
      <c r="I376" s="229"/>
      <c r="J376" s="277"/>
      <c r="K376" s="353"/>
    </row>
    <row r="377" spans="1:11" ht="13" x14ac:dyDescent="0.25">
      <c r="A377" s="236" t="s">
        <v>3</v>
      </c>
      <c r="B377" s="237">
        <v>4220</v>
      </c>
      <c r="C377" s="237">
        <v>4220</v>
      </c>
      <c r="D377" s="237">
        <v>4220</v>
      </c>
      <c r="E377" s="237">
        <v>4220</v>
      </c>
      <c r="F377" s="237">
        <v>4220</v>
      </c>
      <c r="G377" s="237">
        <v>4220</v>
      </c>
      <c r="H377" s="237">
        <v>4220</v>
      </c>
      <c r="I377" s="749"/>
      <c r="J377" s="277"/>
      <c r="K377" s="353"/>
    </row>
    <row r="378" spans="1:11" x14ac:dyDescent="0.25">
      <c r="A378" s="241" t="s">
        <v>6</v>
      </c>
      <c r="B378" s="242">
        <v>4430</v>
      </c>
      <c r="C378" s="243">
        <v>4615</v>
      </c>
      <c r="D378" s="243">
        <v>4609</v>
      </c>
      <c r="E378" s="243">
        <v>4602</v>
      </c>
      <c r="F378" s="243">
        <v>4553</v>
      </c>
      <c r="G378" s="244">
        <v>4688</v>
      </c>
      <c r="H378" s="366">
        <v>4580</v>
      </c>
      <c r="I378" s="406"/>
      <c r="J378" s="399"/>
      <c r="K378" s="399"/>
    </row>
    <row r="379" spans="1:11" x14ac:dyDescent="0.25">
      <c r="A379" s="231" t="s">
        <v>7</v>
      </c>
      <c r="B379" s="245">
        <v>100</v>
      </c>
      <c r="C379" s="246">
        <v>75</v>
      </c>
      <c r="D379" s="246">
        <v>100</v>
      </c>
      <c r="E379" s="246">
        <v>91.7</v>
      </c>
      <c r="F379" s="246">
        <v>91.7</v>
      </c>
      <c r="G379" s="247">
        <v>91.7</v>
      </c>
      <c r="H379" s="367">
        <v>90.6</v>
      </c>
      <c r="I379" s="554"/>
      <c r="J379" s="399"/>
      <c r="K379" s="399"/>
    </row>
    <row r="380" spans="1:11" ht="13" thickBot="1" x14ac:dyDescent="0.3">
      <c r="A380" s="231" t="s">
        <v>8</v>
      </c>
      <c r="B380" s="698">
        <v>0.04</v>
      </c>
      <c r="C380" s="699">
        <v>0.107</v>
      </c>
      <c r="D380" s="699">
        <v>4.5999999999999999E-2</v>
      </c>
      <c r="E380" s="699">
        <v>8.1000000000000003E-2</v>
      </c>
      <c r="F380" s="699">
        <v>5.3999999999999999E-2</v>
      </c>
      <c r="G380" s="700">
        <v>5.8999999999999997E-2</v>
      </c>
      <c r="H380" s="409">
        <v>7.0999999999999994E-2</v>
      </c>
      <c r="I380" s="749"/>
      <c r="J380" s="382"/>
      <c r="K380" s="749"/>
    </row>
    <row r="381" spans="1:11" x14ac:dyDescent="0.25">
      <c r="A381" s="241" t="s">
        <v>1</v>
      </c>
      <c r="B381" s="327">
        <f t="shared" ref="B381:H381" si="84">B378/B377*100-100</f>
        <v>4.9763033175355389</v>
      </c>
      <c r="C381" s="328">
        <f t="shared" si="84"/>
        <v>9.3601895734597207</v>
      </c>
      <c r="D381" s="328">
        <f t="shared" si="84"/>
        <v>9.2180094786729967</v>
      </c>
      <c r="E381" s="328">
        <f t="shared" si="84"/>
        <v>9.0521327014217974</v>
      </c>
      <c r="F381" s="328">
        <f t="shared" si="84"/>
        <v>7.8909952606635017</v>
      </c>
      <c r="G381" s="410">
        <f t="shared" si="84"/>
        <v>11.090047393364927</v>
      </c>
      <c r="H381" s="369">
        <f t="shared" si="84"/>
        <v>8.5308056872037952</v>
      </c>
      <c r="I381" s="528"/>
      <c r="J381" s="749"/>
      <c r="K381" s="749"/>
    </row>
    <row r="382" spans="1:11" ht="13" thickBot="1" x14ac:dyDescent="0.3">
      <c r="A382" s="231" t="s">
        <v>27</v>
      </c>
      <c r="B382" s="220">
        <f t="shared" ref="B382:G382" si="85">B378-B365</f>
        <v>145</v>
      </c>
      <c r="C382" s="221">
        <f t="shared" si="85"/>
        <v>184</v>
      </c>
      <c r="D382" s="221">
        <f t="shared" si="85"/>
        <v>-174</v>
      </c>
      <c r="E382" s="221">
        <f t="shared" si="85"/>
        <v>179</v>
      </c>
      <c r="F382" s="221">
        <f t="shared" si="85"/>
        <v>146</v>
      </c>
      <c r="G382" s="226">
        <f t="shared" si="85"/>
        <v>-24</v>
      </c>
      <c r="H382" s="370">
        <f>H378-H365</f>
        <v>104</v>
      </c>
      <c r="I382" s="265" t="s">
        <v>56</v>
      </c>
      <c r="J382" s="290">
        <f>H370-H383</f>
        <v>3</v>
      </c>
      <c r="K382" s="266">
        <f>J382/H370</f>
        <v>9.8039215686274508E-3</v>
      </c>
    </row>
    <row r="383" spans="1:11" x14ac:dyDescent="0.25">
      <c r="A383" s="267" t="s">
        <v>51</v>
      </c>
      <c r="B383" s="690">
        <v>59</v>
      </c>
      <c r="C383" s="691">
        <v>58</v>
      </c>
      <c r="D383" s="691">
        <v>13</v>
      </c>
      <c r="E383" s="691">
        <v>59</v>
      </c>
      <c r="F383" s="691">
        <v>57</v>
      </c>
      <c r="G383" s="692">
        <v>57</v>
      </c>
      <c r="H383" s="371">
        <f>SUM(B383:G383)</f>
        <v>303</v>
      </c>
      <c r="I383" s="749" t="s">
        <v>57</v>
      </c>
      <c r="J383" s="749">
        <v>147.05000000000001</v>
      </c>
      <c r="K383" s="749"/>
    </row>
    <row r="384" spans="1:11" x14ac:dyDescent="0.25">
      <c r="A384" s="267" t="s">
        <v>28</v>
      </c>
      <c r="B384" s="693">
        <v>149</v>
      </c>
      <c r="C384" s="694">
        <v>148.5</v>
      </c>
      <c r="D384" s="694">
        <v>145.5</v>
      </c>
      <c r="E384" s="694">
        <v>145</v>
      </c>
      <c r="F384" s="694">
        <v>146</v>
      </c>
      <c r="G384" s="695">
        <v>144</v>
      </c>
      <c r="H384" s="750"/>
      <c r="I384" s="749" t="s">
        <v>26</v>
      </c>
      <c r="J384" s="215">
        <f>J383-J370</f>
        <v>1.6700000000000159</v>
      </c>
      <c r="K384" s="228"/>
    </row>
    <row r="385" spans="1:11" ht="13" thickBot="1" x14ac:dyDescent="0.3">
      <c r="A385" s="268" t="s">
        <v>26</v>
      </c>
      <c r="B385" s="220">
        <f t="shared" ref="B385:F385" si="86">(B384-B371)</f>
        <v>1</v>
      </c>
      <c r="C385" s="221">
        <f t="shared" si="86"/>
        <v>0.5</v>
      </c>
      <c r="D385" s="221">
        <f t="shared" si="86"/>
        <v>1</v>
      </c>
      <c r="E385" s="221">
        <f t="shared" si="86"/>
        <v>1</v>
      </c>
      <c r="F385" s="221">
        <f t="shared" si="86"/>
        <v>1</v>
      </c>
      <c r="G385" s="226">
        <f>(G384-G371)</f>
        <v>1</v>
      </c>
      <c r="H385" s="333"/>
      <c r="I385" s="749"/>
      <c r="J385" s="749"/>
      <c r="K385" s="749"/>
    </row>
    <row r="387" spans="1:11" ht="13" thickBot="1" x14ac:dyDescent="0.3"/>
    <row r="388" spans="1:11" ht="13.5" thickBot="1" x14ac:dyDescent="0.3">
      <c r="A388" s="272" t="s">
        <v>245</v>
      </c>
      <c r="B388" s="889" t="s">
        <v>50</v>
      </c>
      <c r="C388" s="890"/>
      <c r="D388" s="890"/>
      <c r="E388" s="890"/>
      <c r="F388" s="890"/>
      <c r="G388" s="891"/>
      <c r="H388" s="892" t="s">
        <v>0</v>
      </c>
      <c r="I388" s="213"/>
      <c r="J388" s="757"/>
      <c r="K388" s="757"/>
    </row>
    <row r="389" spans="1:11" ht="13" x14ac:dyDescent="0.25">
      <c r="A389" s="231" t="s">
        <v>54</v>
      </c>
      <c r="B389" s="759">
        <v>1</v>
      </c>
      <c r="C389" s="760">
        <v>2</v>
      </c>
      <c r="D389" s="760">
        <v>3</v>
      </c>
      <c r="E389" s="760">
        <v>4</v>
      </c>
      <c r="F389" s="760">
        <v>5</v>
      </c>
      <c r="G389" s="761">
        <v>6</v>
      </c>
      <c r="H389" s="819"/>
      <c r="I389" s="229"/>
      <c r="J389" s="277"/>
      <c r="K389" s="353"/>
    </row>
    <row r="390" spans="1:11" ht="13" x14ac:dyDescent="0.25">
      <c r="A390" s="236" t="s">
        <v>3</v>
      </c>
      <c r="B390" s="237">
        <v>4260</v>
      </c>
      <c r="C390" s="237">
        <v>4260</v>
      </c>
      <c r="D390" s="237">
        <v>4260</v>
      </c>
      <c r="E390" s="237">
        <v>4260</v>
      </c>
      <c r="F390" s="237">
        <v>4260</v>
      </c>
      <c r="G390" s="237">
        <v>4260</v>
      </c>
      <c r="H390" s="237">
        <v>4260</v>
      </c>
      <c r="I390" s="757"/>
      <c r="J390" s="277"/>
      <c r="K390" s="353"/>
    </row>
    <row r="391" spans="1:11" x14ac:dyDescent="0.25">
      <c r="A391" s="241" t="s">
        <v>6</v>
      </c>
      <c r="B391" s="242">
        <v>4476</v>
      </c>
      <c r="C391" s="243">
        <v>4641</v>
      </c>
      <c r="D391" s="243">
        <v>4588</v>
      </c>
      <c r="E391" s="243">
        <v>4600</v>
      </c>
      <c r="F391" s="243">
        <v>4695</v>
      </c>
      <c r="G391" s="244">
        <v>4785</v>
      </c>
      <c r="H391" s="366">
        <v>4636</v>
      </c>
      <c r="I391" s="406"/>
      <c r="J391" s="399"/>
      <c r="K391" s="399"/>
    </row>
    <row r="392" spans="1:11" x14ac:dyDescent="0.25">
      <c r="A392" s="231" t="s">
        <v>7</v>
      </c>
      <c r="B392" s="245">
        <v>87.5</v>
      </c>
      <c r="C392" s="246">
        <v>87.5</v>
      </c>
      <c r="D392" s="246">
        <v>100</v>
      </c>
      <c r="E392" s="246">
        <v>87.5</v>
      </c>
      <c r="F392" s="246">
        <v>93.8</v>
      </c>
      <c r="G392" s="247">
        <v>87.5</v>
      </c>
      <c r="H392" s="367">
        <v>85.9</v>
      </c>
      <c r="I392" s="554"/>
      <c r="J392" s="399"/>
      <c r="K392" s="399"/>
    </row>
    <row r="393" spans="1:11" ht="13" thickBot="1" x14ac:dyDescent="0.3">
      <c r="A393" s="231" t="s">
        <v>8</v>
      </c>
      <c r="B393" s="698">
        <v>6.3E-2</v>
      </c>
      <c r="C393" s="699">
        <v>0.06</v>
      </c>
      <c r="D393" s="699">
        <v>3.7999999999999999E-2</v>
      </c>
      <c r="E393" s="699">
        <v>6.5000000000000002E-2</v>
      </c>
      <c r="F393" s="699">
        <v>6.0999999999999999E-2</v>
      </c>
      <c r="G393" s="700">
        <v>6.7000000000000004E-2</v>
      </c>
      <c r="H393" s="409">
        <v>6.4000000000000001E-2</v>
      </c>
      <c r="I393" s="757"/>
      <c r="J393" s="382"/>
      <c r="K393" s="757"/>
    </row>
    <row r="394" spans="1:11" x14ac:dyDescent="0.25">
      <c r="A394" s="241" t="s">
        <v>1</v>
      </c>
      <c r="B394" s="327">
        <f t="shared" ref="B394:H394" si="87">B391/B390*100-100</f>
        <v>5.0704225352112644</v>
      </c>
      <c r="C394" s="328">
        <f t="shared" si="87"/>
        <v>8.9436619718309913</v>
      </c>
      <c r="D394" s="328">
        <f t="shared" si="87"/>
        <v>7.6995305164319348</v>
      </c>
      <c r="E394" s="328">
        <f t="shared" si="87"/>
        <v>7.9812206572769924</v>
      </c>
      <c r="F394" s="328">
        <f t="shared" si="87"/>
        <v>10.211267605633793</v>
      </c>
      <c r="G394" s="410">
        <f t="shared" si="87"/>
        <v>12.323943661971825</v>
      </c>
      <c r="H394" s="369">
        <f t="shared" si="87"/>
        <v>8.8262910798122078</v>
      </c>
      <c r="I394" s="528"/>
      <c r="J394" s="757"/>
      <c r="K394" s="757"/>
    </row>
    <row r="395" spans="1:11" ht="13" thickBot="1" x14ac:dyDescent="0.3">
      <c r="A395" s="231" t="s">
        <v>27</v>
      </c>
      <c r="B395" s="220">
        <f t="shared" ref="B395:G395" si="88">B391-B378</f>
        <v>46</v>
      </c>
      <c r="C395" s="221">
        <f t="shared" si="88"/>
        <v>26</v>
      </c>
      <c r="D395" s="221">
        <f t="shared" si="88"/>
        <v>-21</v>
      </c>
      <c r="E395" s="221">
        <f t="shared" si="88"/>
        <v>-2</v>
      </c>
      <c r="F395" s="221">
        <f t="shared" si="88"/>
        <v>142</v>
      </c>
      <c r="G395" s="226">
        <f t="shared" si="88"/>
        <v>97</v>
      </c>
      <c r="H395" s="370">
        <f>H391-H378</f>
        <v>56</v>
      </c>
      <c r="I395" s="265" t="s">
        <v>56</v>
      </c>
      <c r="J395" s="290">
        <f>H383-H396</f>
        <v>2</v>
      </c>
      <c r="K395" s="266">
        <f>J395/H383</f>
        <v>6.6006600660066007E-3</v>
      </c>
    </row>
    <row r="396" spans="1:11" x14ac:dyDescent="0.25">
      <c r="A396" s="267" t="s">
        <v>51</v>
      </c>
      <c r="B396" s="690">
        <v>59</v>
      </c>
      <c r="C396" s="691">
        <v>58</v>
      </c>
      <c r="D396" s="691">
        <v>11</v>
      </c>
      <c r="E396" s="691">
        <v>59</v>
      </c>
      <c r="F396" s="691">
        <v>57</v>
      </c>
      <c r="G396" s="692">
        <v>57</v>
      </c>
      <c r="H396" s="371">
        <f>SUM(B396:G396)</f>
        <v>301</v>
      </c>
      <c r="I396" s="757" t="s">
        <v>57</v>
      </c>
      <c r="J396" s="757">
        <v>147.27000000000001</v>
      </c>
      <c r="K396" s="757"/>
    </row>
    <row r="397" spans="1:11" x14ac:dyDescent="0.25">
      <c r="A397" s="267" t="s">
        <v>28</v>
      </c>
      <c r="B397" s="693">
        <v>149</v>
      </c>
      <c r="C397" s="694">
        <v>148.5</v>
      </c>
      <c r="D397" s="694">
        <v>145.5</v>
      </c>
      <c r="E397" s="694">
        <v>145</v>
      </c>
      <c r="F397" s="694">
        <v>146</v>
      </c>
      <c r="G397" s="695">
        <v>144</v>
      </c>
      <c r="H397" s="758"/>
      <c r="I397" s="757" t="s">
        <v>26</v>
      </c>
      <c r="J397" s="215">
        <f>J396-J383</f>
        <v>0.21999999999999886</v>
      </c>
      <c r="K397" s="228"/>
    </row>
    <row r="398" spans="1:11" ht="13" thickBot="1" x14ac:dyDescent="0.3">
      <c r="A398" s="268" t="s">
        <v>26</v>
      </c>
      <c r="B398" s="220">
        <f t="shared" ref="B398:F398" si="89">(B397-B384)</f>
        <v>0</v>
      </c>
      <c r="C398" s="221">
        <f t="shared" si="89"/>
        <v>0</v>
      </c>
      <c r="D398" s="221">
        <f t="shared" si="89"/>
        <v>0</v>
      </c>
      <c r="E398" s="221">
        <f t="shared" si="89"/>
        <v>0</v>
      </c>
      <c r="F398" s="221">
        <f t="shared" si="89"/>
        <v>0</v>
      </c>
      <c r="G398" s="226">
        <f>(G397-G384)</f>
        <v>0</v>
      </c>
      <c r="H398" s="333"/>
      <c r="I398" s="757"/>
      <c r="J398" s="757"/>
      <c r="K398" s="757"/>
    </row>
    <row r="400" spans="1:11" ht="13" thickBot="1" x14ac:dyDescent="0.3"/>
    <row r="401" spans="1:11" ht="13.5" thickBot="1" x14ac:dyDescent="0.3">
      <c r="A401" s="272" t="s">
        <v>246</v>
      </c>
      <c r="B401" s="889" t="s">
        <v>50</v>
      </c>
      <c r="C401" s="890"/>
      <c r="D401" s="890"/>
      <c r="E401" s="890"/>
      <c r="F401" s="890"/>
      <c r="G401" s="891"/>
      <c r="H401" s="892" t="s">
        <v>0</v>
      </c>
      <c r="I401" s="213"/>
      <c r="J401" s="765"/>
      <c r="K401" s="765"/>
    </row>
    <row r="402" spans="1:11" ht="13" x14ac:dyDescent="0.25">
      <c r="A402" s="231" t="s">
        <v>54</v>
      </c>
      <c r="B402" s="767">
        <v>1</v>
      </c>
      <c r="C402" s="768">
        <v>2</v>
      </c>
      <c r="D402" s="768">
        <v>3</v>
      </c>
      <c r="E402" s="768">
        <v>4</v>
      </c>
      <c r="F402" s="768">
        <v>5</v>
      </c>
      <c r="G402" s="769">
        <v>6</v>
      </c>
      <c r="H402" s="819"/>
      <c r="I402" s="229"/>
      <c r="J402" s="277"/>
      <c r="K402" s="353"/>
    </row>
    <row r="403" spans="1:11" ht="13" x14ac:dyDescent="0.25">
      <c r="A403" s="236" t="s">
        <v>3</v>
      </c>
      <c r="B403" s="237">
        <v>4280</v>
      </c>
      <c r="C403" s="237">
        <v>4280</v>
      </c>
      <c r="D403" s="237">
        <v>4280</v>
      </c>
      <c r="E403" s="237">
        <v>4280</v>
      </c>
      <c r="F403" s="237">
        <v>4280</v>
      </c>
      <c r="G403" s="237">
        <v>4280</v>
      </c>
      <c r="H403" s="237">
        <v>4280</v>
      </c>
      <c r="I403" s="765"/>
      <c r="J403" s="277"/>
      <c r="K403" s="353"/>
    </row>
    <row r="404" spans="1:11" x14ac:dyDescent="0.25">
      <c r="A404" s="241" t="s">
        <v>6</v>
      </c>
      <c r="B404" s="242">
        <v>4487</v>
      </c>
      <c r="C404" s="243">
        <v>4686</v>
      </c>
      <c r="D404" s="243">
        <v>4413</v>
      </c>
      <c r="E404" s="243">
        <v>4715</v>
      </c>
      <c r="F404" s="243">
        <v>4891</v>
      </c>
      <c r="G404" s="244">
        <v>4857</v>
      </c>
      <c r="H404" s="366">
        <v>4706</v>
      </c>
      <c r="I404" s="406"/>
      <c r="J404" s="399"/>
      <c r="K404" s="399"/>
    </row>
    <row r="405" spans="1:11" x14ac:dyDescent="0.25">
      <c r="A405" s="231" t="s">
        <v>7</v>
      </c>
      <c r="B405" s="245">
        <v>75</v>
      </c>
      <c r="C405" s="246">
        <v>100</v>
      </c>
      <c r="D405" s="246">
        <v>60</v>
      </c>
      <c r="E405" s="246">
        <v>92.3</v>
      </c>
      <c r="F405" s="246">
        <v>100</v>
      </c>
      <c r="G405" s="247">
        <v>91.7</v>
      </c>
      <c r="H405" s="367">
        <v>85.1</v>
      </c>
      <c r="I405" s="554"/>
      <c r="J405" s="399"/>
      <c r="K405" s="399"/>
    </row>
    <row r="406" spans="1:11" ht="13" thickBot="1" x14ac:dyDescent="0.3">
      <c r="A406" s="231" t="s">
        <v>8</v>
      </c>
      <c r="B406" s="698">
        <v>7.6999999999999999E-2</v>
      </c>
      <c r="C406" s="699">
        <v>4.9000000000000002E-2</v>
      </c>
      <c r="D406" s="699">
        <v>0.11</v>
      </c>
      <c r="E406" s="699">
        <v>6.6000000000000003E-2</v>
      </c>
      <c r="F406" s="699">
        <v>6.4000000000000001E-2</v>
      </c>
      <c r="G406" s="700">
        <v>6.7000000000000004E-2</v>
      </c>
      <c r="H406" s="409">
        <v>7.3999999999999996E-2</v>
      </c>
      <c r="I406" s="765"/>
      <c r="J406" s="382"/>
      <c r="K406" s="765"/>
    </row>
    <row r="407" spans="1:11" x14ac:dyDescent="0.25">
      <c r="A407" s="241" t="s">
        <v>1</v>
      </c>
      <c r="B407" s="327">
        <f>B404/B403*100-100</f>
        <v>4.8364485981308434</v>
      </c>
      <c r="C407" s="328">
        <f t="shared" ref="C407:H407" si="90">C404/C403*100-100</f>
        <v>9.4859813084112119</v>
      </c>
      <c r="D407" s="328">
        <f t="shared" si="90"/>
        <v>3.1074766355140326</v>
      </c>
      <c r="E407" s="328">
        <f t="shared" si="90"/>
        <v>10.163551401869157</v>
      </c>
      <c r="F407" s="328">
        <f t="shared" si="90"/>
        <v>14.275700934579433</v>
      </c>
      <c r="G407" s="410">
        <f t="shared" si="90"/>
        <v>13.481308411214954</v>
      </c>
      <c r="H407" s="369">
        <f t="shared" si="90"/>
        <v>9.9532710280373777</v>
      </c>
      <c r="I407" s="528"/>
      <c r="J407" s="765"/>
      <c r="K407" s="765"/>
    </row>
    <row r="408" spans="1:11" ht="13" thickBot="1" x14ac:dyDescent="0.3">
      <c r="A408" s="231" t="s">
        <v>27</v>
      </c>
      <c r="B408" s="220">
        <f t="shared" ref="B408:F408" si="91">B404-B391</f>
        <v>11</v>
      </c>
      <c r="C408" s="221">
        <f t="shared" si="91"/>
        <v>45</v>
      </c>
      <c r="D408" s="221">
        <f t="shared" si="91"/>
        <v>-175</v>
      </c>
      <c r="E408" s="221">
        <f t="shared" si="91"/>
        <v>115</v>
      </c>
      <c r="F408" s="221">
        <f t="shared" si="91"/>
        <v>196</v>
      </c>
      <c r="G408" s="226">
        <f>G404-G391</f>
        <v>72</v>
      </c>
      <c r="H408" s="370">
        <f>H404-H391</f>
        <v>70</v>
      </c>
      <c r="I408" s="265" t="s">
        <v>56</v>
      </c>
      <c r="J408" s="290">
        <f>H396-H409</f>
        <v>0</v>
      </c>
      <c r="K408" s="266">
        <f>J408/H396</f>
        <v>0</v>
      </c>
    </row>
    <row r="409" spans="1:11" x14ac:dyDescent="0.25">
      <c r="A409" s="267" t="s">
        <v>51</v>
      </c>
      <c r="B409" s="690">
        <v>58</v>
      </c>
      <c r="C409" s="691">
        <v>58</v>
      </c>
      <c r="D409" s="691">
        <v>13</v>
      </c>
      <c r="E409" s="691">
        <v>58</v>
      </c>
      <c r="F409" s="691">
        <v>57</v>
      </c>
      <c r="G409" s="692">
        <v>57</v>
      </c>
      <c r="H409" s="371">
        <f>SUM(B409:G409)</f>
        <v>301</v>
      </c>
      <c r="I409" s="765" t="s">
        <v>57</v>
      </c>
      <c r="J409" s="765">
        <v>146.51</v>
      </c>
      <c r="K409" s="765"/>
    </row>
    <row r="410" spans="1:11" x14ac:dyDescent="0.25">
      <c r="A410" s="267" t="s">
        <v>28</v>
      </c>
      <c r="B410" s="693">
        <v>149</v>
      </c>
      <c r="C410" s="694">
        <v>148.5</v>
      </c>
      <c r="D410" s="694">
        <v>145.5</v>
      </c>
      <c r="E410" s="694">
        <v>145</v>
      </c>
      <c r="F410" s="694">
        <v>146</v>
      </c>
      <c r="G410" s="695">
        <v>144</v>
      </c>
      <c r="H410" s="766"/>
      <c r="I410" s="765" t="s">
        <v>26</v>
      </c>
      <c r="J410" s="215">
        <f>J409-J396</f>
        <v>-0.76000000000001933</v>
      </c>
      <c r="K410" s="228"/>
    </row>
    <row r="411" spans="1:11" ht="13" thickBot="1" x14ac:dyDescent="0.3">
      <c r="A411" s="268" t="s">
        <v>26</v>
      </c>
      <c r="B411" s="220">
        <f t="shared" ref="B411:F411" si="92">(B410-B397)</f>
        <v>0</v>
      </c>
      <c r="C411" s="221">
        <f t="shared" si="92"/>
        <v>0</v>
      </c>
      <c r="D411" s="221">
        <f t="shared" si="92"/>
        <v>0</v>
      </c>
      <c r="E411" s="221">
        <f t="shared" si="92"/>
        <v>0</v>
      </c>
      <c r="F411" s="221">
        <f t="shared" si="92"/>
        <v>0</v>
      </c>
      <c r="G411" s="226">
        <f>(G410-G397)</f>
        <v>0</v>
      </c>
      <c r="H411" s="333"/>
      <c r="I411" s="765"/>
      <c r="J411" s="765"/>
      <c r="K411" s="765"/>
    </row>
    <row r="413" spans="1:11" ht="13" thickBot="1" x14ac:dyDescent="0.3"/>
    <row r="414" spans="1:11" ht="13.5" thickBot="1" x14ac:dyDescent="0.3">
      <c r="A414" s="272" t="s">
        <v>247</v>
      </c>
      <c r="B414" s="889" t="s">
        <v>50</v>
      </c>
      <c r="C414" s="890"/>
      <c r="D414" s="890"/>
      <c r="E414" s="890"/>
      <c r="F414" s="890"/>
      <c r="G414" s="891"/>
      <c r="H414" s="892" t="s">
        <v>0</v>
      </c>
      <c r="I414" s="213"/>
      <c r="J414" s="776"/>
      <c r="K414" s="776"/>
    </row>
    <row r="415" spans="1:11" ht="13.5" thickBot="1" x14ac:dyDescent="0.3">
      <c r="A415" s="231" t="s">
        <v>54</v>
      </c>
      <c r="B415" s="273">
        <v>1</v>
      </c>
      <c r="C415" s="275">
        <v>2</v>
      </c>
      <c r="D415" s="275">
        <v>3</v>
      </c>
      <c r="E415" s="275">
        <v>4</v>
      </c>
      <c r="F415" s="275">
        <v>5</v>
      </c>
      <c r="G415" s="709">
        <v>6</v>
      </c>
      <c r="H415" s="819"/>
      <c r="I415" s="229"/>
      <c r="J415" s="277"/>
      <c r="K415" s="353"/>
    </row>
    <row r="416" spans="1:11" ht="13" x14ac:dyDescent="0.25">
      <c r="A416" s="236" t="s">
        <v>3</v>
      </c>
      <c r="B416" s="710">
        <v>4300</v>
      </c>
      <c r="C416" s="711">
        <v>4300</v>
      </c>
      <c r="D416" s="711">
        <v>4300</v>
      </c>
      <c r="E416" s="711">
        <v>4300</v>
      </c>
      <c r="F416" s="711">
        <v>4300</v>
      </c>
      <c r="G416" s="712">
        <v>4300</v>
      </c>
      <c r="H416" s="430">
        <v>4300</v>
      </c>
      <c r="I416" s="776"/>
      <c r="J416" s="277"/>
      <c r="K416" s="353"/>
    </row>
    <row r="417" spans="1:11" x14ac:dyDescent="0.25">
      <c r="A417" s="241" t="s">
        <v>6</v>
      </c>
      <c r="B417" s="242">
        <v>4567</v>
      </c>
      <c r="C417" s="243">
        <v>4947</v>
      </c>
      <c r="D417" s="243">
        <v>4599</v>
      </c>
      <c r="E417" s="243">
        <v>4851</v>
      </c>
      <c r="F417" s="243">
        <v>4959</v>
      </c>
      <c r="G417" s="244">
        <v>5113</v>
      </c>
      <c r="H417" s="366">
        <v>4866</v>
      </c>
      <c r="I417" s="406"/>
      <c r="J417" s="399"/>
      <c r="K417" s="399"/>
    </row>
    <row r="418" spans="1:11" x14ac:dyDescent="0.25">
      <c r="A418" s="231" t="s">
        <v>7</v>
      </c>
      <c r="B418" s="245">
        <v>100</v>
      </c>
      <c r="C418" s="246">
        <v>84.6</v>
      </c>
      <c r="D418" s="246">
        <v>60</v>
      </c>
      <c r="E418" s="246">
        <v>100</v>
      </c>
      <c r="F418" s="246">
        <v>91.7</v>
      </c>
      <c r="G418" s="247">
        <v>75</v>
      </c>
      <c r="H418" s="367">
        <v>80.3</v>
      </c>
      <c r="I418" s="554"/>
      <c r="J418" s="399"/>
      <c r="K418" s="399"/>
    </row>
    <row r="419" spans="1:11" ht="13" thickBot="1" x14ac:dyDescent="0.3">
      <c r="A419" s="231" t="s">
        <v>8</v>
      </c>
      <c r="B419" s="698">
        <v>4.5999999999999999E-2</v>
      </c>
      <c r="C419" s="699">
        <v>0.10100000000000001</v>
      </c>
      <c r="D419" s="699">
        <v>0.13700000000000001</v>
      </c>
      <c r="E419" s="699">
        <v>4.09</v>
      </c>
      <c r="F419" s="699">
        <v>5.0999999999999997E-2</v>
      </c>
      <c r="G419" s="700">
        <v>9.7000000000000003E-2</v>
      </c>
      <c r="H419" s="409">
        <v>8.5999999999999993E-2</v>
      </c>
      <c r="I419" s="776"/>
      <c r="J419" s="382"/>
      <c r="K419" s="776"/>
    </row>
    <row r="420" spans="1:11" x14ac:dyDescent="0.25">
      <c r="A420" s="241" t="s">
        <v>1</v>
      </c>
      <c r="B420" s="774">
        <f>B417/B416*100-100</f>
        <v>6.2093023255813904</v>
      </c>
      <c r="C420" s="775">
        <f t="shared" ref="C420:H420" si="93">C417/C416*100-100</f>
        <v>15.04651162790698</v>
      </c>
      <c r="D420" s="775">
        <f t="shared" si="93"/>
        <v>6.9534883720930196</v>
      </c>
      <c r="E420" s="775">
        <f t="shared" si="93"/>
        <v>12.813953488372093</v>
      </c>
      <c r="F420" s="775">
        <f t="shared" si="93"/>
        <v>15.325581395348834</v>
      </c>
      <c r="G420" s="787">
        <f t="shared" si="93"/>
        <v>18.906976744186039</v>
      </c>
      <c r="H420" s="369">
        <f t="shared" si="93"/>
        <v>13.16279069767441</v>
      </c>
      <c r="I420" s="528"/>
      <c r="J420" s="776"/>
      <c r="K420" s="776"/>
    </row>
    <row r="421" spans="1:11" ht="13" thickBot="1" x14ac:dyDescent="0.3">
      <c r="A421" s="231" t="s">
        <v>27</v>
      </c>
      <c r="B421" s="220">
        <f t="shared" ref="B421:F421" si="94">B417-B404</f>
        <v>80</v>
      </c>
      <c r="C421" s="221">
        <f t="shared" si="94"/>
        <v>261</v>
      </c>
      <c r="D421" s="221">
        <f t="shared" si="94"/>
        <v>186</v>
      </c>
      <c r="E421" s="221">
        <f t="shared" si="94"/>
        <v>136</v>
      </c>
      <c r="F421" s="221">
        <f t="shared" si="94"/>
        <v>68</v>
      </c>
      <c r="G421" s="226">
        <f>G417-G404</f>
        <v>256</v>
      </c>
      <c r="H421" s="370">
        <f>H417-H404</f>
        <v>160</v>
      </c>
      <c r="I421" s="265" t="s">
        <v>56</v>
      </c>
      <c r="J421" s="290">
        <f>H409-H422</f>
        <v>2</v>
      </c>
      <c r="K421" s="266">
        <f>J421/H409</f>
        <v>6.6445182724252493E-3</v>
      </c>
    </row>
    <row r="422" spans="1:11" x14ac:dyDescent="0.25">
      <c r="A422" s="267" t="s">
        <v>51</v>
      </c>
      <c r="B422" s="690">
        <v>58</v>
      </c>
      <c r="C422" s="691">
        <v>58</v>
      </c>
      <c r="D422" s="691">
        <v>12</v>
      </c>
      <c r="E422" s="691">
        <v>58</v>
      </c>
      <c r="F422" s="691">
        <v>57</v>
      </c>
      <c r="G422" s="692">
        <v>56</v>
      </c>
      <c r="H422" s="371">
        <f>SUM(B422:G422)</f>
        <v>299</v>
      </c>
      <c r="I422" s="776" t="s">
        <v>57</v>
      </c>
      <c r="J422" s="776">
        <v>147.49</v>
      </c>
      <c r="K422" s="776"/>
    </row>
    <row r="423" spans="1:11" x14ac:dyDescent="0.25">
      <c r="A423" s="267" t="s">
        <v>28</v>
      </c>
      <c r="B423" s="693">
        <v>149.5</v>
      </c>
      <c r="C423" s="694">
        <v>149</v>
      </c>
      <c r="D423" s="694">
        <v>146</v>
      </c>
      <c r="E423" s="694">
        <v>145.5</v>
      </c>
      <c r="F423" s="694">
        <v>146.5</v>
      </c>
      <c r="G423" s="695">
        <v>144.5</v>
      </c>
      <c r="H423" s="777"/>
      <c r="I423" s="776" t="s">
        <v>26</v>
      </c>
      <c r="J423" s="215">
        <f>J422-J409</f>
        <v>0.98000000000001819</v>
      </c>
      <c r="K423" s="228"/>
    </row>
    <row r="424" spans="1:11" ht="13" thickBot="1" x14ac:dyDescent="0.3">
      <c r="A424" s="268" t="s">
        <v>26</v>
      </c>
      <c r="B424" s="220">
        <f t="shared" ref="B424:F424" si="95">(B423-B410)</f>
        <v>0.5</v>
      </c>
      <c r="C424" s="221">
        <f t="shared" si="95"/>
        <v>0.5</v>
      </c>
      <c r="D424" s="221">
        <f t="shared" si="95"/>
        <v>0.5</v>
      </c>
      <c r="E424" s="221">
        <f t="shared" si="95"/>
        <v>0.5</v>
      </c>
      <c r="F424" s="221">
        <f t="shared" si="95"/>
        <v>0.5</v>
      </c>
      <c r="G424" s="226">
        <f>(G423-G410)</f>
        <v>0.5</v>
      </c>
      <c r="H424" s="333"/>
      <c r="I424" s="776"/>
      <c r="J424" s="776"/>
      <c r="K424" s="776"/>
    </row>
  </sheetData>
  <mergeCells count="57">
    <mergeCell ref="B401:G401"/>
    <mergeCell ref="H401:H402"/>
    <mergeCell ref="B375:G375"/>
    <mergeCell ref="H375:H376"/>
    <mergeCell ref="B362:G362"/>
    <mergeCell ref="H362:H363"/>
    <mergeCell ref="B388:G388"/>
    <mergeCell ref="H388:H389"/>
    <mergeCell ref="H349:H350"/>
    <mergeCell ref="H323:H324"/>
    <mergeCell ref="B323:G323"/>
    <mergeCell ref="H310:H311"/>
    <mergeCell ref="B336:G336"/>
    <mergeCell ref="H336:H337"/>
    <mergeCell ref="B190:D190"/>
    <mergeCell ref="E190:E191"/>
    <mergeCell ref="E242:E243"/>
    <mergeCell ref="E296:E297"/>
    <mergeCell ref="B282:D282"/>
    <mergeCell ref="B177:D177"/>
    <mergeCell ref="E177:E178"/>
    <mergeCell ref="B349:G349"/>
    <mergeCell ref="B216:D216"/>
    <mergeCell ref="E216:E217"/>
    <mergeCell ref="B203:D203"/>
    <mergeCell ref="E203:E204"/>
    <mergeCell ref="B296:D296"/>
    <mergeCell ref="E282:E283"/>
    <mergeCell ref="E229:E230"/>
    <mergeCell ref="B268:D268"/>
    <mergeCell ref="E268:E269"/>
    <mergeCell ref="B255:D255"/>
    <mergeCell ref="E255:E256"/>
    <mergeCell ref="B229:D229"/>
    <mergeCell ref="B242:D242"/>
    <mergeCell ref="E151:E152"/>
    <mergeCell ref="B138:D138"/>
    <mergeCell ref="B125:D125"/>
    <mergeCell ref="E125:E126"/>
    <mergeCell ref="B164:D164"/>
    <mergeCell ref="B151:D151"/>
    <mergeCell ref="B414:G414"/>
    <mergeCell ref="H414:H415"/>
    <mergeCell ref="B8:G8"/>
    <mergeCell ref="B21:G21"/>
    <mergeCell ref="B34:G34"/>
    <mergeCell ref="B47:G47"/>
    <mergeCell ref="B99:D99"/>
    <mergeCell ref="E99:E100"/>
    <mergeCell ref="B86:D86"/>
    <mergeCell ref="E86:E87"/>
    <mergeCell ref="B73:D73"/>
    <mergeCell ref="B60:D60"/>
    <mergeCell ref="B112:D112"/>
    <mergeCell ref="E112:E113"/>
    <mergeCell ref="E138:E139"/>
    <mergeCell ref="E164:E165"/>
  </mergeCells>
  <conditionalFormatting sqref="B193:D193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6:D20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19:D219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32:D232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45:D245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8:D258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71:D27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85:D285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99:D29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13:G313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26:G3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39:G33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52:G35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65:G36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78:G37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91:G39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04:G40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17:G4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5" x14ac:dyDescent="0.25"/>
  <cols>
    <col min="1" max="1" width="14" customWidth="1"/>
    <col min="2" max="2" width="12.453125" customWidth="1"/>
    <col min="3" max="3" width="8.7265625" customWidth="1"/>
    <col min="4" max="4" width="10.453125" customWidth="1"/>
    <col min="5" max="5" width="9" customWidth="1"/>
    <col min="6" max="6" width="10" customWidth="1"/>
    <col min="7" max="7" width="9.1796875" customWidth="1"/>
    <col min="8" max="8" width="8.453125" customWidth="1"/>
    <col min="9" max="9" width="9" customWidth="1"/>
    <col min="10" max="10" width="10" customWidth="1"/>
    <col min="12" max="12" width="10" customWidth="1"/>
    <col min="14" max="15" width="10.453125" customWidth="1"/>
    <col min="16" max="16" width="8.7265625" customWidth="1"/>
    <col min="17" max="18" width="9.453125" customWidth="1"/>
    <col min="19" max="19" width="9.7265625" customWidth="1"/>
    <col min="20" max="21" width="9.1796875" customWidth="1"/>
    <col min="22" max="22" width="8.7265625" bestFit="1" customWidth="1"/>
    <col min="23" max="23" width="10.7265625" customWidth="1"/>
  </cols>
  <sheetData>
    <row r="1" spans="1:29" ht="4.4000000000000004" customHeight="1" x14ac:dyDescent="0.25"/>
    <row r="2" spans="1:29" ht="13" x14ac:dyDescent="0.3">
      <c r="A2" s="1" t="s">
        <v>24</v>
      </c>
      <c r="D2" s="1"/>
    </row>
    <row r="3" spans="1:29" ht="13.5" thickBot="1" x14ac:dyDescent="0.3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4">
      <c r="A4" s="4" t="s">
        <v>16</v>
      </c>
      <c r="B4" s="810" t="s">
        <v>18</v>
      </c>
      <c r="C4" s="811"/>
      <c r="D4" s="811"/>
      <c r="E4" s="811"/>
      <c r="F4" s="811"/>
      <c r="G4" s="811"/>
      <c r="H4" s="811"/>
      <c r="I4" s="811"/>
      <c r="J4" s="812"/>
      <c r="K4" s="810" t="s">
        <v>21</v>
      </c>
      <c r="L4" s="811"/>
      <c r="M4" s="811"/>
      <c r="N4" s="811"/>
      <c r="O4" s="811"/>
      <c r="P4" s="811"/>
      <c r="Q4" s="811"/>
      <c r="R4" s="811"/>
      <c r="S4" s="811"/>
      <c r="T4" s="811"/>
      <c r="U4" s="811"/>
      <c r="V4" s="811"/>
      <c r="W4" s="812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3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" thickBot="1" x14ac:dyDescent="0.3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ht="13" x14ac:dyDescent="0.3">
      <c r="A7" s="65" t="s">
        <v>3</v>
      </c>
      <c r="B7" s="69">
        <v>215</v>
      </c>
      <c r="C7" s="23">
        <v>215</v>
      </c>
      <c r="D7" s="23">
        <v>215</v>
      </c>
      <c r="E7" s="23">
        <v>215</v>
      </c>
      <c r="F7" s="23">
        <v>215</v>
      </c>
      <c r="G7" s="23">
        <v>215</v>
      </c>
      <c r="H7" s="23">
        <v>215</v>
      </c>
      <c r="I7" s="23">
        <v>215</v>
      </c>
      <c r="J7" s="133">
        <v>215</v>
      </c>
      <c r="K7" s="69">
        <v>215</v>
      </c>
      <c r="L7" s="23">
        <v>215</v>
      </c>
      <c r="M7" s="23">
        <v>215</v>
      </c>
      <c r="N7" s="23">
        <v>215</v>
      </c>
      <c r="O7" s="23">
        <v>215</v>
      </c>
      <c r="P7" s="23">
        <v>215</v>
      </c>
      <c r="Q7" s="23">
        <v>215</v>
      </c>
      <c r="R7" s="23">
        <v>215</v>
      </c>
      <c r="S7" s="133">
        <v>215</v>
      </c>
      <c r="T7" s="133">
        <v>215</v>
      </c>
      <c r="U7" s="133">
        <v>215</v>
      </c>
      <c r="V7" s="133">
        <v>215</v>
      </c>
      <c r="W7" s="133">
        <v>215</v>
      </c>
      <c r="X7" s="148">
        <v>215</v>
      </c>
      <c r="Y7" s="23">
        <v>215</v>
      </c>
      <c r="Z7" s="162">
        <v>215</v>
      </c>
    </row>
    <row r="8" spans="1:29" x14ac:dyDescent="0.25">
      <c r="A8" s="66" t="s">
        <v>4</v>
      </c>
      <c r="B8" s="70">
        <v>5791</v>
      </c>
      <c r="C8" s="13">
        <v>12110</v>
      </c>
      <c r="D8" s="13">
        <v>13053</v>
      </c>
      <c r="E8" s="13">
        <v>15471</v>
      </c>
      <c r="F8" s="13">
        <v>11838</v>
      </c>
      <c r="G8" s="13">
        <v>9818</v>
      </c>
      <c r="H8" s="13">
        <v>9389</v>
      </c>
      <c r="I8" s="13">
        <v>13606</v>
      </c>
      <c r="J8" s="63">
        <v>11265</v>
      </c>
      <c r="K8" s="149">
        <v>5538</v>
      </c>
      <c r="L8" s="13">
        <v>5802</v>
      </c>
      <c r="M8" s="13">
        <v>9734</v>
      </c>
      <c r="N8" s="13">
        <v>11148</v>
      </c>
      <c r="O8" s="26">
        <v>7196</v>
      </c>
      <c r="P8" s="37">
        <v>8372</v>
      </c>
      <c r="Q8" s="31">
        <v>8350</v>
      </c>
      <c r="R8" s="31">
        <v>8535</v>
      </c>
      <c r="S8" s="158">
        <v>8722</v>
      </c>
      <c r="T8" s="158">
        <v>7983</v>
      </c>
      <c r="U8" s="158">
        <v>7737</v>
      </c>
      <c r="V8" s="158">
        <v>8236</v>
      </c>
      <c r="W8" s="137">
        <v>8632</v>
      </c>
      <c r="X8" s="141">
        <v>102341</v>
      </c>
      <c r="Y8" s="20">
        <v>105985</v>
      </c>
      <c r="Z8" s="103">
        <v>208326</v>
      </c>
    </row>
    <row r="9" spans="1:29" x14ac:dyDescent="0.25">
      <c r="A9" s="66" t="s">
        <v>5</v>
      </c>
      <c r="B9" s="70">
        <v>26</v>
      </c>
      <c r="C9" s="13">
        <v>54</v>
      </c>
      <c r="D9" s="13">
        <v>59</v>
      </c>
      <c r="E9" s="13">
        <v>68</v>
      </c>
      <c r="F9" s="13">
        <v>51</v>
      </c>
      <c r="G9" s="13">
        <v>42</v>
      </c>
      <c r="H9" s="13">
        <v>40</v>
      </c>
      <c r="I9" s="13">
        <v>57</v>
      </c>
      <c r="J9" s="63">
        <v>46</v>
      </c>
      <c r="K9" s="149">
        <v>28</v>
      </c>
      <c r="L9" s="13">
        <v>29</v>
      </c>
      <c r="M9" s="13">
        <v>49</v>
      </c>
      <c r="N9" s="13">
        <v>54</v>
      </c>
      <c r="O9" s="26">
        <v>35</v>
      </c>
      <c r="P9" s="58">
        <v>40</v>
      </c>
      <c r="Q9" s="59">
        <v>40</v>
      </c>
      <c r="R9" s="59">
        <v>40</v>
      </c>
      <c r="S9" s="159">
        <v>40</v>
      </c>
      <c r="T9" s="159">
        <v>36</v>
      </c>
      <c r="U9" s="159">
        <v>34</v>
      </c>
      <c r="V9" s="159">
        <v>37</v>
      </c>
      <c r="W9" s="137">
        <v>36</v>
      </c>
      <c r="X9" s="141">
        <v>443</v>
      </c>
      <c r="Y9" s="20">
        <v>498</v>
      </c>
      <c r="Z9" s="103">
        <v>941</v>
      </c>
    </row>
    <row r="10" spans="1:29" x14ac:dyDescent="0.25">
      <c r="A10" s="66" t="s">
        <v>6</v>
      </c>
      <c r="B10" s="60">
        <v>222.73076923076923</v>
      </c>
      <c r="C10" s="12">
        <v>224.25925925925927</v>
      </c>
      <c r="D10" s="12">
        <v>221.23728813559322</v>
      </c>
      <c r="E10" s="12">
        <v>227.51470588235293</v>
      </c>
      <c r="F10" s="12">
        <v>232.11764705882354</v>
      </c>
      <c r="G10" s="12">
        <v>233.76190476190476</v>
      </c>
      <c r="H10" s="12">
        <v>234.72499999999999</v>
      </c>
      <c r="I10" s="12">
        <v>238.7017543859649</v>
      </c>
      <c r="J10" s="61">
        <v>244.89130434782609</v>
      </c>
      <c r="K10" s="150">
        <v>197.78571428571428</v>
      </c>
      <c r="L10" s="12">
        <v>200.06896551724137</v>
      </c>
      <c r="M10" s="12">
        <v>198.65306122448979</v>
      </c>
      <c r="N10" s="12">
        <v>206.44444444444446</v>
      </c>
      <c r="O10" s="24">
        <v>205.6</v>
      </c>
      <c r="P10" s="32">
        <v>209.3</v>
      </c>
      <c r="Q10" s="33">
        <v>208.75</v>
      </c>
      <c r="R10" s="33">
        <v>213.375</v>
      </c>
      <c r="S10" s="75">
        <v>218.05</v>
      </c>
      <c r="T10" s="75">
        <v>221.75</v>
      </c>
      <c r="U10" s="75">
        <v>227.55882352941177</v>
      </c>
      <c r="V10" s="75">
        <v>222.59459459459458</v>
      </c>
      <c r="W10" s="138">
        <v>239.77777777777777</v>
      </c>
      <c r="X10" s="142">
        <v>231.01805869074491</v>
      </c>
      <c r="Y10" s="163">
        <v>212.82128514056225</v>
      </c>
      <c r="Z10" s="104">
        <v>221.38788522848034</v>
      </c>
    </row>
    <row r="11" spans="1:29" x14ac:dyDescent="0.25">
      <c r="A11" s="66" t="s">
        <v>7</v>
      </c>
      <c r="B11" s="60">
        <v>92.307692307692307</v>
      </c>
      <c r="C11" s="12">
        <v>90.740740740740748</v>
      </c>
      <c r="D11" s="12">
        <v>91.525423728813564</v>
      </c>
      <c r="E11" s="12">
        <v>94.117647058823536</v>
      </c>
      <c r="F11" s="12">
        <v>94.117647058823536</v>
      </c>
      <c r="G11" s="12">
        <v>97.61904761904762</v>
      </c>
      <c r="H11" s="12">
        <v>95</v>
      </c>
      <c r="I11" s="12">
        <v>98.245614035087726</v>
      </c>
      <c r="J11" s="61">
        <v>100</v>
      </c>
      <c r="K11" s="150">
        <v>89.285714285714292</v>
      </c>
      <c r="L11" s="12">
        <v>93.103448275862064</v>
      </c>
      <c r="M11" s="12">
        <v>91.836734693877546</v>
      </c>
      <c r="N11" s="12">
        <v>94.444444444444443</v>
      </c>
      <c r="O11" s="24">
        <v>91.428571428571431</v>
      </c>
      <c r="P11" s="32">
        <v>82.5</v>
      </c>
      <c r="Q11" s="33">
        <v>87.5</v>
      </c>
      <c r="R11" s="33">
        <v>85</v>
      </c>
      <c r="S11" s="75">
        <v>97.5</v>
      </c>
      <c r="T11" s="75">
        <v>91.666666666666671</v>
      </c>
      <c r="U11" s="75">
        <v>94.117647058823536</v>
      </c>
      <c r="V11" s="75">
        <v>83.78378378378379</v>
      </c>
      <c r="W11" s="138">
        <v>83.333333333333329</v>
      </c>
      <c r="X11" s="142">
        <v>89.164785553047409</v>
      </c>
      <c r="Y11" s="163">
        <v>77.108433734939766</v>
      </c>
      <c r="Z11" s="104">
        <v>74.176408076514349</v>
      </c>
    </row>
    <row r="12" spans="1:29" x14ac:dyDescent="0.25">
      <c r="A12" s="66" t="s">
        <v>8</v>
      </c>
      <c r="B12" s="71">
        <v>7.5882773266630163E-2</v>
      </c>
      <c r="C12" s="16">
        <v>7.050069638946771E-2</v>
      </c>
      <c r="D12" s="11">
        <v>5.8688727955076465E-2</v>
      </c>
      <c r="E12" s="11">
        <v>5.4599114882831395E-2</v>
      </c>
      <c r="F12" s="11">
        <v>4.8589065503871195E-2</v>
      </c>
      <c r="G12" s="16">
        <v>4.6803981487907403E-2</v>
      </c>
      <c r="H12" s="11">
        <v>5.442518298531196E-2</v>
      </c>
      <c r="I12" s="16">
        <v>4.5473673157311406E-2</v>
      </c>
      <c r="J12" s="157">
        <v>4.865410532658599E-2</v>
      </c>
      <c r="K12" s="151">
        <v>7.8307706001590774E-2</v>
      </c>
      <c r="L12" s="11">
        <v>5.8993551646621956E-2</v>
      </c>
      <c r="M12" s="16">
        <v>5.9331841591837506E-2</v>
      </c>
      <c r="N12" s="16">
        <v>5.1022491404360777E-2</v>
      </c>
      <c r="O12" s="25">
        <v>6.5896015361139357E-2</v>
      </c>
      <c r="P12" s="11">
        <v>7.1637196985497975E-2</v>
      </c>
      <c r="Q12" s="34">
        <v>8.3727907584722927E-2</v>
      </c>
      <c r="R12" s="34">
        <v>6.821104197501715E-2</v>
      </c>
      <c r="S12" s="76">
        <v>5.4630010121338668E-2</v>
      </c>
      <c r="T12" s="76">
        <v>5.7460326701775928E-2</v>
      </c>
      <c r="U12" s="76">
        <v>5.8378956008540102E-2</v>
      </c>
      <c r="V12" s="76">
        <v>6.7386752949333814E-2</v>
      </c>
      <c r="W12" s="139">
        <v>6.9189101035591102E-2</v>
      </c>
      <c r="X12" s="143">
        <v>6.3898039574752818E-2</v>
      </c>
      <c r="Y12" s="164">
        <v>8.4887519084845167E-2</v>
      </c>
      <c r="Z12" s="105">
        <v>8.5441965842982373E-2</v>
      </c>
    </row>
    <row r="13" spans="1:29" x14ac:dyDescent="0.25">
      <c r="A13" s="66" t="s">
        <v>9</v>
      </c>
      <c r="B13" s="60">
        <v>16.901428461040588</v>
      </c>
      <c r="C13" s="12">
        <v>15.810433949563963</v>
      </c>
      <c r="D13" s="12">
        <v>12.984135016908697</v>
      </c>
      <c r="E13" s="12">
        <v>12.422101564004183</v>
      </c>
      <c r="F13" s="12">
        <v>11.278379557545632</v>
      </c>
      <c r="G13" s="12">
        <v>10.940987863054163</v>
      </c>
      <c r="H13" s="12">
        <v>12.774951076227349</v>
      </c>
      <c r="I13" s="12">
        <v>10.854645561024192</v>
      </c>
      <c r="J13" s="61">
        <v>11.914967315304157</v>
      </c>
      <c r="K13" s="150">
        <v>15.488145565600346</v>
      </c>
      <c r="L13" s="12">
        <v>11.802778850127606</v>
      </c>
      <c r="M13" s="12">
        <v>11.786451960305026</v>
      </c>
      <c r="N13" s="12">
        <v>10.533309892144704</v>
      </c>
      <c r="O13" s="24">
        <v>13.548220758250253</v>
      </c>
      <c r="P13" s="32">
        <v>14.993665329064727</v>
      </c>
      <c r="Q13" s="33">
        <v>17.478200708310911</v>
      </c>
      <c r="R13" s="33">
        <v>14.554531081419285</v>
      </c>
      <c r="S13" s="75">
        <v>11.912073706957898</v>
      </c>
      <c r="T13" s="75">
        <v>12.741827446118812</v>
      </c>
      <c r="U13" s="75">
        <v>13.284646548178669</v>
      </c>
      <c r="V13" s="75">
        <v>14.99992695380306</v>
      </c>
      <c r="W13" s="138">
        <v>16.590008892756178</v>
      </c>
      <c r="X13" s="142">
        <v>14.761601056703789</v>
      </c>
      <c r="Y13" s="163">
        <v>18.065870904030753</v>
      </c>
      <c r="Z13" s="104">
        <v>18.91581612774192</v>
      </c>
    </row>
    <row r="14" spans="1:29" x14ac:dyDescent="0.25">
      <c r="A14" s="67" t="s">
        <v>10</v>
      </c>
      <c r="B14" s="134">
        <v>7.7307692307692264</v>
      </c>
      <c r="C14" s="130">
        <v>9.2592592592592666</v>
      </c>
      <c r="D14" s="130">
        <v>6.2372881355932179</v>
      </c>
      <c r="E14" s="12">
        <v>12.514705882352928</v>
      </c>
      <c r="F14" s="12">
        <v>17.117647058823536</v>
      </c>
      <c r="G14" s="12">
        <v>18.761904761904759</v>
      </c>
      <c r="H14" s="12">
        <v>19.724999999999994</v>
      </c>
      <c r="I14" s="12">
        <v>23.701754385964904</v>
      </c>
      <c r="J14" s="61">
        <v>29.891304347826093</v>
      </c>
      <c r="K14" s="150">
        <v>-17.214285714285722</v>
      </c>
      <c r="L14" s="12">
        <v>-14.931034482758633</v>
      </c>
      <c r="M14" s="12">
        <v>-16.34693877551021</v>
      </c>
      <c r="N14" s="12">
        <v>-8.5555555555555429</v>
      </c>
      <c r="O14" s="35">
        <v>-9.4000000000000057</v>
      </c>
      <c r="P14" s="36">
        <v>-5.6999999999999886</v>
      </c>
      <c r="Q14" s="33">
        <v>-6.25</v>
      </c>
      <c r="R14" s="33">
        <v>-1.625</v>
      </c>
      <c r="S14" s="75">
        <v>3.0500000000000114</v>
      </c>
      <c r="T14" s="75">
        <v>6.75</v>
      </c>
      <c r="U14" s="75">
        <v>12.558823529411768</v>
      </c>
      <c r="V14" s="75">
        <v>7.5945945945945823</v>
      </c>
      <c r="W14" s="138">
        <v>24.777777777777771</v>
      </c>
      <c r="X14" s="142">
        <v>16.018058690744908</v>
      </c>
      <c r="Y14" s="163">
        <v>-2.178714859437747</v>
      </c>
      <c r="Z14" s="104">
        <v>6.3878852284803429</v>
      </c>
    </row>
    <row r="15" spans="1:29" ht="13.5" thickBot="1" x14ac:dyDescent="0.35">
      <c r="A15" s="68" t="s">
        <v>1</v>
      </c>
      <c r="B15" s="72">
        <v>3.5957066189624312E-2</v>
      </c>
      <c r="C15" s="28">
        <v>4.3066322136089609E-2</v>
      </c>
      <c r="D15" s="28">
        <v>2.9010642491131246E-2</v>
      </c>
      <c r="E15" s="28">
        <v>5.8207934336525248E-2</v>
      </c>
      <c r="F15" s="10">
        <v>7.9616963064295512E-2</v>
      </c>
      <c r="G15" s="10">
        <v>8.7264673311184926E-2</v>
      </c>
      <c r="H15" s="28">
        <v>9.1744186046511605E-2</v>
      </c>
      <c r="I15" s="28">
        <v>0.11024071807425537</v>
      </c>
      <c r="J15" s="73">
        <v>0.13902932254802833</v>
      </c>
      <c r="K15" s="152">
        <v>-8.0066445182724294E-2</v>
      </c>
      <c r="L15" s="10">
        <v>-6.9446672012830848E-2</v>
      </c>
      <c r="M15" s="10">
        <v>-7.6032273374466094E-2</v>
      </c>
      <c r="N15" s="28">
        <v>-3.9793281653746709E-2</v>
      </c>
      <c r="O15" s="28">
        <v>-4.3720930232558165E-2</v>
      </c>
      <c r="P15" s="28">
        <v>-2.6511627906976691E-2</v>
      </c>
      <c r="Q15" s="28">
        <v>-2.9069767441860465E-2</v>
      </c>
      <c r="R15" s="28">
        <v>-7.5581395348837208E-3</v>
      </c>
      <c r="S15" s="160">
        <v>1.418604651162796E-2</v>
      </c>
      <c r="T15" s="160">
        <v>3.1395348837209305E-2</v>
      </c>
      <c r="U15" s="160">
        <v>5.8413132694938454E-2</v>
      </c>
      <c r="V15" s="160">
        <v>3.5323695788812011E-2</v>
      </c>
      <c r="W15" s="140">
        <v>0.11524547803617569</v>
      </c>
      <c r="X15" s="161">
        <v>7.4502598561604225E-2</v>
      </c>
      <c r="Y15" s="165">
        <v>-1.0133557485756962E-2</v>
      </c>
      <c r="Z15" s="166">
        <v>2.9711094085955084E-2</v>
      </c>
    </row>
    <row r="16" spans="1:29" ht="13.5" thickBot="1" x14ac:dyDescent="0.3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4">
      <c r="A17" s="4" t="s">
        <v>17</v>
      </c>
      <c r="B17" s="810" t="s">
        <v>23</v>
      </c>
      <c r="C17" s="811"/>
      <c r="D17" s="811"/>
      <c r="E17" s="811"/>
      <c r="F17" s="812"/>
      <c r="G17" s="74"/>
      <c r="H17" s="74"/>
    </row>
    <row r="18" spans="1:24" ht="16.5" customHeight="1" thickBot="1" x14ac:dyDescent="0.3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" thickBot="1" x14ac:dyDescent="0.3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ht="13" x14ac:dyDescent="0.3">
      <c r="A20" s="65" t="s">
        <v>3</v>
      </c>
      <c r="B20" s="107">
        <v>300</v>
      </c>
      <c r="C20" s="107">
        <v>300</v>
      </c>
      <c r="D20" s="107">
        <v>300</v>
      </c>
      <c r="E20" s="107">
        <v>300</v>
      </c>
      <c r="F20" s="107">
        <v>300</v>
      </c>
      <c r="G20" s="108">
        <v>300</v>
      </c>
    </row>
    <row r="21" spans="1:24" x14ac:dyDescent="0.25">
      <c r="A21" s="66" t="s">
        <v>4</v>
      </c>
      <c r="B21" s="88">
        <v>27474</v>
      </c>
      <c r="C21" s="89">
        <v>21426</v>
      </c>
      <c r="D21" s="89">
        <v>26703</v>
      </c>
      <c r="E21" s="89">
        <v>18149</v>
      </c>
      <c r="F21" s="89">
        <v>24062</v>
      </c>
      <c r="G21" s="103">
        <v>117814</v>
      </c>
    </row>
    <row r="22" spans="1:24" x14ac:dyDescent="0.25">
      <c r="A22" s="66" t="s">
        <v>5</v>
      </c>
      <c r="B22" s="88">
        <v>71</v>
      </c>
      <c r="C22" s="89">
        <v>58</v>
      </c>
      <c r="D22" s="89">
        <v>70</v>
      </c>
      <c r="E22" s="89">
        <v>48</v>
      </c>
      <c r="F22" s="89">
        <v>65</v>
      </c>
      <c r="G22" s="103">
        <v>312</v>
      </c>
    </row>
    <row r="23" spans="1:24" x14ac:dyDescent="0.25">
      <c r="A23" s="66" t="s">
        <v>6</v>
      </c>
      <c r="B23" s="90">
        <v>386.95774647887322</v>
      </c>
      <c r="C23" s="91">
        <v>369.41379310344826</v>
      </c>
      <c r="D23" s="91">
        <v>381.47142857142859</v>
      </c>
      <c r="E23" s="91">
        <v>378.10416666666669</v>
      </c>
      <c r="F23" s="91">
        <v>370.18461538461537</v>
      </c>
      <c r="G23" s="104">
        <v>377.60897435897436</v>
      </c>
    </row>
    <row r="24" spans="1:24" x14ac:dyDescent="0.25">
      <c r="A24" s="66" t="s">
        <v>7</v>
      </c>
      <c r="B24" s="90">
        <v>67.605633802816897</v>
      </c>
      <c r="C24" s="91">
        <v>65.517241379310349</v>
      </c>
      <c r="D24" s="91">
        <v>71.428571428571431</v>
      </c>
      <c r="E24" s="91">
        <v>47.916666666666664</v>
      </c>
      <c r="F24" s="91">
        <v>58.46153846153846</v>
      </c>
      <c r="G24" s="104">
        <v>65.384615384615387</v>
      </c>
    </row>
    <row r="25" spans="1:24" x14ac:dyDescent="0.25">
      <c r="A25" s="66" t="s">
        <v>8</v>
      </c>
      <c r="B25" s="92">
        <v>9.4713220982746371E-2</v>
      </c>
      <c r="C25" s="93">
        <v>9.6743898717761401E-2</v>
      </c>
      <c r="D25" s="94">
        <v>9.4328469162016523E-2</v>
      </c>
      <c r="E25" s="94">
        <v>0.12640529409180692</v>
      </c>
      <c r="F25" s="94">
        <v>0.10400083043026978</v>
      </c>
      <c r="G25" s="105">
        <v>0.10396088895237594</v>
      </c>
    </row>
    <row r="26" spans="1:24" x14ac:dyDescent="0.25">
      <c r="A26" s="66" t="s">
        <v>9</v>
      </c>
      <c r="B26" s="90">
        <v>36.650014553239068</v>
      </c>
      <c r="C26" s="91">
        <v>35.738530584944066</v>
      </c>
      <c r="D26" s="91">
        <v>35.983615886190393</v>
      </c>
      <c r="E26" s="91">
        <v>47.794368384837583</v>
      </c>
      <c r="F26" s="91">
        <v>38.49950741251002</v>
      </c>
      <c r="G26" s="104">
        <v>39.256564650753909</v>
      </c>
    </row>
    <row r="27" spans="1:24" x14ac:dyDescent="0.25">
      <c r="A27" s="67" t="s">
        <v>10</v>
      </c>
      <c r="B27" s="95">
        <v>86.957746478873219</v>
      </c>
      <c r="C27" s="96">
        <v>69.413793103448256</v>
      </c>
      <c r="D27" s="97">
        <v>81.471428571428589</v>
      </c>
      <c r="E27" s="98">
        <v>78.104166666666686</v>
      </c>
      <c r="F27" s="91">
        <v>70.18461538461537</v>
      </c>
      <c r="G27" s="104">
        <v>77.608974358974365</v>
      </c>
    </row>
    <row r="28" spans="1:24" ht="13.5" thickBot="1" x14ac:dyDescent="0.3">
      <c r="A28" s="68" t="s">
        <v>1</v>
      </c>
      <c r="B28" s="99">
        <v>0.28985915492957742</v>
      </c>
      <c r="C28" s="100">
        <v>0.23137931034482753</v>
      </c>
      <c r="D28" s="101">
        <v>0.27157142857142863</v>
      </c>
      <c r="E28" s="101">
        <v>0.26034722222222229</v>
      </c>
      <c r="F28" s="102">
        <v>0.23394871794871791</v>
      </c>
      <c r="G28" s="106">
        <v>0.25869658119658123</v>
      </c>
    </row>
    <row r="29" spans="1:24" ht="13.5" thickBot="1" x14ac:dyDescent="0.3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3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" thickBot="1" x14ac:dyDescent="0.3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ht="13" x14ac:dyDescent="0.3">
      <c r="A32" s="80" t="s">
        <v>3</v>
      </c>
      <c r="B32" s="81">
        <v>235</v>
      </c>
      <c r="C32" s="81">
        <v>235</v>
      </c>
      <c r="D32" s="81">
        <v>235</v>
      </c>
      <c r="E32" s="81">
        <v>235</v>
      </c>
      <c r="F32" s="81">
        <v>235</v>
      </c>
      <c r="G32" s="175">
        <v>235</v>
      </c>
      <c r="H32" s="81">
        <v>235</v>
      </c>
      <c r="I32" s="144">
        <v>235</v>
      </c>
      <c r="J32" s="6"/>
      <c r="K32" s="6"/>
      <c r="L32" s="6"/>
      <c r="M32" s="6"/>
    </row>
    <row r="33" spans="1:16" x14ac:dyDescent="0.25">
      <c r="A33" s="7" t="s">
        <v>4</v>
      </c>
      <c r="B33" s="13">
        <v>7563</v>
      </c>
      <c r="C33" s="14">
        <v>7209</v>
      </c>
      <c r="D33" s="13">
        <v>10440</v>
      </c>
      <c r="E33" s="13">
        <v>13146</v>
      </c>
      <c r="F33" s="13">
        <v>11266</v>
      </c>
      <c r="G33" s="168">
        <v>11768</v>
      </c>
      <c r="H33" s="18">
        <v>10060</v>
      </c>
      <c r="I33" s="63">
        <v>71452</v>
      </c>
      <c r="J33" s="6"/>
      <c r="K33" s="6"/>
      <c r="L33" s="6"/>
      <c r="M33" s="6"/>
    </row>
    <row r="34" spans="1:16" x14ac:dyDescent="0.25">
      <c r="A34" s="7" t="s">
        <v>5</v>
      </c>
      <c r="B34" s="13">
        <v>34</v>
      </c>
      <c r="C34" s="14">
        <v>33</v>
      </c>
      <c r="D34" s="13">
        <v>44</v>
      </c>
      <c r="E34" s="13">
        <v>54</v>
      </c>
      <c r="F34" s="13">
        <v>43</v>
      </c>
      <c r="G34" s="168">
        <v>44</v>
      </c>
      <c r="H34" s="18">
        <v>35</v>
      </c>
      <c r="I34" s="63">
        <v>287</v>
      </c>
      <c r="J34" s="6"/>
      <c r="K34" s="6"/>
      <c r="L34" s="6"/>
      <c r="M34" s="6"/>
    </row>
    <row r="35" spans="1:16" ht="13" x14ac:dyDescent="0.3">
      <c r="A35" s="7" t="s">
        <v>6</v>
      </c>
      <c r="B35" s="17">
        <v>222.44117647058823</v>
      </c>
      <c r="C35" s="15">
        <v>218.45454545454547</v>
      </c>
      <c r="D35" s="12">
        <v>237.27272727272728</v>
      </c>
      <c r="E35" s="12">
        <v>243.44444444444446</v>
      </c>
      <c r="F35" s="12">
        <v>262</v>
      </c>
      <c r="G35" s="169">
        <v>267.45454545454544</v>
      </c>
      <c r="H35" s="19">
        <v>287.42857142857144</v>
      </c>
      <c r="I35" s="145">
        <v>248.96167247386759</v>
      </c>
      <c r="J35" s="6"/>
      <c r="K35" s="6"/>
      <c r="L35" s="6"/>
      <c r="M35" s="6"/>
    </row>
    <row r="36" spans="1:16" ht="13" x14ac:dyDescent="0.3">
      <c r="A36" s="7" t="s">
        <v>7</v>
      </c>
      <c r="B36" s="55">
        <v>97.058823529411768</v>
      </c>
      <c r="C36" s="41">
        <v>100</v>
      </c>
      <c r="D36" s="55">
        <v>90.909090909090907</v>
      </c>
      <c r="E36" s="55">
        <v>100</v>
      </c>
      <c r="F36" s="40">
        <v>97.674418604651166</v>
      </c>
      <c r="G36" s="170">
        <v>100</v>
      </c>
      <c r="H36" s="42">
        <v>91.428571428571431</v>
      </c>
      <c r="I36" s="146">
        <v>65.505226480836242</v>
      </c>
      <c r="J36" s="6"/>
      <c r="K36" s="52"/>
      <c r="L36" s="6"/>
      <c r="M36" s="6"/>
    </row>
    <row r="37" spans="1:16" x14ac:dyDescent="0.25">
      <c r="A37" s="7" t="s">
        <v>8</v>
      </c>
      <c r="B37" s="44">
        <v>4.5731650417880014E-2</v>
      </c>
      <c r="C37" s="45">
        <v>4.169779458968121E-2</v>
      </c>
      <c r="D37" s="44">
        <v>5.7593739230998649E-2</v>
      </c>
      <c r="E37" s="44">
        <v>3.5789849238002221E-2</v>
      </c>
      <c r="F37" s="44">
        <v>4.5100859940826174E-2</v>
      </c>
      <c r="G37" s="171">
        <v>4.101596487780157E-2</v>
      </c>
      <c r="H37" s="46">
        <v>5.6993889321895017E-2</v>
      </c>
      <c r="I37" s="147">
        <v>9.9380978168515655E-2</v>
      </c>
      <c r="J37" s="6"/>
      <c r="K37" s="6"/>
      <c r="L37" s="6"/>
      <c r="M37" s="6"/>
    </row>
    <row r="38" spans="1:16" x14ac:dyDescent="0.25">
      <c r="A38" s="7" t="s">
        <v>9</v>
      </c>
      <c r="B38" s="43">
        <v>10.172602120894899</v>
      </c>
      <c r="C38" s="47">
        <v>9.1090727635458144</v>
      </c>
      <c r="D38" s="43">
        <v>13.665423581173316</v>
      </c>
      <c r="E38" s="43">
        <v>8.7128399644958741</v>
      </c>
      <c r="F38" s="43">
        <v>11.816425304496457</v>
      </c>
      <c r="G38" s="172">
        <v>10.969906242772019</v>
      </c>
      <c r="H38" s="42">
        <v>16.381672187950397</v>
      </c>
      <c r="I38" s="82">
        <v>24.742054536922581</v>
      </c>
      <c r="J38" s="6"/>
      <c r="K38" s="6"/>
      <c r="L38" s="6"/>
      <c r="M38" s="6"/>
    </row>
    <row r="39" spans="1:16" x14ac:dyDescent="0.25">
      <c r="A39" s="8" t="s">
        <v>10</v>
      </c>
      <c r="B39" s="38">
        <v>-12.558823529411768</v>
      </c>
      <c r="C39" s="39">
        <v>-16.545454545454533</v>
      </c>
      <c r="D39" s="38">
        <v>2.2727272727272805</v>
      </c>
      <c r="E39" s="38">
        <v>8.4444444444444571</v>
      </c>
      <c r="F39" s="43">
        <v>27</v>
      </c>
      <c r="G39" s="173">
        <v>32.454545454545439</v>
      </c>
      <c r="H39" s="42">
        <v>52.428571428571445</v>
      </c>
      <c r="I39" s="82">
        <v>13.961672473867594</v>
      </c>
      <c r="J39" s="6"/>
      <c r="K39" s="6"/>
      <c r="L39" s="6"/>
      <c r="M39" s="6"/>
    </row>
    <row r="40" spans="1:16" ht="13.5" thickBot="1" x14ac:dyDescent="0.35">
      <c r="A40" s="9" t="s">
        <v>1</v>
      </c>
      <c r="B40" s="48">
        <v>-5.3441802252816036E-2</v>
      </c>
      <c r="C40" s="49">
        <v>-7.0406189555125676E-2</v>
      </c>
      <c r="D40" s="48">
        <v>9.6711798839458751E-3</v>
      </c>
      <c r="E40" s="50">
        <v>3.5933806146572156E-2</v>
      </c>
      <c r="F40" s="50">
        <v>0.1148936170212766</v>
      </c>
      <c r="G40" s="174">
        <v>0.13810444874274655</v>
      </c>
      <c r="H40" s="56">
        <v>0.22310030395136785</v>
      </c>
      <c r="I40" s="83">
        <v>5.9411372229223804E-2</v>
      </c>
      <c r="J40" s="6"/>
      <c r="K40" s="6"/>
      <c r="L40" s="6"/>
      <c r="M40" s="6"/>
    </row>
    <row r="41" spans="1:16" ht="13.5" thickBot="1" x14ac:dyDescent="0.3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3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" thickBot="1" x14ac:dyDescent="0.3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ht="13" x14ac:dyDescent="0.3">
      <c r="A44" s="80" t="s">
        <v>3</v>
      </c>
      <c r="B44" s="81">
        <v>305</v>
      </c>
      <c r="C44" s="81">
        <v>305</v>
      </c>
      <c r="D44" s="81">
        <v>305</v>
      </c>
      <c r="E44" s="81">
        <v>305</v>
      </c>
      <c r="F44" s="81">
        <v>305</v>
      </c>
      <c r="G44" s="81"/>
      <c r="H44" s="81">
        <v>305</v>
      </c>
      <c r="I44" s="6"/>
      <c r="J44" s="6"/>
      <c r="K44" s="6"/>
      <c r="L44" s="6"/>
    </row>
    <row r="45" spans="1:16" x14ac:dyDescent="0.25">
      <c r="A45" s="7" t="s">
        <v>4</v>
      </c>
      <c r="B45" s="13">
        <v>22233</v>
      </c>
      <c r="C45" s="13">
        <v>26375</v>
      </c>
      <c r="D45" s="13">
        <v>29632</v>
      </c>
      <c r="E45" s="13">
        <v>27138</v>
      </c>
      <c r="F45" s="13">
        <v>31135</v>
      </c>
      <c r="G45" s="13"/>
      <c r="H45" s="63">
        <v>136513</v>
      </c>
      <c r="I45" s="6"/>
      <c r="J45" s="6"/>
      <c r="K45" s="6"/>
      <c r="L45" s="6"/>
    </row>
    <row r="46" spans="1:16" x14ac:dyDescent="0.25">
      <c r="A46" s="7" t="s">
        <v>5</v>
      </c>
      <c r="B46" s="13">
        <v>55</v>
      </c>
      <c r="C46" s="13">
        <v>69</v>
      </c>
      <c r="D46" s="13">
        <v>76</v>
      </c>
      <c r="E46" s="13">
        <v>72</v>
      </c>
      <c r="F46" s="13">
        <v>80</v>
      </c>
      <c r="G46" s="13"/>
      <c r="H46" s="63">
        <v>352</v>
      </c>
      <c r="I46" s="6"/>
      <c r="J46" s="6"/>
      <c r="K46" s="6"/>
      <c r="L46" s="6"/>
    </row>
    <row r="47" spans="1:16" x14ac:dyDescent="0.25">
      <c r="A47" s="7" t="s">
        <v>6</v>
      </c>
      <c r="B47" s="17">
        <v>404.23636363636365</v>
      </c>
      <c r="C47" s="12">
        <v>382.24637681159419</v>
      </c>
      <c r="D47" s="12">
        <v>389.89473684210526</v>
      </c>
      <c r="E47" s="12">
        <v>376.91666666666669</v>
      </c>
      <c r="F47" s="12">
        <v>389.1875</v>
      </c>
      <c r="G47" s="12"/>
      <c r="H47" s="61">
        <v>387.82102272727275</v>
      </c>
      <c r="I47" s="6"/>
      <c r="J47" s="6"/>
      <c r="K47" s="6"/>
      <c r="L47" s="6"/>
    </row>
    <row r="48" spans="1:16" ht="13" x14ac:dyDescent="0.3">
      <c r="A48" s="7" t="s">
        <v>7</v>
      </c>
      <c r="B48" s="55">
        <v>60</v>
      </c>
      <c r="C48" s="40">
        <v>68.115942028985501</v>
      </c>
      <c r="D48" s="55">
        <v>81.578947368421055</v>
      </c>
      <c r="E48" s="55">
        <v>75</v>
      </c>
      <c r="F48" s="40">
        <v>70</v>
      </c>
      <c r="G48" s="43"/>
      <c r="H48" s="82">
        <v>71.306818181818187</v>
      </c>
      <c r="I48" s="6"/>
      <c r="J48" s="52"/>
      <c r="K48" s="6"/>
      <c r="L48" s="6"/>
    </row>
    <row r="49" spans="1:12" x14ac:dyDescent="0.25">
      <c r="A49" s="7" t="s">
        <v>8</v>
      </c>
      <c r="B49" s="44">
        <v>0.11143436023473405</v>
      </c>
      <c r="C49" s="44">
        <v>0.11569039372285175</v>
      </c>
      <c r="D49" s="44">
        <v>7.3308395793132489E-2</v>
      </c>
      <c r="E49" s="44">
        <v>9.2575872344610052E-2</v>
      </c>
      <c r="F49" s="44">
        <v>9.2678747604173592E-2</v>
      </c>
      <c r="G49" s="53"/>
      <c r="H49" s="84">
        <v>9.9711309983642665E-2</v>
      </c>
      <c r="I49" s="6"/>
      <c r="J49" s="6"/>
      <c r="K49" s="6"/>
      <c r="L49" s="6"/>
    </row>
    <row r="50" spans="1:12" x14ac:dyDescent="0.25">
      <c r="A50" s="7" t="s">
        <v>9</v>
      </c>
      <c r="B50" s="43">
        <v>45.045820565433495</v>
      </c>
      <c r="C50" s="43">
        <v>44.222233832466884</v>
      </c>
      <c r="D50" s="43">
        <v>28.582557686080285</v>
      </c>
      <c r="E50" s="43">
        <v>34.893389217889272</v>
      </c>
      <c r="F50" s="43">
        <v>36.069410083199308</v>
      </c>
      <c r="G50" s="43"/>
      <c r="H50" s="82">
        <v>38.670142215332419</v>
      </c>
      <c r="I50" s="6"/>
      <c r="J50" s="6"/>
      <c r="K50" s="6"/>
      <c r="L50" s="6"/>
    </row>
    <row r="51" spans="1:12" x14ac:dyDescent="0.25">
      <c r="A51" s="8" t="s">
        <v>10</v>
      </c>
      <c r="B51" s="43">
        <v>99.236363636363649</v>
      </c>
      <c r="C51" s="43">
        <v>77.246376811594189</v>
      </c>
      <c r="D51" s="43">
        <v>84.89473684210526</v>
      </c>
      <c r="E51" s="43">
        <v>71.916666666666686</v>
      </c>
      <c r="F51" s="43">
        <v>84.1875</v>
      </c>
      <c r="G51" s="43"/>
      <c r="H51" s="82">
        <v>82.821022727272748</v>
      </c>
      <c r="I51" s="6"/>
      <c r="J51" s="6"/>
      <c r="K51" s="6"/>
      <c r="L51" s="6"/>
    </row>
    <row r="52" spans="1:12" ht="13.5" thickBot="1" x14ac:dyDescent="0.35">
      <c r="A52" s="9" t="s">
        <v>1</v>
      </c>
      <c r="B52" s="85">
        <v>0.32536512667660211</v>
      </c>
      <c r="C52" s="85">
        <v>0.2532668092183416</v>
      </c>
      <c r="D52" s="85">
        <v>0.27834339948231235</v>
      </c>
      <c r="E52" s="86">
        <v>0.23579234972677601</v>
      </c>
      <c r="F52" s="86">
        <v>0.27602459016393444</v>
      </c>
      <c r="G52" s="85"/>
      <c r="H52" s="87">
        <v>0.27154433681073031</v>
      </c>
      <c r="I52" s="6"/>
      <c r="J52" s="6"/>
      <c r="K52" s="6"/>
      <c r="L52" s="6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5" x14ac:dyDescent="0.25"/>
  <cols>
    <col min="1" max="1" width="14" customWidth="1"/>
    <col min="2" max="2" width="12.453125" customWidth="1"/>
    <col min="3" max="3" width="8.7265625" customWidth="1"/>
    <col min="4" max="4" width="10.453125" customWidth="1"/>
    <col min="5" max="5" width="9" customWidth="1"/>
    <col min="6" max="6" width="10" customWidth="1"/>
    <col min="7" max="7" width="9.1796875" customWidth="1"/>
    <col min="8" max="8" width="8.453125" customWidth="1"/>
    <col min="9" max="9" width="9" customWidth="1"/>
    <col min="10" max="10" width="10" customWidth="1"/>
    <col min="12" max="12" width="10" customWidth="1"/>
    <col min="14" max="15" width="10.453125" customWidth="1"/>
    <col min="16" max="16" width="8.7265625" customWidth="1"/>
    <col min="17" max="18" width="9.453125" customWidth="1"/>
    <col min="19" max="19" width="9.7265625" customWidth="1"/>
    <col min="20" max="21" width="9.1796875" customWidth="1"/>
    <col min="22" max="22" width="8.7265625" bestFit="1" customWidth="1"/>
    <col min="23" max="23" width="10.7265625" customWidth="1"/>
  </cols>
  <sheetData>
    <row r="1" spans="1:29" ht="4.4000000000000004" customHeight="1" x14ac:dyDescent="0.25"/>
    <row r="2" spans="1:29" ht="13" x14ac:dyDescent="0.3">
      <c r="A2" s="1" t="s">
        <v>24</v>
      </c>
      <c r="D2" s="1"/>
    </row>
    <row r="3" spans="1:29" ht="13.5" thickBot="1" x14ac:dyDescent="0.3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4">
      <c r="A4" s="4" t="s">
        <v>16</v>
      </c>
      <c r="B4" s="810" t="s">
        <v>18</v>
      </c>
      <c r="C4" s="811"/>
      <c r="D4" s="811"/>
      <c r="E4" s="811"/>
      <c r="F4" s="811"/>
      <c r="G4" s="811"/>
      <c r="H4" s="811"/>
      <c r="I4" s="811"/>
      <c r="J4" s="812"/>
      <c r="K4" s="810" t="s">
        <v>21</v>
      </c>
      <c r="L4" s="811"/>
      <c r="M4" s="811"/>
      <c r="N4" s="811"/>
      <c r="O4" s="811"/>
      <c r="P4" s="811"/>
      <c r="Q4" s="811"/>
      <c r="R4" s="811"/>
      <c r="S4" s="811"/>
      <c r="T4" s="811"/>
      <c r="U4" s="811"/>
      <c r="V4" s="811"/>
      <c r="W4" s="812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3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" thickBot="1" x14ac:dyDescent="0.3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ht="13" x14ac:dyDescent="0.3">
      <c r="A7" s="65" t="s">
        <v>3</v>
      </c>
      <c r="B7" s="69">
        <v>335</v>
      </c>
      <c r="C7" s="23">
        <v>335</v>
      </c>
      <c r="D7" s="23">
        <v>335</v>
      </c>
      <c r="E7" s="23">
        <v>335</v>
      </c>
      <c r="F7" s="23">
        <v>335</v>
      </c>
      <c r="G7" s="23">
        <v>335</v>
      </c>
      <c r="H7" s="23">
        <v>335</v>
      </c>
      <c r="I7" s="23">
        <v>335</v>
      </c>
      <c r="J7" s="133">
        <v>335</v>
      </c>
      <c r="K7" s="69">
        <v>335</v>
      </c>
      <c r="L7" s="23">
        <v>335</v>
      </c>
      <c r="M7" s="23">
        <v>335</v>
      </c>
      <c r="N7" s="23">
        <v>335</v>
      </c>
      <c r="O7" s="23">
        <v>335</v>
      </c>
      <c r="P7" s="23">
        <v>335</v>
      </c>
      <c r="Q7" s="23">
        <v>335</v>
      </c>
      <c r="R7" s="23">
        <v>335</v>
      </c>
      <c r="S7" s="133">
        <v>335</v>
      </c>
      <c r="T7" s="133">
        <v>335</v>
      </c>
      <c r="U7" s="133">
        <v>335</v>
      </c>
      <c r="V7" s="133">
        <v>335</v>
      </c>
      <c r="W7" s="133">
        <v>335</v>
      </c>
      <c r="X7" s="148">
        <v>335</v>
      </c>
      <c r="Y7" s="23">
        <v>335</v>
      </c>
      <c r="Z7" s="162">
        <v>335</v>
      </c>
    </row>
    <row r="8" spans="1:29" x14ac:dyDescent="0.25">
      <c r="A8" s="66" t="s">
        <v>4</v>
      </c>
      <c r="B8" s="70">
        <v>5630</v>
      </c>
      <c r="C8" s="13">
        <v>9880</v>
      </c>
      <c r="D8" s="13">
        <v>15980</v>
      </c>
      <c r="E8" s="13">
        <v>16060</v>
      </c>
      <c r="F8" s="13">
        <v>19200</v>
      </c>
      <c r="G8" s="13">
        <v>12940</v>
      </c>
      <c r="H8" s="13">
        <v>12740</v>
      </c>
      <c r="I8" s="13">
        <v>21480</v>
      </c>
      <c r="J8" s="63">
        <v>15360</v>
      </c>
      <c r="K8" s="149">
        <v>8850</v>
      </c>
      <c r="L8" s="13">
        <v>11980</v>
      </c>
      <c r="M8" s="13">
        <v>20520</v>
      </c>
      <c r="N8" s="13">
        <v>19980</v>
      </c>
      <c r="O8" s="26">
        <v>19840</v>
      </c>
      <c r="P8" s="37">
        <v>19230</v>
      </c>
      <c r="Q8" s="31">
        <v>17860</v>
      </c>
      <c r="R8" s="31">
        <v>18950</v>
      </c>
      <c r="S8" s="158">
        <v>16450</v>
      </c>
      <c r="T8" s="158">
        <v>20440</v>
      </c>
      <c r="U8" s="158">
        <v>14540</v>
      </c>
      <c r="V8" s="158">
        <v>16880</v>
      </c>
      <c r="W8" s="137">
        <v>15010</v>
      </c>
      <c r="X8" s="141">
        <v>129270</v>
      </c>
      <c r="Y8" s="20">
        <v>220530</v>
      </c>
      <c r="Z8" s="103">
        <v>349800</v>
      </c>
    </row>
    <row r="9" spans="1:29" x14ac:dyDescent="0.25">
      <c r="A9" s="66" t="s">
        <v>5</v>
      </c>
      <c r="B9" s="70">
        <v>18</v>
      </c>
      <c r="C9" s="13">
        <v>30</v>
      </c>
      <c r="D9" s="13">
        <v>48</v>
      </c>
      <c r="E9" s="13">
        <v>48</v>
      </c>
      <c r="F9" s="13">
        <v>55</v>
      </c>
      <c r="G9" s="13">
        <v>36</v>
      </c>
      <c r="H9" s="13">
        <v>37</v>
      </c>
      <c r="I9" s="13">
        <v>61</v>
      </c>
      <c r="J9" s="63">
        <v>43</v>
      </c>
      <c r="K9" s="149">
        <v>30</v>
      </c>
      <c r="L9" s="13">
        <v>39</v>
      </c>
      <c r="M9" s="13">
        <v>64</v>
      </c>
      <c r="N9" s="13">
        <v>65</v>
      </c>
      <c r="O9" s="26">
        <v>64</v>
      </c>
      <c r="P9" s="58">
        <v>61</v>
      </c>
      <c r="Q9" s="59">
        <v>55</v>
      </c>
      <c r="R9" s="59">
        <v>60</v>
      </c>
      <c r="S9" s="159">
        <v>49</v>
      </c>
      <c r="T9" s="159">
        <v>62</v>
      </c>
      <c r="U9" s="159">
        <v>42</v>
      </c>
      <c r="V9" s="159">
        <v>49</v>
      </c>
      <c r="W9" s="137">
        <v>43</v>
      </c>
      <c r="X9" s="141">
        <v>376</v>
      </c>
      <c r="Y9" s="20">
        <v>683</v>
      </c>
      <c r="Z9" s="103">
        <v>1059</v>
      </c>
    </row>
    <row r="10" spans="1:29" x14ac:dyDescent="0.25">
      <c r="A10" s="66" t="s">
        <v>6</v>
      </c>
      <c r="B10" s="60">
        <v>312.77777777777777</v>
      </c>
      <c r="C10" s="12">
        <v>329.33333333333331</v>
      </c>
      <c r="D10" s="12">
        <v>332.91666666666669</v>
      </c>
      <c r="E10" s="12">
        <v>334.58333333333331</v>
      </c>
      <c r="F10" s="12">
        <v>349.09090909090907</v>
      </c>
      <c r="G10" s="12">
        <v>359.44444444444446</v>
      </c>
      <c r="H10" s="12">
        <v>344.32432432432432</v>
      </c>
      <c r="I10" s="12">
        <v>352.13114754098359</v>
      </c>
      <c r="J10" s="61">
        <v>357.2093023255814</v>
      </c>
      <c r="K10" s="150">
        <v>295</v>
      </c>
      <c r="L10" s="12">
        <v>307.17948717948718</v>
      </c>
      <c r="M10" s="12">
        <v>320.625</v>
      </c>
      <c r="N10" s="12">
        <v>307.38461538461536</v>
      </c>
      <c r="O10" s="24">
        <v>310</v>
      </c>
      <c r="P10" s="32">
        <v>315.24590163934425</v>
      </c>
      <c r="Q10" s="33">
        <v>324.72727272727275</v>
      </c>
      <c r="R10" s="33">
        <v>315.83333333333331</v>
      </c>
      <c r="S10" s="75">
        <v>335.71428571428572</v>
      </c>
      <c r="T10" s="75">
        <v>329.67741935483872</v>
      </c>
      <c r="U10" s="75">
        <v>346.1904761904762</v>
      </c>
      <c r="V10" s="75">
        <v>344.48979591836735</v>
      </c>
      <c r="W10" s="138">
        <v>349.06976744186045</v>
      </c>
      <c r="X10" s="142">
        <v>343.80319148936172</v>
      </c>
      <c r="Y10" s="163">
        <v>322.88433382137629</v>
      </c>
      <c r="Z10" s="104">
        <v>330.3116147308782</v>
      </c>
    </row>
    <row r="11" spans="1:29" x14ac:dyDescent="0.25">
      <c r="A11" s="66" t="s">
        <v>7</v>
      </c>
      <c r="B11" s="60">
        <v>66.666666666666671</v>
      </c>
      <c r="C11" s="12">
        <v>86.666666666666671</v>
      </c>
      <c r="D11" s="12">
        <v>79.166666666666671</v>
      </c>
      <c r="E11" s="12">
        <v>83.333333333333329</v>
      </c>
      <c r="F11" s="12">
        <v>89.090909090909093</v>
      </c>
      <c r="G11" s="12">
        <v>86.111111111111114</v>
      </c>
      <c r="H11" s="12">
        <v>94.594594594594597</v>
      </c>
      <c r="I11" s="12">
        <v>91.803278688524586</v>
      </c>
      <c r="J11" s="61">
        <v>90.697674418604649</v>
      </c>
      <c r="K11" s="150">
        <v>56.666666666666664</v>
      </c>
      <c r="L11" s="12">
        <v>89.743589743589737</v>
      </c>
      <c r="M11" s="12">
        <v>81.25</v>
      </c>
      <c r="N11" s="12">
        <v>78.461538461538467</v>
      </c>
      <c r="O11" s="24">
        <v>82.8125</v>
      </c>
      <c r="P11" s="32">
        <v>62.295081967213115</v>
      </c>
      <c r="Q11" s="33">
        <v>54.545454545454547</v>
      </c>
      <c r="R11" s="33">
        <v>68.333333333333329</v>
      </c>
      <c r="S11" s="75">
        <v>65.306122448979593</v>
      </c>
      <c r="T11" s="75">
        <v>83.870967741935488</v>
      </c>
      <c r="U11" s="75">
        <v>83.333333333333329</v>
      </c>
      <c r="V11" s="75">
        <v>57.142857142857146</v>
      </c>
      <c r="W11" s="138">
        <v>67.441860465116278</v>
      </c>
      <c r="X11" s="142">
        <v>80.585106382978722</v>
      </c>
      <c r="Y11" s="163">
        <v>63.103953147877014</v>
      </c>
      <c r="Z11" s="104">
        <v>71.199244570349393</v>
      </c>
    </row>
    <row r="12" spans="1:29" x14ac:dyDescent="0.25">
      <c r="A12" s="66" t="s">
        <v>8</v>
      </c>
      <c r="B12" s="71">
        <v>0.10805656251691007</v>
      </c>
      <c r="C12" s="16">
        <v>6.8317963686988337E-2</v>
      </c>
      <c r="D12" s="11">
        <v>8.361162500695446E-2</v>
      </c>
      <c r="E12" s="11">
        <v>6.6260451279816265E-2</v>
      </c>
      <c r="F12" s="11">
        <v>7.2524989706614293E-2</v>
      </c>
      <c r="G12" s="16">
        <v>6.1143865362759016E-2</v>
      </c>
      <c r="H12" s="11">
        <v>5.2969647782740562E-2</v>
      </c>
      <c r="I12" s="16">
        <v>5.9992676759487891E-2</v>
      </c>
      <c r="J12" s="157">
        <v>6.107312187270026E-2</v>
      </c>
      <c r="K12" s="151">
        <v>0.12462718510679521</v>
      </c>
      <c r="L12" s="11">
        <v>6.0320039282603044E-2</v>
      </c>
      <c r="M12" s="16">
        <v>8.5924899963096255E-2</v>
      </c>
      <c r="N12" s="16">
        <v>8.3143362480901595E-2</v>
      </c>
      <c r="O12" s="25">
        <v>7.9426272595129882E-2</v>
      </c>
      <c r="P12" s="11">
        <v>0.10967631965178813</v>
      </c>
      <c r="Q12" s="34">
        <v>0.10370290618401103</v>
      </c>
      <c r="R12" s="34">
        <v>8.5603687488757157E-2</v>
      </c>
      <c r="S12" s="76">
        <v>9.5151828829778282E-2</v>
      </c>
      <c r="T12" s="76">
        <v>8.5441532272862303E-2</v>
      </c>
      <c r="U12" s="76">
        <v>7.4570212756146864E-2</v>
      </c>
      <c r="V12" s="76">
        <v>9.8669013491572574E-2</v>
      </c>
      <c r="W12" s="139">
        <v>0.1066205833487663</v>
      </c>
      <c r="X12" s="143">
        <v>7.7197909243017337E-2</v>
      </c>
      <c r="Y12" s="164">
        <v>0.10321770691457824</v>
      </c>
      <c r="Z12" s="105">
        <v>9.8875791306228367E-2</v>
      </c>
    </row>
    <row r="13" spans="1:29" x14ac:dyDescent="0.25">
      <c r="A13" s="66" t="s">
        <v>9</v>
      </c>
      <c r="B13" s="60">
        <v>33.797691498344648</v>
      </c>
      <c r="C13" s="12">
        <v>22.499382707581493</v>
      </c>
      <c r="D13" s="12">
        <v>27.835703491898592</v>
      </c>
      <c r="E13" s="12">
        <v>22.16964265737186</v>
      </c>
      <c r="F13" s="12">
        <v>25.317814588490805</v>
      </c>
      <c r="G13" s="12">
        <v>21.977822716502825</v>
      </c>
      <c r="H13" s="12">
        <v>18.238738182489588</v>
      </c>
      <c r="I13" s="12">
        <v>21.125290111373769</v>
      </c>
      <c r="J13" s="61">
        <v>21.815887254992465</v>
      </c>
      <c r="K13" s="150">
        <v>36.765019606504588</v>
      </c>
      <c r="L13" s="12">
        <v>18.529078733476524</v>
      </c>
      <c r="M13" s="12">
        <v>27.549671050667737</v>
      </c>
      <c r="N13" s="12">
        <v>25.556990497975598</v>
      </c>
      <c r="O13" s="24">
        <v>24.622144504490262</v>
      </c>
      <c r="P13" s="32">
        <v>34.575010277112881</v>
      </c>
      <c r="Q13" s="33">
        <v>33.675161899026129</v>
      </c>
      <c r="R13" s="33">
        <v>27.036497965199136</v>
      </c>
      <c r="S13" s="75">
        <v>31.943828249996997</v>
      </c>
      <c r="T13" s="75">
        <v>28.168143865440413</v>
      </c>
      <c r="U13" s="75">
        <v>25.815497463675605</v>
      </c>
      <c r="V13" s="75">
        <v>33.990468321178469</v>
      </c>
      <c r="W13" s="138">
        <v>37.218022234069352</v>
      </c>
      <c r="X13" s="142">
        <v>26.540887574055457</v>
      </c>
      <c r="Y13" s="163">
        <v>33.327380535683659</v>
      </c>
      <c r="Z13" s="104">
        <v>32.65982228415362</v>
      </c>
    </row>
    <row r="14" spans="1:29" x14ac:dyDescent="0.25">
      <c r="A14" s="67" t="s">
        <v>10</v>
      </c>
      <c r="B14" s="134">
        <v>-22.222222222222229</v>
      </c>
      <c r="C14" s="130">
        <v>-5.6666666666666856</v>
      </c>
      <c r="D14" s="130">
        <v>-2.0833333333333144</v>
      </c>
      <c r="E14" s="12">
        <v>-0.41666666666668561</v>
      </c>
      <c r="F14" s="12">
        <v>14.090909090909065</v>
      </c>
      <c r="G14" s="12">
        <v>24.444444444444457</v>
      </c>
      <c r="H14" s="12">
        <v>9.3243243243243228</v>
      </c>
      <c r="I14" s="12">
        <v>17.131147540983591</v>
      </c>
      <c r="J14" s="61">
        <v>22.209302325581405</v>
      </c>
      <c r="K14" s="150">
        <v>-40</v>
      </c>
      <c r="L14" s="12">
        <v>-27.820512820512818</v>
      </c>
      <c r="M14" s="12">
        <v>-14.375</v>
      </c>
      <c r="N14" s="12">
        <v>-27.615384615384642</v>
      </c>
      <c r="O14" s="35">
        <v>-25</v>
      </c>
      <c r="P14" s="36">
        <v>-19.754098360655746</v>
      </c>
      <c r="Q14" s="33">
        <v>-10.272727272727252</v>
      </c>
      <c r="R14" s="33">
        <v>-19.166666666666686</v>
      </c>
      <c r="S14" s="75">
        <v>0.71428571428572241</v>
      </c>
      <c r="T14" s="75">
        <v>-5.3225806451612812</v>
      </c>
      <c r="U14" s="75">
        <v>11.190476190476204</v>
      </c>
      <c r="V14" s="75">
        <v>9.4897959183673493</v>
      </c>
      <c r="W14" s="138">
        <v>14.069767441860449</v>
      </c>
      <c r="X14" s="142">
        <v>8.8031914893617227</v>
      </c>
      <c r="Y14" s="163">
        <v>-12.115666178623712</v>
      </c>
      <c r="Z14" s="104">
        <v>-4.6883852691217953</v>
      </c>
    </row>
    <row r="15" spans="1:29" ht="13.5" thickBot="1" x14ac:dyDescent="0.35">
      <c r="A15" s="68" t="s">
        <v>1</v>
      </c>
      <c r="B15" s="72">
        <v>-6.6334991708126054E-2</v>
      </c>
      <c r="C15" s="28">
        <v>-1.6915422885572195E-2</v>
      </c>
      <c r="D15" s="28">
        <v>-6.218905472636759E-3</v>
      </c>
      <c r="E15" s="28">
        <v>-1.2437810945274198E-3</v>
      </c>
      <c r="F15" s="10">
        <v>4.2062415196743475E-2</v>
      </c>
      <c r="G15" s="10">
        <v>7.2968490878938683E-2</v>
      </c>
      <c r="H15" s="28">
        <v>2.7833803953206934E-2</v>
      </c>
      <c r="I15" s="28">
        <v>5.1137753853682362E-2</v>
      </c>
      <c r="J15" s="73">
        <v>6.62964248524818E-2</v>
      </c>
      <c r="K15" s="152">
        <v>-0.11940298507462686</v>
      </c>
      <c r="L15" s="10">
        <v>-8.3046306926903929E-2</v>
      </c>
      <c r="M15" s="10">
        <v>-4.2910447761194029E-2</v>
      </c>
      <c r="N15" s="28">
        <v>-8.243398392652132E-2</v>
      </c>
      <c r="O15" s="28">
        <v>-7.4626865671641784E-2</v>
      </c>
      <c r="P15" s="28">
        <v>-5.8967457793002227E-2</v>
      </c>
      <c r="Q15" s="28">
        <v>-3.066485753052911E-2</v>
      </c>
      <c r="R15" s="28">
        <v>-5.7213930348258765E-2</v>
      </c>
      <c r="S15" s="160">
        <v>2.1321961620469326E-3</v>
      </c>
      <c r="T15" s="160">
        <v>-1.5888300433317258E-2</v>
      </c>
      <c r="U15" s="160">
        <v>3.3404406538734936E-2</v>
      </c>
      <c r="V15" s="160">
        <v>2.8327749010051789E-2</v>
      </c>
      <c r="W15" s="140">
        <v>4.1999305796598357E-2</v>
      </c>
      <c r="X15" s="161">
        <v>2.6278183550333501E-2</v>
      </c>
      <c r="Y15" s="165">
        <v>-3.6166167697384219E-2</v>
      </c>
      <c r="Z15" s="166">
        <v>-1.3995179907826255E-2</v>
      </c>
    </row>
    <row r="16" spans="1:29" ht="13.5" thickBot="1" x14ac:dyDescent="0.3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4">
      <c r="A17" s="4" t="s">
        <v>17</v>
      </c>
      <c r="B17" s="810" t="s">
        <v>23</v>
      </c>
      <c r="C17" s="811"/>
      <c r="D17" s="811"/>
      <c r="E17" s="811"/>
      <c r="F17" s="812"/>
      <c r="G17" s="74"/>
      <c r="H17" s="74"/>
    </row>
    <row r="18" spans="1:24" ht="16.5" customHeight="1" thickBot="1" x14ac:dyDescent="0.3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" thickBot="1" x14ac:dyDescent="0.3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ht="13" x14ac:dyDescent="0.3">
      <c r="A20" s="65" t="s">
        <v>3</v>
      </c>
      <c r="B20" s="107">
        <v>490</v>
      </c>
      <c r="C20" s="107">
        <v>490</v>
      </c>
      <c r="D20" s="107">
        <v>490</v>
      </c>
      <c r="E20" s="107">
        <v>490</v>
      </c>
      <c r="F20" s="107">
        <v>490</v>
      </c>
      <c r="G20" s="108">
        <v>490</v>
      </c>
    </row>
    <row r="21" spans="1:24" x14ac:dyDescent="0.25">
      <c r="A21" s="66" t="s">
        <v>4</v>
      </c>
      <c r="B21" s="88">
        <v>47850</v>
      </c>
      <c r="C21" s="89">
        <v>42130</v>
      </c>
      <c r="D21" s="89">
        <v>44050</v>
      </c>
      <c r="E21" s="89">
        <v>43030</v>
      </c>
      <c r="F21" s="89">
        <v>41020</v>
      </c>
      <c r="G21" s="103">
        <v>218080</v>
      </c>
    </row>
    <row r="22" spans="1:24" x14ac:dyDescent="0.25">
      <c r="A22" s="66" t="s">
        <v>5</v>
      </c>
      <c r="B22" s="88">
        <v>71</v>
      </c>
      <c r="C22" s="89">
        <v>65</v>
      </c>
      <c r="D22" s="89">
        <v>66</v>
      </c>
      <c r="E22" s="89">
        <v>64</v>
      </c>
      <c r="F22" s="89">
        <v>64</v>
      </c>
      <c r="G22" s="103">
        <v>330</v>
      </c>
    </row>
    <row r="23" spans="1:24" x14ac:dyDescent="0.25">
      <c r="A23" s="66" t="s">
        <v>6</v>
      </c>
      <c r="B23" s="90">
        <v>673.94366197183103</v>
      </c>
      <c r="C23" s="91">
        <v>648.15384615384619</v>
      </c>
      <c r="D23" s="91">
        <v>667.42424242424238</v>
      </c>
      <c r="E23" s="91">
        <v>672.34375</v>
      </c>
      <c r="F23" s="91">
        <v>640.9375</v>
      </c>
      <c r="G23" s="104">
        <v>660.84848484848487</v>
      </c>
    </row>
    <row r="24" spans="1:24" x14ac:dyDescent="0.25">
      <c r="A24" s="66" t="s">
        <v>7</v>
      </c>
      <c r="B24" s="90">
        <v>67.605633802816897</v>
      </c>
      <c r="C24" s="91">
        <v>76.92307692307692</v>
      </c>
      <c r="D24" s="91">
        <v>69.696969696969703</v>
      </c>
      <c r="E24" s="91">
        <v>54.6875</v>
      </c>
      <c r="F24" s="91">
        <v>79.6875</v>
      </c>
      <c r="G24" s="104">
        <v>71.212121212121218</v>
      </c>
    </row>
    <row r="25" spans="1:24" x14ac:dyDescent="0.25">
      <c r="A25" s="66" t="s">
        <v>8</v>
      </c>
      <c r="B25" s="92">
        <v>9.1788584909247975E-2</v>
      </c>
      <c r="C25" s="93">
        <v>9.0039464143705297E-2</v>
      </c>
      <c r="D25" s="94">
        <v>8.7920385369844908E-2</v>
      </c>
      <c r="E25" s="94">
        <v>0.11603777007290389</v>
      </c>
      <c r="F25" s="94">
        <v>7.8821662703084494E-2</v>
      </c>
      <c r="G25" s="105">
        <v>9.6157887309956044E-2</v>
      </c>
    </row>
    <row r="26" spans="1:24" x14ac:dyDescent="0.25">
      <c r="A26" s="66" t="s">
        <v>9</v>
      </c>
      <c r="B26" s="90">
        <v>61.860335040950929</v>
      </c>
      <c r="C26" s="91">
        <v>58.35942499037391</v>
      </c>
      <c r="D26" s="91">
        <v>58.680196599116179</v>
      </c>
      <c r="E26" s="91">
        <v>78.017269472453975</v>
      </c>
      <c r="F26" s="91">
        <v>50.519759438758214</v>
      </c>
      <c r="G26" s="104">
        <v>63.545794135015804</v>
      </c>
    </row>
    <row r="27" spans="1:24" x14ac:dyDescent="0.25">
      <c r="A27" s="67" t="s">
        <v>10</v>
      </c>
      <c r="B27" s="95">
        <v>183.94366197183103</v>
      </c>
      <c r="C27" s="96">
        <v>158.15384615384619</v>
      </c>
      <c r="D27" s="97">
        <v>177.42424242424238</v>
      </c>
      <c r="E27" s="98">
        <v>182.34375</v>
      </c>
      <c r="F27" s="91">
        <v>150.9375</v>
      </c>
      <c r="G27" s="104">
        <v>170.84848484848487</v>
      </c>
    </row>
    <row r="28" spans="1:24" ht="13.5" thickBot="1" x14ac:dyDescent="0.3">
      <c r="A28" s="68" t="s">
        <v>1</v>
      </c>
      <c r="B28" s="99">
        <v>0.37539522851394086</v>
      </c>
      <c r="C28" s="100">
        <v>0.32276295133437999</v>
      </c>
      <c r="D28" s="101">
        <v>0.36209029066171916</v>
      </c>
      <c r="E28" s="101">
        <v>0.37213010204081631</v>
      </c>
      <c r="F28" s="102">
        <v>0.3080357142857143</v>
      </c>
      <c r="G28" s="106">
        <v>0.34867037724180588</v>
      </c>
    </row>
    <row r="29" spans="1:24" ht="13.5" thickBot="1" x14ac:dyDescent="0.3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3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" thickBot="1" x14ac:dyDescent="0.3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ht="13" x14ac:dyDescent="0.3">
      <c r="A32" s="80" t="s">
        <v>3</v>
      </c>
      <c r="B32" s="81">
        <v>370</v>
      </c>
      <c r="C32" s="81">
        <v>370</v>
      </c>
      <c r="D32" s="81">
        <v>370</v>
      </c>
      <c r="E32" s="81">
        <v>370</v>
      </c>
      <c r="F32" s="81">
        <v>370</v>
      </c>
      <c r="G32" s="175">
        <v>370</v>
      </c>
      <c r="H32" s="81">
        <v>370</v>
      </c>
      <c r="I32" s="144">
        <v>370</v>
      </c>
      <c r="J32" s="6"/>
      <c r="K32" s="6"/>
      <c r="L32" s="6"/>
      <c r="M32" s="6"/>
    </row>
    <row r="33" spans="1:16" x14ac:dyDescent="0.25">
      <c r="A33" s="7" t="s">
        <v>4</v>
      </c>
      <c r="B33" s="13">
        <v>16200</v>
      </c>
      <c r="C33" s="14">
        <v>10600</v>
      </c>
      <c r="D33" s="13">
        <v>17700</v>
      </c>
      <c r="E33" s="13">
        <v>14060</v>
      </c>
      <c r="F33" s="13">
        <v>22830</v>
      </c>
      <c r="G33" s="168">
        <v>24340</v>
      </c>
      <c r="H33" s="18">
        <v>19520</v>
      </c>
      <c r="I33" s="63">
        <v>125250</v>
      </c>
      <c r="J33" s="6"/>
      <c r="K33" s="6"/>
      <c r="L33" s="6"/>
      <c r="M33" s="6"/>
    </row>
    <row r="34" spans="1:16" x14ac:dyDescent="0.25">
      <c r="A34" s="7" t="s">
        <v>5</v>
      </c>
      <c r="B34" s="13">
        <v>45</v>
      </c>
      <c r="C34" s="14">
        <v>30</v>
      </c>
      <c r="D34" s="13">
        <v>50</v>
      </c>
      <c r="E34" s="13">
        <v>38</v>
      </c>
      <c r="F34" s="13">
        <v>60</v>
      </c>
      <c r="G34" s="168">
        <v>63</v>
      </c>
      <c r="H34" s="18">
        <v>46</v>
      </c>
      <c r="I34" s="63">
        <v>332</v>
      </c>
      <c r="J34" s="6"/>
      <c r="K34" s="6"/>
      <c r="L34" s="6"/>
      <c r="M34" s="6"/>
    </row>
    <row r="35" spans="1:16" ht="13" x14ac:dyDescent="0.3">
      <c r="A35" s="7" t="s">
        <v>6</v>
      </c>
      <c r="B35" s="17">
        <v>360</v>
      </c>
      <c r="C35" s="15">
        <v>353.33333333333331</v>
      </c>
      <c r="D35" s="12">
        <v>354</v>
      </c>
      <c r="E35" s="12">
        <v>370</v>
      </c>
      <c r="F35" s="12">
        <v>380.5</v>
      </c>
      <c r="G35" s="169">
        <v>386.34920634920633</v>
      </c>
      <c r="H35" s="19">
        <v>424.3478260869565</v>
      </c>
      <c r="I35" s="145">
        <v>377.25903614457832</v>
      </c>
      <c r="J35" s="6"/>
      <c r="K35" s="6"/>
      <c r="L35" s="6"/>
      <c r="M35" s="6"/>
    </row>
    <row r="36" spans="1:16" ht="13" x14ac:dyDescent="0.3">
      <c r="A36" s="7" t="s">
        <v>7</v>
      </c>
      <c r="B36" s="55">
        <v>55.555555555555557</v>
      </c>
      <c r="C36" s="41">
        <v>83.333333333333329</v>
      </c>
      <c r="D36" s="55">
        <v>76</v>
      </c>
      <c r="E36" s="55">
        <v>86.84210526315789</v>
      </c>
      <c r="F36" s="40">
        <v>81.666666666666671</v>
      </c>
      <c r="G36" s="170">
        <v>74.603174603174608</v>
      </c>
      <c r="H36" s="42">
        <v>73.913043478260875</v>
      </c>
      <c r="I36" s="146">
        <v>71.98795180722891</v>
      </c>
      <c r="J36" s="6"/>
      <c r="K36" s="52"/>
      <c r="L36" s="6"/>
      <c r="M36" s="6"/>
    </row>
    <row r="37" spans="1:16" x14ac:dyDescent="0.25">
      <c r="A37" s="7" t="s">
        <v>8</v>
      </c>
      <c r="B37" s="44">
        <v>9.8861835666956582E-2</v>
      </c>
      <c r="C37" s="45">
        <v>7.6409270684213271E-2</v>
      </c>
      <c r="D37" s="44">
        <v>7.3228708456585995E-2</v>
      </c>
      <c r="E37" s="44">
        <v>7.3101935462472817E-2</v>
      </c>
      <c r="F37" s="44">
        <v>6.8099103981474521E-2</v>
      </c>
      <c r="G37" s="171">
        <v>9.0289034204944399E-2</v>
      </c>
      <c r="H37" s="46">
        <v>8.0088615761732582E-2</v>
      </c>
      <c r="I37" s="147">
        <v>0.10055808192743633</v>
      </c>
      <c r="J37" s="6"/>
      <c r="K37" s="6"/>
      <c r="L37" s="6"/>
      <c r="M37" s="6"/>
    </row>
    <row r="38" spans="1:16" x14ac:dyDescent="0.25">
      <c r="A38" s="7" t="s">
        <v>9</v>
      </c>
      <c r="B38" s="43">
        <v>35.590260840104371</v>
      </c>
      <c r="C38" s="47">
        <v>26.997942308422019</v>
      </c>
      <c r="D38" s="43">
        <v>25.922962793631442</v>
      </c>
      <c r="E38" s="43">
        <v>27.047716121114942</v>
      </c>
      <c r="F38" s="43">
        <v>25.911709064951054</v>
      </c>
      <c r="G38" s="172">
        <v>34.883096707116614</v>
      </c>
      <c r="H38" s="42">
        <v>33.985429992804782</v>
      </c>
      <c r="I38" s="82">
        <v>37.936445064492169</v>
      </c>
      <c r="J38" s="6"/>
      <c r="K38" s="6"/>
      <c r="L38" s="6"/>
      <c r="M38" s="6"/>
    </row>
    <row r="39" spans="1:16" x14ac:dyDescent="0.25">
      <c r="A39" s="8" t="s">
        <v>10</v>
      </c>
      <c r="B39" s="38">
        <v>-10</v>
      </c>
      <c r="C39" s="39">
        <v>-16.666666666666686</v>
      </c>
      <c r="D39" s="38">
        <v>-16</v>
      </c>
      <c r="E39" s="38">
        <v>0</v>
      </c>
      <c r="F39" s="43">
        <v>10.5</v>
      </c>
      <c r="G39" s="173">
        <v>16.349206349206327</v>
      </c>
      <c r="H39" s="42">
        <v>54.347826086956502</v>
      </c>
      <c r="I39" s="82">
        <v>7.2590361445783174</v>
      </c>
      <c r="J39" s="6"/>
      <c r="K39" s="6"/>
      <c r="L39" s="6"/>
      <c r="M39" s="6"/>
    </row>
    <row r="40" spans="1:16" ht="13.5" thickBot="1" x14ac:dyDescent="0.35">
      <c r="A40" s="9" t="s">
        <v>1</v>
      </c>
      <c r="B40" s="48">
        <v>-2.7027027027027029E-2</v>
      </c>
      <c r="C40" s="49">
        <v>-4.5045045045045098E-2</v>
      </c>
      <c r="D40" s="48">
        <v>-4.3243243243243246E-2</v>
      </c>
      <c r="E40" s="50">
        <v>0</v>
      </c>
      <c r="F40" s="50">
        <v>2.837837837837838E-2</v>
      </c>
      <c r="G40" s="174">
        <v>4.4187044187044125E-2</v>
      </c>
      <c r="H40" s="56">
        <v>0.14688601645123378</v>
      </c>
      <c r="I40" s="83">
        <v>1.9619016606968426E-2</v>
      </c>
      <c r="J40" s="6"/>
      <c r="K40" s="6"/>
      <c r="L40" s="6"/>
      <c r="M40" s="6"/>
    </row>
    <row r="41" spans="1:16" ht="13.5" thickBot="1" x14ac:dyDescent="0.3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3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" thickBot="1" x14ac:dyDescent="0.3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ht="13" x14ac:dyDescent="0.3">
      <c r="A44" s="80" t="s">
        <v>3</v>
      </c>
      <c r="B44" s="81">
        <v>500</v>
      </c>
      <c r="C44" s="81">
        <v>500</v>
      </c>
      <c r="D44" s="81">
        <v>500</v>
      </c>
      <c r="E44" s="81">
        <v>500</v>
      </c>
      <c r="F44" s="81">
        <v>500</v>
      </c>
      <c r="G44" s="81"/>
      <c r="H44" s="81">
        <v>500</v>
      </c>
      <c r="I44" s="6"/>
      <c r="J44" s="6"/>
      <c r="K44" s="6"/>
      <c r="L44" s="6"/>
    </row>
    <row r="45" spans="1:16" x14ac:dyDescent="0.25">
      <c r="A45" s="7" t="s">
        <v>4</v>
      </c>
      <c r="B45" s="13">
        <v>46810</v>
      </c>
      <c r="C45" s="13">
        <v>47350</v>
      </c>
      <c r="D45" s="13">
        <v>58180</v>
      </c>
      <c r="E45" s="13">
        <v>55710</v>
      </c>
      <c r="F45" s="13">
        <v>58110</v>
      </c>
      <c r="G45" s="13"/>
      <c r="H45" s="13">
        <v>266160</v>
      </c>
      <c r="I45" s="6"/>
      <c r="J45" s="6"/>
      <c r="K45" s="6"/>
      <c r="L45" s="6"/>
    </row>
    <row r="46" spans="1:16" x14ac:dyDescent="0.25">
      <c r="A46" s="7" t="s">
        <v>5</v>
      </c>
      <c r="B46" s="13">
        <v>65</v>
      </c>
      <c r="C46" s="13">
        <v>70</v>
      </c>
      <c r="D46" s="13">
        <v>83</v>
      </c>
      <c r="E46" s="13">
        <v>82</v>
      </c>
      <c r="F46" s="13">
        <v>87</v>
      </c>
      <c r="G46" s="13"/>
      <c r="H46" s="13">
        <v>387</v>
      </c>
      <c r="I46" s="6"/>
      <c r="J46" s="6"/>
      <c r="K46" s="6"/>
      <c r="L46" s="6"/>
    </row>
    <row r="47" spans="1:16" x14ac:dyDescent="0.25">
      <c r="A47" s="7" t="s">
        <v>6</v>
      </c>
      <c r="B47" s="17">
        <v>720.15384615384619</v>
      </c>
      <c r="C47" s="12">
        <v>676.42857142857144</v>
      </c>
      <c r="D47" s="12">
        <v>700.96385542168673</v>
      </c>
      <c r="E47" s="12">
        <v>679.39024390243901</v>
      </c>
      <c r="F47" s="12">
        <v>667.93103448275861</v>
      </c>
      <c r="G47" s="12"/>
      <c r="H47" s="12">
        <v>687.75193798449618</v>
      </c>
      <c r="I47" s="6"/>
      <c r="J47" s="6"/>
      <c r="K47" s="6"/>
      <c r="L47" s="6"/>
    </row>
    <row r="48" spans="1:16" ht="13" x14ac:dyDescent="0.3">
      <c r="A48" s="7" t="s">
        <v>7</v>
      </c>
      <c r="B48" s="55">
        <v>72.307692307692307</v>
      </c>
      <c r="C48" s="40">
        <v>58.571428571428569</v>
      </c>
      <c r="D48" s="55">
        <v>61.445783132530117</v>
      </c>
      <c r="E48" s="55">
        <v>68.292682926829272</v>
      </c>
      <c r="F48" s="40">
        <v>65.517241379310349</v>
      </c>
      <c r="G48" s="43"/>
      <c r="H48" s="43">
        <v>64.857881136950908</v>
      </c>
      <c r="I48" s="6"/>
      <c r="J48" s="52"/>
      <c r="K48" s="6"/>
      <c r="L48" s="6"/>
    </row>
    <row r="49" spans="1:12" x14ac:dyDescent="0.25">
      <c r="A49" s="7" t="s">
        <v>8</v>
      </c>
      <c r="B49" s="44">
        <v>9.5941796952253411E-2</v>
      </c>
      <c r="C49" s="44">
        <v>0.11328012548237457</v>
      </c>
      <c r="D49" s="44">
        <v>0.10800462522772566</v>
      </c>
      <c r="E49" s="44">
        <v>9.4816798445507916E-2</v>
      </c>
      <c r="F49" s="44">
        <v>0.10368006446075125</v>
      </c>
      <c r="G49" s="53"/>
      <c r="H49" s="53">
        <v>0.10675417178470843</v>
      </c>
      <c r="I49" s="6"/>
      <c r="J49" s="6"/>
      <c r="K49" s="6"/>
      <c r="L49" s="6"/>
    </row>
    <row r="50" spans="1:12" x14ac:dyDescent="0.25">
      <c r="A50" s="7" t="s">
        <v>9</v>
      </c>
      <c r="B50" s="43">
        <v>69.092854082076656</v>
      </c>
      <c r="C50" s="43">
        <v>76.625913451291936</v>
      </c>
      <c r="D50" s="43">
        <v>75.707338503000955</v>
      </c>
      <c r="E50" s="43">
        <v>64.417607821942028</v>
      </c>
      <c r="F50" s="43">
        <v>69.251132710508671</v>
      </c>
      <c r="G50" s="43"/>
      <c r="H50" s="43">
        <v>73.420388532863043</v>
      </c>
      <c r="I50" s="6"/>
      <c r="J50" s="6"/>
      <c r="K50" s="6"/>
      <c r="L50" s="6"/>
    </row>
    <row r="51" spans="1:12" x14ac:dyDescent="0.25">
      <c r="A51" s="8" t="s">
        <v>10</v>
      </c>
      <c r="B51" s="43">
        <v>220.15384615384619</v>
      </c>
      <c r="C51" s="43">
        <v>176.42857142857144</v>
      </c>
      <c r="D51" s="43">
        <v>200.96385542168673</v>
      </c>
      <c r="E51" s="43">
        <v>179.39024390243901</v>
      </c>
      <c r="F51" s="43">
        <v>167.93103448275861</v>
      </c>
      <c r="G51" s="43"/>
      <c r="H51" s="43">
        <v>187.75193798449618</v>
      </c>
      <c r="I51" s="6"/>
      <c r="J51" s="6"/>
      <c r="K51" s="6"/>
      <c r="L51" s="6"/>
    </row>
    <row r="52" spans="1:12" ht="13.5" thickBot="1" x14ac:dyDescent="0.35">
      <c r="A52" s="9" t="s">
        <v>1</v>
      </c>
      <c r="B52" s="85">
        <v>0.4403076923076924</v>
      </c>
      <c r="C52" s="85">
        <v>0.35285714285714287</v>
      </c>
      <c r="D52" s="85">
        <v>0.40192771084337348</v>
      </c>
      <c r="E52" s="86">
        <v>0.35878048780487803</v>
      </c>
      <c r="F52" s="86">
        <v>0.33586206896551724</v>
      </c>
      <c r="G52" s="85"/>
      <c r="H52" s="85">
        <v>0.37550387596899237</v>
      </c>
      <c r="I52" s="6"/>
      <c r="J52" s="6"/>
      <c r="K52" s="6"/>
      <c r="L52" s="6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5" x14ac:dyDescent="0.25"/>
  <cols>
    <col min="1" max="1" width="14" customWidth="1"/>
    <col min="2" max="2" width="12.453125" customWidth="1"/>
    <col min="3" max="3" width="8.7265625" customWidth="1"/>
    <col min="4" max="4" width="10.453125" customWidth="1"/>
    <col min="5" max="5" width="9" customWidth="1"/>
    <col min="6" max="6" width="10" customWidth="1"/>
    <col min="7" max="7" width="9.1796875" customWidth="1"/>
    <col min="8" max="8" width="8.453125" customWidth="1"/>
    <col min="9" max="9" width="9" customWidth="1"/>
    <col min="10" max="10" width="10" customWidth="1"/>
    <col min="12" max="12" width="10" customWidth="1"/>
    <col min="14" max="15" width="10.453125" customWidth="1"/>
    <col min="16" max="16" width="8.7265625" customWidth="1"/>
    <col min="17" max="18" width="9.453125" customWidth="1"/>
    <col min="19" max="19" width="9.7265625" customWidth="1"/>
    <col min="20" max="21" width="9.1796875" customWidth="1"/>
    <col min="22" max="22" width="8.7265625" bestFit="1" customWidth="1"/>
    <col min="23" max="23" width="10.7265625" customWidth="1"/>
  </cols>
  <sheetData>
    <row r="1" spans="1:29" ht="4.4000000000000004" customHeight="1" x14ac:dyDescent="0.25"/>
    <row r="2" spans="1:29" ht="13" x14ac:dyDescent="0.3">
      <c r="A2" s="1" t="s">
        <v>24</v>
      </c>
      <c r="D2" s="1"/>
    </row>
    <row r="3" spans="1:29" ht="13.5" thickBot="1" x14ac:dyDescent="0.3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4">
      <c r="A4" s="4" t="s">
        <v>16</v>
      </c>
      <c r="B4" s="810" t="s">
        <v>18</v>
      </c>
      <c r="C4" s="811"/>
      <c r="D4" s="811"/>
      <c r="E4" s="811"/>
      <c r="F4" s="811"/>
      <c r="G4" s="811"/>
      <c r="H4" s="811"/>
      <c r="I4" s="811"/>
      <c r="J4" s="812"/>
      <c r="K4" s="810" t="s">
        <v>21</v>
      </c>
      <c r="L4" s="811"/>
      <c r="M4" s="811"/>
      <c r="N4" s="811"/>
      <c r="O4" s="811"/>
      <c r="P4" s="811"/>
      <c r="Q4" s="811"/>
      <c r="R4" s="811"/>
      <c r="S4" s="811"/>
      <c r="T4" s="811"/>
      <c r="U4" s="811"/>
      <c r="V4" s="811"/>
      <c r="W4" s="812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3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" thickBot="1" x14ac:dyDescent="0.3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ht="13" x14ac:dyDescent="0.3">
      <c r="A7" s="65" t="s">
        <v>3</v>
      </c>
      <c r="B7" s="69">
        <v>450</v>
      </c>
      <c r="C7" s="23">
        <v>450</v>
      </c>
      <c r="D7" s="23">
        <v>450</v>
      </c>
      <c r="E7" s="23">
        <v>450</v>
      </c>
      <c r="F7" s="23">
        <v>450</v>
      </c>
      <c r="G7" s="23">
        <v>450</v>
      </c>
      <c r="H7" s="23">
        <v>450</v>
      </c>
      <c r="I7" s="23">
        <v>450</v>
      </c>
      <c r="J7" s="133">
        <v>450</v>
      </c>
      <c r="K7" s="69">
        <v>450</v>
      </c>
      <c r="L7" s="23">
        <v>450</v>
      </c>
      <c r="M7" s="23">
        <v>450</v>
      </c>
      <c r="N7" s="23">
        <v>450</v>
      </c>
      <c r="O7" s="23">
        <v>450</v>
      </c>
      <c r="P7" s="23">
        <v>450</v>
      </c>
      <c r="Q7" s="23">
        <v>450</v>
      </c>
      <c r="R7" s="23">
        <v>450</v>
      </c>
      <c r="S7" s="133">
        <v>450</v>
      </c>
      <c r="T7" s="133">
        <v>450</v>
      </c>
      <c r="U7" s="133">
        <v>450</v>
      </c>
      <c r="V7" s="133">
        <v>450</v>
      </c>
      <c r="W7" s="133">
        <v>450</v>
      </c>
      <c r="X7" s="148">
        <v>450</v>
      </c>
      <c r="Y7" s="23">
        <v>450</v>
      </c>
      <c r="Z7" s="162">
        <v>450</v>
      </c>
    </row>
    <row r="8" spans="1:29" x14ac:dyDescent="0.25">
      <c r="A8" s="66" t="s">
        <v>4</v>
      </c>
      <c r="B8" s="70">
        <v>8410</v>
      </c>
      <c r="C8" s="13">
        <v>13130</v>
      </c>
      <c r="D8" s="13">
        <v>23030</v>
      </c>
      <c r="E8" s="13">
        <v>22010</v>
      </c>
      <c r="F8" s="13">
        <v>29360</v>
      </c>
      <c r="G8" s="13">
        <v>16370</v>
      </c>
      <c r="H8" s="13">
        <v>18720</v>
      </c>
      <c r="I8" s="13">
        <v>29860</v>
      </c>
      <c r="J8" s="63">
        <v>19920</v>
      </c>
      <c r="K8" s="149">
        <v>14620</v>
      </c>
      <c r="L8" s="13">
        <v>17730</v>
      </c>
      <c r="M8" s="13">
        <v>32580</v>
      </c>
      <c r="N8" s="13">
        <v>20810</v>
      </c>
      <c r="O8" s="26">
        <v>21190</v>
      </c>
      <c r="P8" s="37">
        <v>25310</v>
      </c>
      <c r="Q8" s="31">
        <v>23930</v>
      </c>
      <c r="R8" s="31">
        <v>25380</v>
      </c>
      <c r="S8" s="158">
        <v>22650</v>
      </c>
      <c r="T8" s="158">
        <v>18200</v>
      </c>
      <c r="U8" s="158">
        <v>17830</v>
      </c>
      <c r="V8" s="158">
        <v>21580</v>
      </c>
      <c r="W8" s="137">
        <v>19550</v>
      </c>
      <c r="X8" s="141">
        <v>180810</v>
      </c>
      <c r="Y8" s="20">
        <v>281360</v>
      </c>
      <c r="Z8" s="103">
        <v>462170</v>
      </c>
    </row>
    <row r="9" spans="1:29" x14ac:dyDescent="0.25">
      <c r="A9" s="66" t="s">
        <v>5</v>
      </c>
      <c r="B9" s="70">
        <v>19</v>
      </c>
      <c r="C9" s="13">
        <v>28</v>
      </c>
      <c r="D9" s="13">
        <v>49</v>
      </c>
      <c r="E9" s="13">
        <v>46</v>
      </c>
      <c r="F9" s="13">
        <v>62</v>
      </c>
      <c r="G9" s="13">
        <v>35</v>
      </c>
      <c r="H9" s="13">
        <v>40</v>
      </c>
      <c r="I9" s="13">
        <v>63</v>
      </c>
      <c r="J9" s="63">
        <v>41</v>
      </c>
      <c r="K9" s="149">
        <v>34</v>
      </c>
      <c r="L9" s="13">
        <v>40</v>
      </c>
      <c r="M9" s="13">
        <v>77</v>
      </c>
      <c r="N9" s="13">
        <v>48</v>
      </c>
      <c r="O9" s="26">
        <v>48</v>
      </c>
      <c r="P9" s="58">
        <v>58</v>
      </c>
      <c r="Q9" s="59">
        <v>52</v>
      </c>
      <c r="R9" s="59">
        <v>58</v>
      </c>
      <c r="S9" s="159">
        <v>49</v>
      </c>
      <c r="T9" s="159">
        <v>39</v>
      </c>
      <c r="U9" s="159">
        <v>40</v>
      </c>
      <c r="V9" s="159">
        <v>47</v>
      </c>
      <c r="W9" s="137">
        <v>42</v>
      </c>
      <c r="X9" s="141">
        <v>383</v>
      </c>
      <c r="Y9" s="20">
        <v>632</v>
      </c>
      <c r="Z9" s="103">
        <v>1015</v>
      </c>
    </row>
    <row r="10" spans="1:29" x14ac:dyDescent="0.25">
      <c r="A10" s="66" t="s">
        <v>6</v>
      </c>
      <c r="B10" s="60">
        <v>442.63157894736844</v>
      </c>
      <c r="C10" s="12">
        <v>468.92857142857144</v>
      </c>
      <c r="D10" s="12">
        <v>470</v>
      </c>
      <c r="E10" s="12">
        <v>478.47826086956519</v>
      </c>
      <c r="F10" s="12">
        <v>473.54838709677421</v>
      </c>
      <c r="G10" s="12">
        <v>467.71428571428572</v>
      </c>
      <c r="H10" s="12">
        <v>468</v>
      </c>
      <c r="I10" s="12">
        <v>473.96825396825398</v>
      </c>
      <c r="J10" s="61">
        <v>485.85365853658539</v>
      </c>
      <c r="K10" s="150">
        <v>430</v>
      </c>
      <c r="L10" s="12">
        <v>443.25</v>
      </c>
      <c r="M10" s="12">
        <v>423.11688311688312</v>
      </c>
      <c r="N10" s="12">
        <v>433.54166666666669</v>
      </c>
      <c r="O10" s="24">
        <v>441.45833333333331</v>
      </c>
      <c r="P10" s="32">
        <v>436.37931034482756</v>
      </c>
      <c r="Q10" s="33">
        <v>460.19230769230768</v>
      </c>
      <c r="R10" s="33">
        <v>437.58620689655174</v>
      </c>
      <c r="S10" s="75">
        <v>462.24489795918367</v>
      </c>
      <c r="T10" s="75">
        <v>466.66666666666669</v>
      </c>
      <c r="U10" s="75">
        <v>445.75</v>
      </c>
      <c r="V10" s="75">
        <v>459.14893617021278</v>
      </c>
      <c r="W10" s="138">
        <v>465.47619047619048</v>
      </c>
      <c r="X10" s="142">
        <v>472.08877284595303</v>
      </c>
      <c r="Y10" s="163">
        <v>445.18987341772151</v>
      </c>
      <c r="Z10" s="104">
        <v>455.33990147783248</v>
      </c>
    </row>
    <row r="11" spans="1:29" x14ac:dyDescent="0.25">
      <c r="A11" s="66" t="s">
        <v>7</v>
      </c>
      <c r="B11" s="60">
        <v>47.368421052631582</v>
      </c>
      <c r="C11" s="12">
        <v>75</v>
      </c>
      <c r="D11" s="12">
        <v>67.34693877551021</v>
      </c>
      <c r="E11" s="12">
        <v>60.869565217391305</v>
      </c>
      <c r="F11" s="12">
        <v>80.645161290322577</v>
      </c>
      <c r="G11" s="12">
        <v>71.428571428571431</v>
      </c>
      <c r="H11" s="12">
        <v>77.5</v>
      </c>
      <c r="I11" s="12">
        <v>80.952380952380949</v>
      </c>
      <c r="J11" s="61">
        <v>80.487804878048777</v>
      </c>
      <c r="K11" s="150">
        <v>67.647058823529406</v>
      </c>
      <c r="L11" s="12">
        <v>80</v>
      </c>
      <c r="M11" s="12">
        <v>68.831168831168824</v>
      </c>
      <c r="N11" s="12">
        <v>79.166666666666671</v>
      </c>
      <c r="O11" s="24">
        <v>72.916666666666671</v>
      </c>
      <c r="P11" s="32">
        <v>74.137931034482762</v>
      </c>
      <c r="Q11" s="33">
        <v>65.384615384615387</v>
      </c>
      <c r="R11" s="33">
        <v>58.620689655172413</v>
      </c>
      <c r="S11" s="75">
        <v>55.102040816326529</v>
      </c>
      <c r="T11" s="75">
        <v>64.102564102564102</v>
      </c>
      <c r="U11" s="75">
        <v>62.5</v>
      </c>
      <c r="V11" s="75">
        <v>80.851063829787236</v>
      </c>
      <c r="W11" s="138">
        <v>66.666666666666671</v>
      </c>
      <c r="X11" s="142">
        <v>72.323759791122711</v>
      </c>
      <c r="Y11" s="163">
        <v>60.284810126582279</v>
      </c>
      <c r="Z11" s="104">
        <v>73.103448275862064</v>
      </c>
    </row>
    <row r="12" spans="1:29" x14ac:dyDescent="0.25">
      <c r="A12" s="66" t="s">
        <v>8</v>
      </c>
      <c r="B12" s="71">
        <v>0.12985282631235129</v>
      </c>
      <c r="C12" s="16">
        <v>7.9248188252968713E-2</v>
      </c>
      <c r="D12" s="11">
        <v>0.10694597012619562</v>
      </c>
      <c r="E12" s="11">
        <v>9.192591553615781E-2</v>
      </c>
      <c r="F12" s="11">
        <v>8.3362716843479026E-2</v>
      </c>
      <c r="G12" s="16">
        <v>9.1439424998172758E-2</v>
      </c>
      <c r="H12" s="11">
        <v>8.2783635161583408E-2</v>
      </c>
      <c r="I12" s="16">
        <v>7.6814701548403155E-2</v>
      </c>
      <c r="J12" s="157">
        <v>8.2951415926645469E-2</v>
      </c>
      <c r="K12" s="151">
        <v>9.8666062491146164E-2</v>
      </c>
      <c r="L12" s="11">
        <v>8.655575334106215E-2</v>
      </c>
      <c r="M12" s="16">
        <v>9.6680697962480217E-2</v>
      </c>
      <c r="N12" s="16">
        <v>8.4025509130445097E-2</v>
      </c>
      <c r="O12" s="25">
        <v>8.5258456386249876E-2</v>
      </c>
      <c r="P12" s="11">
        <v>8.8004645777419996E-2</v>
      </c>
      <c r="Q12" s="34">
        <v>0.11051392679350287</v>
      </c>
      <c r="R12" s="34">
        <v>0.11044122910073979</v>
      </c>
      <c r="S12" s="76">
        <v>0.11441269191937845</v>
      </c>
      <c r="T12" s="76">
        <v>9.7576601153255949E-2</v>
      </c>
      <c r="U12" s="76">
        <v>9.1112209840957498E-2</v>
      </c>
      <c r="V12" s="76">
        <v>8.474881549326628E-2</v>
      </c>
      <c r="W12" s="139">
        <v>9.6442160855951184E-2</v>
      </c>
      <c r="X12" s="143">
        <v>9.1415928653908921E-2</v>
      </c>
      <c r="Y12" s="164">
        <v>0.10214026037347036</v>
      </c>
      <c r="Z12" s="105">
        <v>0.1020743662539223</v>
      </c>
    </row>
    <row r="13" spans="1:29" x14ac:dyDescent="0.25">
      <c r="A13" s="66" t="s">
        <v>9</v>
      </c>
      <c r="B13" s="60">
        <v>57.47696154141444</v>
      </c>
      <c r="C13" s="12">
        <v>37.161739705767118</v>
      </c>
      <c r="D13" s="12">
        <v>50.264605959311943</v>
      </c>
      <c r="E13" s="12">
        <v>43.98455219458333</v>
      </c>
      <c r="F13" s="12">
        <v>39.476280105234586</v>
      </c>
      <c r="G13" s="12">
        <v>42.767525349145373</v>
      </c>
      <c r="H13" s="12">
        <v>38.742741255621034</v>
      </c>
      <c r="I13" s="12">
        <v>36.407729971989177</v>
      </c>
      <c r="J13" s="61">
        <v>40.302248908750677</v>
      </c>
      <c r="K13" s="150">
        <v>42.426406871192853</v>
      </c>
      <c r="L13" s="12">
        <v>38.365837668425797</v>
      </c>
      <c r="M13" s="12">
        <v>40.90723557944942</v>
      </c>
      <c r="N13" s="12">
        <v>36.428559270928389</v>
      </c>
      <c r="O13" s="24">
        <v>37.638056058846558</v>
      </c>
      <c r="P13" s="32">
        <v>38.403406631491379</v>
      </c>
      <c r="Q13" s="33">
        <v>50.85765900324084</v>
      </c>
      <c r="R13" s="33">
        <v>48.327558527185793</v>
      </c>
      <c r="S13" s="75">
        <v>52.886683101508609</v>
      </c>
      <c r="T13" s="75">
        <v>45.535747204852775</v>
      </c>
      <c r="U13" s="75">
        <v>40.613267536606806</v>
      </c>
      <c r="V13" s="75">
        <v>38.91232847541886</v>
      </c>
      <c r="W13" s="138">
        <v>44.891529636520133</v>
      </c>
      <c r="X13" s="142">
        <v>43.156433576797056</v>
      </c>
      <c r="Y13" s="163">
        <v>45.47180958651839</v>
      </c>
      <c r="Z13" s="104">
        <v>46.478531873473166</v>
      </c>
    </row>
    <row r="14" spans="1:29" x14ac:dyDescent="0.25">
      <c r="A14" s="67" t="s">
        <v>10</v>
      </c>
      <c r="B14" s="134">
        <v>-7.368421052631561</v>
      </c>
      <c r="C14" s="130">
        <v>18.928571428571445</v>
      </c>
      <c r="D14" s="130">
        <v>20</v>
      </c>
      <c r="E14" s="12">
        <v>28.47826086956519</v>
      </c>
      <c r="F14" s="12">
        <v>23.548387096774206</v>
      </c>
      <c r="G14" s="12">
        <v>17.714285714285722</v>
      </c>
      <c r="H14" s="12">
        <v>18</v>
      </c>
      <c r="I14" s="12">
        <v>23.968253968253975</v>
      </c>
      <c r="J14" s="61">
        <v>35.853658536585385</v>
      </c>
      <c r="K14" s="150">
        <v>-20</v>
      </c>
      <c r="L14" s="12">
        <v>-6.75</v>
      </c>
      <c r="M14" s="12">
        <v>-26.883116883116884</v>
      </c>
      <c r="N14" s="12">
        <v>-16.458333333333314</v>
      </c>
      <c r="O14" s="35">
        <v>-8.5416666666666856</v>
      </c>
      <c r="P14" s="36">
        <v>-13.620689655172441</v>
      </c>
      <c r="Q14" s="33">
        <v>10.192307692307679</v>
      </c>
      <c r="R14" s="33">
        <v>-12.413793103448256</v>
      </c>
      <c r="S14" s="75">
        <v>12.244897959183675</v>
      </c>
      <c r="T14" s="75">
        <v>16.666666666666686</v>
      </c>
      <c r="U14" s="75">
        <v>-4.25</v>
      </c>
      <c r="V14" s="75">
        <v>9.1489361702127781</v>
      </c>
      <c r="W14" s="138">
        <v>15.476190476190482</v>
      </c>
      <c r="X14" s="142">
        <v>22.088772845953031</v>
      </c>
      <c r="Y14" s="163">
        <v>-4.8101265822784853</v>
      </c>
      <c r="Z14" s="104">
        <v>5.339901477832484</v>
      </c>
    </row>
    <row r="15" spans="1:29" ht="13.5" thickBot="1" x14ac:dyDescent="0.35">
      <c r="A15" s="68" t="s">
        <v>1</v>
      </c>
      <c r="B15" s="72">
        <v>-1.6374269005847913E-2</v>
      </c>
      <c r="C15" s="28">
        <v>4.2063492063492101E-2</v>
      </c>
      <c r="D15" s="28">
        <v>4.4444444444444446E-2</v>
      </c>
      <c r="E15" s="28">
        <v>6.3285024154589309E-2</v>
      </c>
      <c r="F15" s="10">
        <v>5.2329749103942683E-2</v>
      </c>
      <c r="G15" s="10">
        <v>3.9365079365079381E-2</v>
      </c>
      <c r="H15" s="28">
        <v>0.04</v>
      </c>
      <c r="I15" s="28">
        <v>5.3262786596119945E-2</v>
      </c>
      <c r="J15" s="73">
        <v>7.9674796747967527E-2</v>
      </c>
      <c r="K15" s="152">
        <v>-4.4444444444444446E-2</v>
      </c>
      <c r="L15" s="10">
        <v>-1.4999999999999999E-2</v>
      </c>
      <c r="M15" s="10">
        <v>-5.9740259740259739E-2</v>
      </c>
      <c r="N15" s="28">
        <v>-3.657407407407403E-2</v>
      </c>
      <c r="O15" s="28">
        <v>-1.8981481481481523E-2</v>
      </c>
      <c r="P15" s="28">
        <v>-3.0268199233716535E-2</v>
      </c>
      <c r="Q15" s="28">
        <v>2.2649572649572621E-2</v>
      </c>
      <c r="R15" s="28">
        <v>-2.7586206896551682E-2</v>
      </c>
      <c r="S15" s="160">
        <v>2.7210884353741499E-2</v>
      </c>
      <c r="T15" s="160">
        <v>3.7037037037037077E-2</v>
      </c>
      <c r="U15" s="160">
        <v>-9.4444444444444445E-3</v>
      </c>
      <c r="V15" s="160">
        <v>2.0330969267139506E-2</v>
      </c>
      <c r="W15" s="140">
        <v>3.4391534391534404E-2</v>
      </c>
      <c r="X15" s="178">
        <v>4.9086161879895625E-2</v>
      </c>
      <c r="Y15" s="179">
        <v>-1.0689170182841079E-2</v>
      </c>
      <c r="Z15" s="180">
        <v>1.1866447728516631E-2</v>
      </c>
    </row>
    <row r="16" spans="1:29" ht="13.5" thickBot="1" x14ac:dyDescent="0.3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4">
      <c r="A17" s="4" t="s">
        <v>17</v>
      </c>
      <c r="B17" s="810" t="s">
        <v>23</v>
      </c>
      <c r="C17" s="811"/>
      <c r="D17" s="811"/>
      <c r="E17" s="811"/>
      <c r="F17" s="812"/>
      <c r="G17" s="74"/>
      <c r="H17" s="74"/>
    </row>
    <row r="18" spans="1:24" ht="16.5" customHeight="1" thickBot="1" x14ac:dyDescent="0.3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" thickBot="1" x14ac:dyDescent="0.3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ht="13" x14ac:dyDescent="0.3">
      <c r="A20" s="65" t="s">
        <v>3</v>
      </c>
      <c r="B20" s="107">
        <v>690</v>
      </c>
      <c r="C20" s="107">
        <v>690</v>
      </c>
      <c r="D20" s="107">
        <v>690</v>
      </c>
      <c r="E20" s="107">
        <v>690</v>
      </c>
      <c r="F20" s="107">
        <v>690</v>
      </c>
      <c r="G20" s="108">
        <v>690</v>
      </c>
    </row>
    <row r="21" spans="1:24" x14ac:dyDescent="0.25">
      <c r="A21" s="66" t="s">
        <v>4</v>
      </c>
      <c r="B21" s="88">
        <v>58380</v>
      </c>
      <c r="C21" s="89">
        <v>62000</v>
      </c>
      <c r="D21" s="89">
        <v>62200</v>
      </c>
      <c r="E21" s="89">
        <v>57310</v>
      </c>
      <c r="F21" s="89">
        <v>63180</v>
      </c>
      <c r="G21" s="103">
        <v>303070</v>
      </c>
    </row>
    <row r="22" spans="1:24" x14ac:dyDescent="0.25">
      <c r="A22" s="66" t="s">
        <v>5</v>
      </c>
      <c r="B22" s="88">
        <v>63</v>
      </c>
      <c r="C22" s="89">
        <v>66</v>
      </c>
      <c r="D22" s="89">
        <v>67</v>
      </c>
      <c r="E22" s="89">
        <v>63</v>
      </c>
      <c r="F22" s="89">
        <v>69</v>
      </c>
      <c r="G22" s="103">
        <v>328</v>
      </c>
    </row>
    <row r="23" spans="1:24" x14ac:dyDescent="0.25">
      <c r="A23" s="66" t="s">
        <v>6</v>
      </c>
      <c r="B23" s="90">
        <v>926.66666666666663</v>
      </c>
      <c r="C23" s="91">
        <v>939.39393939393938</v>
      </c>
      <c r="D23" s="91">
        <v>928.35820895522386</v>
      </c>
      <c r="E23" s="91">
        <v>909.68253968253964</v>
      </c>
      <c r="F23" s="91">
        <v>915.6521739130435</v>
      </c>
      <c r="G23" s="104">
        <v>923.9939024390244</v>
      </c>
    </row>
    <row r="24" spans="1:24" x14ac:dyDescent="0.25">
      <c r="A24" s="66" t="s">
        <v>7</v>
      </c>
      <c r="B24" s="90">
        <v>63.492063492063494</v>
      </c>
      <c r="C24" s="91">
        <v>71.212121212121218</v>
      </c>
      <c r="D24" s="91">
        <v>85.074626865671647</v>
      </c>
      <c r="E24" s="91">
        <v>74.603174603174608</v>
      </c>
      <c r="F24" s="91">
        <v>82.608695652173907</v>
      </c>
      <c r="G24" s="104">
        <v>74.390243902439025</v>
      </c>
    </row>
    <row r="25" spans="1:24" x14ac:dyDescent="0.25">
      <c r="A25" s="66" t="s">
        <v>8</v>
      </c>
      <c r="B25" s="92">
        <v>9.6865024084717422E-2</v>
      </c>
      <c r="C25" s="93">
        <v>9.8908191698239098E-2</v>
      </c>
      <c r="D25" s="94">
        <v>7.9691859594333114E-2</v>
      </c>
      <c r="E25" s="94">
        <v>0.10688454085250756</v>
      </c>
      <c r="F25" s="94">
        <v>6.7257880530419506E-2</v>
      </c>
      <c r="G25" s="105">
        <v>9.1342709601154884E-2</v>
      </c>
    </row>
    <row r="26" spans="1:24" x14ac:dyDescent="0.25">
      <c r="A26" s="66" t="s">
        <v>9</v>
      </c>
      <c r="B26" s="90">
        <v>89.761588985171471</v>
      </c>
      <c r="C26" s="91">
        <v>92.913755837739757</v>
      </c>
      <c r="D26" s="91">
        <v>73.982592041306262</v>
      </c>
      <c r="E26" s="91">
        <v>97.231000575511246</v>
      </c>
      <c r="F26" s="91">
        <v>61.584824520462384</v>
      </c>
      <c r="G26" s="104">
        <v>84.400106703725641</v>
      </c>
    </row>
    <row r="27" spans="1:24" x14ac:dyDescent="0.25">
      <c r="A27" s="67" t="s">
        <v>10</v>
      </c>
      <c r="B27" s="95">
        <v>236.66666666666663</v>
      </c>
      <c r="C27" s="96">
        <v>249.39393939393938</v>
      </c>
      <c r="D27" s="97">
        <v>238.35820895522386</v>
      </c>
      <c r="E27" s="98">
        <v>219.68253968253964</v>
      </c>
      <c r="F27" s="91">
        <v>225.6521739130435</v>
      </c>
      <c r="G27" s="104">
        <v>233.9939024390244</v>
      </c>
    </row>
    <row r="28" spans="1:24" ht="13.5" thickBot="1" x14ac:dyDescent="0.3">
      <c r="A28" s="68" t="s">
        <v>1</v>
      </c>
      <c r="B28" s="99">
        <v>0.34299516908212557</v>
      </c>
      <c r="C28" s="100">
        <v>0.36144049187527444</v>
      </c>
      <c r="D28" s="101">
        <v>0.34544667964525194</v>
      </c>
      <c r="E28" s="101">
        <v>0.31838049229353571</v>
      </c>
      <c r="F28" s="102">
        <v>0.32703213610586013</v>
      </c>
      <c r="G28" s="106">
        <v>0.3391215977377165</v>
      </c>
    </row>
    <row r="29" spans="1:24" ht="13.5" thickBot="1" x14ac:dyDescent="0.3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3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" thickBot="1" x14ac:dyDescent="0.3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ht="13" x14ac:dyDescent="0.3">
      <c r="A32" s="80" t="s">
        <v>3</v>
      </c>
      <c r="B32" s="81">
        <v>500</v>
      </c>
      <c r="C32" s="81">
        <v>500</v>
      </c>
      <c r="D32" s="81">
        <v>500</v>
      </c>
      <c r="E32" s="81">
        <v>500</v>
      </c>
      <c r="F32" s="81">
        <v>500</v>
      </c>
      <c r="G32" s="175">
        <v>500</v>
      </c>
      <c r="H32" s="81">
        <v>500</v>
      </c>
      <c r="I32" s="144">
        <v>500</v>
      </c>
      <c r="J32" s="6"/>
      <c r="K32" s="6"/>
      <c r="L32" s="6"/>
      <c r="M32" s="6"/>
    </row>
    <row r="33" spans="1:16" x14ac:dyDescent="0.25">
      <c r="A33" s="7" t="s">
        <v>4</v>
      </c>
      <c r="B33" s="13">
        <v>2040</v>
      </c>
      <c r="C33" s="14">
        <v>16810</v>
      </c>
      <c r="D33" s="13">
        <v>54660</v>
      </c>
      <c r="E33" s="13">
        <v>42390</v>
      </c>
      <c r="F33" s="13">
        <v>27340</v>
      </c>
      <c r="G33" s="168">
        <v>25360</v>
      </c>
      <c r="H33" s="18">
        <v>8790</v>
      </c>
      <c r="I33" s="63">
        <v>177390</v>
      </c>
      <c r="J33" s="6"/>
      <c r="K33" s="6"/>
      <c r="L33" s="6"/>
      <c r="M33" s="6"/>
    </row>
    <row r="34" spans="1:16" x14ac:dyDescent="0.25">
      <c r="A34" s="7" t="s">
        <v>5</v>
      </c>
      <c r="B34" s="13">
        <v>5</v>
      </c>
      <c r="C34" s="14">
        <v>35</v>
      </c>
      <c r="D34" s="13">
        <v>108</v>
      </c>
      <c r="E34" s="13">
        <v>80</v>
      </c>
      <c r="F34" s="13">
        <v>48</v>
      </c>
      <c r="G34" s="168">
        <v>40</v>
      </c>
      <c r="H34" s="18">
        <v>13</v>
      </c>
      <c r="I34" s="63">
        <v>329</v>
      </c>
      <c r="J34" s="6"/>
      <c r="K34" s="6"/>
      <c r="L34" s="6"/>
      <c r="M34" s="6"/>
    </row>
    <row r="35" spans="1:16" ht="13" x14ac:dyDescent="0.3">
      <c r="A35" s="7" t="s">
        <v>6</v>
      </c>
      <c r="B35" s="17">
        <v>408</v>
      </c>
      <c r="C35" s="15">
        <v>480.28571428571428</v>
      </c>
      <c r="D35" s="12">
        <v>506.11111111111109</v>
      </c>
      <c r="E35" s="12">
        <v>529.875</v>
      </c>
      <c r="F35" s="12">
        <v>569.58333333333337</v>
      </c>
      <c r="G35" s="169">
        <v>634</v>
      </c>
      <c r="H35" s="19">
        <v>676.15384615384619</v>
      </c>
      <c r="I35" s="145">
        <v>539.17933130699089</v>
      </c>
      <c r="J35" s="6"/>
      <c r="K35" s="6"/>
      <c r="L35" s="6"/>
      <c r="M35" s="6"/>
    </row>
    <row r="36" spans="1:16" ht="13" x14ac:dyDescent="0.3">
      <c r="A36" s="7" t="s">
        <v>7</v>
      </c>
      <c r="B36" s="55">
        <v>100</v>
      </c>
      <c r="C36" s="41">
        <v>91.428571428571431</v>
      </c>
      <c r="D36" s="55">
        <v>100</v>
      </c>
      <c r="E36" s="55">
        <v>98.75</v>
      </c>
      <c r="F36" s="40">
        <v>100</v>
      </c>
      <c r="G36" s="170">
        <v>100</v>
      </c>
      <c r="H36" s="42">
        <v>92.307692307692307</v>
      </c>
      <c r="I36" s="146">
        <v>70.820668693009125</v>
      </c>
      <c r="J36" s="6"/>
      <c r="K36" s="52"/>
      <c r="L36" s="6"/>
      <c r="M36" s="6"/>
    </row>
    <row r="37" spans="1:16" x14ac:dyDescent="0.25">
      <c r="A37" s="7" t="s">
        <v>8</v>
      </c>
      <c r="B37" s="44">
        <v>4.9990387388164553E-2</v>
      </c>
      <c r="C37" s="45">
        <v>5.7288286460456694E-2</v>
      </c>
      <c r="D37" s="44">
        <v>4.0762776350444334E-2</v>
      </c>
      <c r="E37" s="44">
        <v>4.7509471881540644E-2</v>
      </c>
      <c r="F37" s="44">
        <v>3.7063328576132308E-2</v>
      </c>
      <c r="G37" s="171">
        <v>4.4164037854889593E-2</v>
      </c>
      <c r="H37" s="46">
        <v>5.6700504183740702E-2</v>
      </c>
      <c r="I37" s="147">
        <v>0.11095459521603948</v>
      </c>
      <c r="J37" s="6"/>
      <c r="K37" s="6"/>
      <c r="L37" s="6"/>
      <c r="M37" s="6"/>
    </row>
    <row r="38" spans="1:16" x14ac:dyDescent="0.25">
      <c r="A38" s="7" t="s">
        <v>9</v>
      </c>
      <c r="B38" s="43">
        <v>20.396078054371138</v>
      </c>
      <c r="C38" s="47">
        <v>27.514745582865057</v>
      </c>
      <c r="D38" s="43">
        <v>20.630494030697104</v>
      </c>
      <c r="E38" s="43">
        <v>25.174081413231349</v>
      </c>
      <c r="F38" s="43">
        <v>21.110654234822029</v>
      </c>
      <c r="G38" s="172">
        <v>28</v>
      </c>
      <c r="H38" s="42">
        <v>38.338263982698521</v>
      </c>
      <c r="I38" s="82">
        <v>59.824424454022015</v>
      </c>
      <c r="J38" s="6"/>
      <c r="K38" s="6"/>
      <c r="L38" s="6"/>
      <c r="M38" s="6"/>
    </row>
    <row r="39" spans="1:16" x14ac:dyDescent="0.25">
      <c r="A39" s="8" t="s">
        <v>10</v>
      </c>
      <c r="B39" s="38">
        <v>-92</v>
      </c>
      <c r="C39" s="39">
        <v>-19.714285714285722</v>
      </c>
      <c r="D39" s="38">
        <v>6.1111111111110858</v>
      </c>
      <c r="E39" s="38">
        <v>29.875</v>
      </c>
      <c r="F39" s="43">
        <v>69.583333333333371</v>
      </c>
      <c r="G39" s="173">
        <v>134</v>
      </c>
      <c r="H39" s="42">
        <v>176.15384615384619</v>
      </c>
      <c r="I39" s="82">
        <v>39.179331306990889</v>
      </c>
      <c r="J39" s="6"/>
      <c r="K39" s="6"/>
      <c r="L39" s="6"/>
      <c r="M39" s="6"/>
    </row>
    <row r="40" spans="1:16" ht="13.5" thickBot="1" x14ac:dyDescent="0.35">
      <c r="A40" s="9" t="s">
        <v>1</v>
      </c>
      <c r="B40" s="48">
        <v>-0.184</v>
      </c>
      <c r="C40" s="49">
        <v>-3.9428571428571445E-2</v>
      </c>
      <c r="D40" s="48">
        <v>1.2222222222222173E-2</v>
      </c>
      <c r="E40" s="50">
        <v>5.9749999999999998E-2</v>
      </c>
      <c r="F40" s="50">
        <v>0.13916666666666674</v>
      </c>
      <c r="G40" s="174">
        <v>0.26800000000000002</v>
      </c>
      <c r="H40" s="56">
        <v>0.35230769230769238</v>
      </c>
      <c r="I40" s="83">
        <v>7.8358662613981778E-2</v>
      </c>
      <c r="J40" s="6"/>
      <c r="K40" s="6"/>
      <c r="L40" s="6"/>
      <c r="M40" s="6"/>
    </row>
    <row r="41" spans="1:16" ht="13.5" thickBot="1" x14ac:dyDescent="0.3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3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" thickBot="1" x14ac:dyDescent="0.3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ht="13" x14ac:dyDescent="0.3">
      <c r="A44" s="80" t="s">
        <v>3</v>
      </c>
      <c r="B44" s="81">
        <v>690</v>
      </c>
      <c r="C44" s="81">
        <v>690</v>
      </c>
      <c r="D44" s="81">
        <v>690</v>
      </c>
      <c r="E44" s="81">
        <v>690</v>
      </c>
      <c r="F44" s="81">
        <v>690</v>
      </c>
      <c r="G44" s="81"/>
      <c r="H44" s="81">
        <v>690</v>
      </c>
      <c r="I44" s="6"/>
      <c r="J44" s="6"/>
      <c r="K44" s="6"/>
      <c r="L44" s="6"/>
    </row>
    <row r="45" spans="1:16" x14ac:dyDescent="0.25">
      <c r="A45" s="7" t="s">
        <v>4</v>
      </c>
      <c r="B45" s="13">
        <v>12180</v>
      </c>
      <c r="C45" s="13">
        <v>21290</v>
      </c>
      <c r="D45" s="13">
        <v>14110</v>
      </c>
      <c r="E45" s="13">
        <v>13490</v>
      </c>
      <c r="F45" s="13">
        <v>7140</v>
      </c>
      <c r="G45" s="13"/>
      <c r="H45" s="13">
        <v>68210</v>
      </c>
      <c r="I45" s="6"/>
      <c r="J45" s="6"/>
      <c r="K45" s="6"/>
      <c r="L45" s="6"/>
    </row>
    <row r="46" spans="1:16" x14ac:dyDescent="0.25">
      <c r="A46" s="7" t="s">
        <v>5</v>
      </c>
      <c r="B46" s="13">
        <v>12</v>
      </c>
      <c r="C46" s="13">
        <v>20</v>
      </c>
      <c r="D46" s="13">
        <v>13</v>
      </c>
      <c r="E46" s="13">
        <v>12</v>
      </c>
      <c r="F46" s="13">
        <v>6</v>
      </c>
      <c r="G46" s="13"/>
      <c r="H46" s="13">
        <v>63</v>
      </c>
      <c r="I46" s="6"/>
      <c r="J46" s="6"/>
      <c r="K46" s="6"/>
      <c r="L46" s="6"/>
    </row>
    <row r="47" spans="1:16" x14ac:dyDescent="0.25">
      <c r="A47" s="7" t="s">
        <v>6</v>
      </c>
      <c r="B47" s="17">
        <v>1015</v>
      </c>
      <c r="C47" s="12">
        <v>1064.5</v>
      </c>
      <c r="D47" s="12">
        <v>1085.3846153846155</v>
      </c>
      <c r="E47" s="12">
        <v>1124.1666666666667</v>
      </c>
      <c r="F47" s="12">
        <v>1190</v>
      </c>
      <c r="G47" s="12"/>
      <c r="H47" s="12">
        <v>1082.6984126984128</v>
      </c>
      <c r="I47" s="6"/>
      <c r="J47" s="6"/>
      <c r="K47" s="6"/>
      <c r="L47" s="6"/>
    </row>
    <row r="48" spans="1:16" ht="13" x14ac:dyDescent="0.3">
      <c r="A48" s="7" t="s">
        <v>7</v>
      </c>
      <c r="B48" s="55">
        <v>100</v>
      </c>
      <c r="C48" s="40">
        <v>100</v>
      </c>
      <c r="D48" s="55">
        <v>100</v>
      </c>
      <c r="E48" s="55">
        <v>100</v>
      </c>
      <c r="F48" s="40">
        <v>100</v>
      </c>
      <c r="G48" s="43"/>
      <c r="H48" s="43">
        <v>95.238095238095241</v>
      </c>
      <c r="I48" s="6"/>
      <c r="J48" s="52"/>
      <c r="K48" s="6"/>
      <c r="L48" s="6"/>
    </row>
    <row r="49" spans="1:12" x14ac:dyDescent="0.25">
      <c r="A49" s="7" t="s">
        <v>8</v>
      </c>
      <c r="B49" s="44">
        <v>1.1015113189654136E-2</v>
      </c>
      <c r="C49" s="44">
        <v>1.2768696307250528E-2</v>
      </c>
      <c r="D49" s="44">
        <v>1.1205803189821659E-2</v>
      </c>
      <c r="E49" s="44">
        <v>1.5173824677877614E-2</v>
      </c>
      <c r="F49" s="44">
        <v>2.8702943322015683E-2</v>
      </c>
      <c r="G49" s="53"/>
      <c r="H49" s="53">
        <v>4.7843021385418127E-2</v>
      </c>
      <c r="I49" s="6"/>
      <c r="J49" s="6"/>
      <c r="K49" s="6"/>
      <c r="L49" s="6"/>
    </row>
    <row r="50" spans="1:12" x14ac:dyDescent="0.25">
      <c r="A50" s="7" t="s">
        <v>9</v>
      </c>
      <c r="B50" s="43">
        <v>11.180339887498949</v>
      </c>
      <c r="C50" s="43">
        <v>13.592277219068187</v>
      </c>
      <c r="D50" s="43">
        <v>12.162606385260279</v>
      </c>
      <c r="E50" s="43">
        <v>17.057907908714085</v>
      </c>
      <c r="F50" s="43">
        <v>34.156502553198663</v>
      </c>
      <c r="G50" s="43"/>
      <c r="H50" s="43">
        <v>51.799563312688427</v>
      </c>
      <c r="I50" s="6"/>
      <c r="J50" s="6"/>
      <c r="K50" s="6"/>
      <c r="L50" s="6"/>
    </row>
    <row r="51" spans="1:12" x14ac:dyDescent="0.25">
      <c r="A51" s="8" t="s">
        <v>10</v>
      </c>
      <c r="B51" s="43">
        <v>325</v>
      </c>
      <c r="C51" s="43">
        <v>374.5</v>
      </c>
      <c r="D51" s="43">
        <v>395.38461538461547</v>
      </c>
      <c r="E51" s="43">
        <v>434.16666666666674</v>
      </c>
      <c r="F51" s="43">
        <v>500</v>
      </c>
      <c r="G51" s="43"/>
      <c r="H51" s="43">
        <v>392.69841269841277</v>
      </c>
      <c r="I51" s="6"/>
      <c r="J51" s="6"/>
      <c r="K51" s="6"/>
      <c r="L51" s="6"/>
    </row>
    <row r="52" spans="1:12" ht="13.5" thickBot="1" x14ac:dyDescent="0.35">
      <c r="A52" s="9" t="s">
        <v>1</v>
      </c>
      <c r="B52" s="85">
        <v>0.47101449275362317</v>
      </c>
      <c r="C52" s="85">
        <v>0.54275362318840581</v>
      </c>
      <c r="D52" s="85">
        <v>0.57302118171683403</v>
      </c>
      <c r="E52" s="86">
        <v>0.62922705314009675</v>
      </c>
      <c r="F52" s="86">
        <v>0.72463768115942029</v>
      </c>
      <c r="G52" s="85"/>
      <c r="H52" s="85">
        <v>0.56912813434552578</v>
      </c>
      <c r="I52" s="6"/>
      <c r="J52" s="6"/>
      <c r="K52" s="6"/>
      <c r="L52" s="6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/>
  <dimension ref="A1:R27"/>
  <sheetViews>
    <sheetView topLeftCell="J1" workbookViewId="0">
      <selection activeCell="A2" sqref="A2:Q2"/>
    </sheetView>
  </sheetViews>
  <sheetFormatPr baseColWidth="10" defaultRowHeight="12.5" x14ac:dyDescent="0.25"/>
  <cols>
    <col min="1" max="1" width="9" bestFit="1" customWidth="1"/>
    <col min="2" max="2" width="10.7265625" hidden="1" customWidth="1"/>
    <col min="3" max="3" width="13" hidden="1" customWidth="1"/>
    <col min="4" max="4" width="13" customWidth="1"/>
    <col min="5" max="5" width="10.7265625" hidden="1" customWidth="1"/>
    <col min="6" max="6" width="12.26953125" hidden="1" customWidth="1"/>
    <col min="7" max="7" width="13.1796875" hidden="1" customWidth="1"/>
    <col min="8" max="8" width="13.1796875" customWidth="1"/>
    <col min="9" max="9" width="13.1796875" hidden="1" customWidth="1"/>
    <col min="10" max="10" width="10.453125" bestFit="1" customWidth="1"/>
    <col min="11" max="11" width="13.1796875" bestFit="1" customWidth="1"/>
    <col min="12" max="12" width="7.453125" bestFit="1" customWidth="1"/>
    <col min="13" max="13" width="10.453125" customWidth="1"/>
    <col min="14" max="14" width="7.453125" customWidth="1"/>
    <col min="15" max="15" width="11" bestFit="1" customWidth="1"/>
    <col min="16" max="16" width="12" customWidth="1"/>
    <col min="17" max="17" width="13.7265625" bestFit="1" customWidth="1"/>
  </cols>
  <sheetData>
    <row r="1" spans="1:18" x14ac:dyDescent="0.25">
      <c r="A1" s="813" t="s">
        <v>42</v>
      </c>
      <c r="B1" s="813"/>
      <c r="C1">
        <v>12377</v>
      </c>
      <c r="D1" s="182" t="s">
        <v>46</v>
      </c>
      <c r="E1" s="189" t="s">
        <v>47</v>
      </c>
    </row>
    <row r="2" spans="1:18" ht="37.5" x14ac:dyDescent="0.25">
      <c r="A2" s="62" t="s">
        <v>29</v>
      </c>
      <c r="B2" s="190" t="s">
        <v>30</v>
      </c>
      <c r="C2" s="190" t="s">
        <v>35</v>
      </c>
      <c r="D2" s="190" t="s">
        <v>37</v>
      </c>
      <c r="E2" s="191" t="s">
        <v>41</v>
      </c>
      <c r="F2" s="191" t="s">
        <v>40</v>
      </c>
      <c r="G2" s="191" t="s">
        <v>36</v>
      </c>
      <c r="H2" s="190" t="s">
        <v>38</v>
      </c>
      <c r="I2" s="191" t="s">
        <v>43</v>
      </c>
      <c r="J2" s="62" t="s">
        <v>13</v>
      </c>
      <c r="K2" s="190" t="s">
        <v>32</v>
      </c>
      <c r="L2" s="62" t="s">
        <v>31</v>
      </c>
      <c r="M2" s="191" t="s">
        <v>44</v>
      </c>
      <c r="N2" s="190" t="s">
        <v>39</v>
      </c>
      <c r="O2" s="191" t="s">
        <v>45</v>
      </c>
      <c r="P2" s="190" t="s">
        <v>33</v>
      </c>
      <c r="Q2" s="62" t="s">
        <v>34</v>
      </c>
    </row>
    <row r="3" spans="1:18" x14ac:dyDescent="0.25">
      <c r="A3">
        <v>1</v>
      </c>
      <c r="B3" s="183">
        <f>C1-(C3+E3+F3)</f>
        <v>12244</v>
      </c>
      <c r="C3" s="181">
        <v>133</v>
      </c>
      <c r="D3" s="185">
        <f>(C3/B3)*100</f>
        <v>1.0862463247304803</v>
      </c>
      <c r="E3" s="188"/>
      <c r="F3" s="188"/>
      <c r="G3" s="183">
        <f>C3</f>
        <v>133</v>
      </c>
      <c r="H3" s="185">
        <f>(G3/$C$1)*100</f>
        <v>1.0745738062535348</v>
      </c>
      <c r="I3" s="183">
        <f>C3+E3+F3</f>
        <v>133</v>
      </c>
      <c r="J3" s="184">
        <v>20.106641153684603</v>
      </c>
      <c r="L3" s="181">
        <v>149.31</v>
      </c>
      <c r="N3">
        <v>110</v>
      </c>
      <c r="P3" s="186">
        <f>((L3/N3)*100)-100</f>
        <v>35.73636363636362</v>
      </c>
      <c r="Q3" s="181">
        <v>74.569999999999993</v>
      </c>
    </row>
    <row r="4" spans="1:18" x14ac:dyDescent="0.25">
      <c r="A4">
        <v>2</v>
      </c>
      <c r="B4" s="183">
        <f>B3-(C4+E4+F4)</f>
        <v>12169</v>
      </c>
      <c r="C4" s="181">
        <v>66</v>
      </c>
      <c r="D4" s="185">
        <f t="shared" ref="D4:D26" si="0">(C4/B4)*100</f>
        <v>0.54236173884460515</v>
      </c>
      <c r="E4" s="188"/>
      <c r="F4" s="188">
        <v>9</v>
      </c>
      <c r="G4" s="183">
        <f>G3+C4</f>
        <v>199</v>
      </c>
      <c r="H4" s="185">
        <f t="shared" ref="H4:H26" si="1">(G4/$C$1)*100</f>
        <v>1.6078209582289731</v>
      </c>
      <c r="I4" s="183">
        <f>I3+C4+E4+F4</f>
        <v>208</v>
      </c>
      <c r="J4" s="184">
        <v>24.896148700978667</v>
      </c>
      <c r="K4" s="185">
        <f>J4-J3</f>
        <v>4.7895075472940647</v>
      </c>
      <c r="L4" s="181">
        <v>221.39</v>
      </c>
      <c r="M4">
        <f>L4-L3</f>
        <v>72.079999999999984</v>
      </c>
      <c r="N4">
        <v>215</v>
      </c>
      <c r="O4" s="182">
        <f>N4-N3</f>
        <v>105</v>
      </c>
      <c r="P4" s="186">
        <f t="shared" ref="P4:P26" si="2">((L4/N4)*100)-100</f>
        <v>2.9720930232558089</v>
      </c>
      <c r="Q4" s="181">
        <v>74.180000000000007</v>
      </c>
    </row>
    <row r="5" spans="1:18" x14ac:dyDescent="0.25">
      <c r="A5">
        <v>3</v>
      </c>
      <c r="B5" s="183">
        <f t="shared" ref="B5:B26" si="3">B4-(C5+E5+F5)</f>
        <v>12151</v>
      </c>
      <c r="C5" s="181">
        <v>18</v>
      </c>
      <c r="D5" s="185">
        <f t="shared" si="0"/>
        <v>0.14813595588840422</v>
      </c>
      <c r="E5" s="188"/>
      <c r="F5" s="188"/>
      <c r="G5" s="183">
        <f t="shared" ref="G5:G26" si="4">G4+C5</f>
        <v>217</v>
      </c>
      <c r="H5" s="185">
        <f t="shared" si="1"/>
        <v>1.7532519996768199</v>
      </c>
      <c r="I5" s="183">
        <f t="shared" ref="I5:I26" si="5">I4+C5+E5+F5</f>
        <v>226</v>
      </c>
      <c r="J5" s="184">
        <v>30.059230009871669</v>
      </c>
      <c r="K5" s="185">
        <f t="shared" ref="K5:K26" si="6">J5-J4</f>
        <v>5.1630813088930019</v>
      </c>
      <c r="L5" s="181">
        <v>330.31</v>
      </c>
      <c r="M5">
        <f t="shared" ref="M5:M26" si="7">L5-L4</f>
        <v>108.92000000000002</v>
      </c>
      <c r="N5">
        <v>330</v>
      </c>
      <c r="O5" s="182">
        <f t="shared" ref="O5:O26" si="8">N5-N4</f>
        <v>115</v>
      </c>
      <c r="P5" s="186">
        <f t="shared" si="2"/>
        <v>9.3939393939407978E-2</v>
      </c>
      <c r="Q5" s="184">
        <v>71.2</v>
      </c>
    </row>
    <row r="6" spans="1:18" x14ac:dyDescent="0.25">
      <c r="A6">
        <v>4</v>
      </c>
      <c r="B6" s="183">
        <f t="shared" si="3"/>
        <v>12134</v>
      </c>
      <c r="C6" s="181">
        <v>17</v>
      </c>
      <c r="D6" s="185">
        <f t="shared" si="0"/>
        <v>0.14010219218724246</v>
      </c>
      <c r="E6" s="188"/>
      <c r="F6" s="188"/>
      <c r="G6" s="183">
        <f t="shared" si="4"/>
        <v>234</v>
      </c>
      <c r="H6" s="185">
        <f t="shared" si="1"/>
        <v>1.8906035388220086</v>
      </c>
      <c r="I6" s="183">
        <f t="shared" si="5"/>
        <v>243</v>
      </c>
      <c r="J6" s="184">
        <v>35.556000141221332</v>
      </c>
      <c r="K6" s="185">
        <f t="shared" si="6"/>
        <v>5.4967701313496633</v>
      </c>
      <c r="L6" s="181">
        <v>455.34</v>
      </c>
      <c r="M6">
        <f t="shared" si="7"/>
        <v>125.02999999999997</v>
      </c>
      <c r="N6">
        <v>450</v>
      </c>
      <c r="O6" s="182">
        <f t="shared" si="8"/>
        <v>120</v>
      </c>
      <c r="P6" s="186">
        <f t="shared" si="2"/>
        <v>1.1866666666666674</v>
      </c>
      <c r="Q6" s="184">
        <v>73.099999999999994</v>
      </c>
    </row>
    <row r="7" spans="1:18" x14ac:dyDescent="0.25">
      <c r="A7">
        <v>5</v>
      </c>
      <c r="B7" s="183">
        <f t="shared" si="3"/>
        <v>12124</v>
      </c>
      <c r="C7" s="181">
        <v>10</v>
      </c>
      <c r="D7" s="185">
        <f t="shared" si="0"/>
        <v>8.2481029363246458E-2</v>
      </c>
      <c r="E7" s="188"/>
      <c r="F7" s="188"/>
      <c r="G7" s="183">
        <f t="shared" si="4"/>
        <v>244</v>
      </c>
      <c r="H7" s="185">
        <f t="shared" si="1"/>
        <v>1.9713985618485901</v>
      </c>
      <c r="I7" s="183">
        <f t="shared" si="5"/>
        <v>253</v>
      </c>
      <c r="J7" s="184">
        <v>39.786579979506023</v>
      </c>
      <c r="K7" s="185">
        <f t="shared" si="6"/>
        <v>4.2305798382846902</v>
      </c>
      <c r="L7" s="181">
        <v>583.94000000000005</v>
      </c>
      <c r="M7">
        <f t="shared" si="7"/>
        <v>128.60000000000008</v>
      </c>
      <c r="N7">
        <v>560</v>
      </c>
      <c r="O7" s="182">
        <f t="shared" si="8"/>
        <v>110</v>
      </c>
      <c r="P7" s="186">
        <f t="shared" si="2"/>
        <v>4.2750000000000057</v>
      </c>
      <c r="Q7" s="181">
        <v>81.819999999999993</v>
      </c>
    </row>
    <row r="8" spans="1:18" x14ac:dyDescent="0.25">
      <c r="A8">
        <v>6</v>
      </c>
      <c r="B8" s="183">
        <f t="shared" si="3"/>
        <v>12110</v>
      </c>
      <c r="C8" s="181">
        <v>14</v>
      </c>
      <c r="D8" s="185">
        <f t="shared" si="0"/>
        <v>0.11560693641618498</v>
      </c>
      <c r="E8" s="188"/>
      <c r="F8" s="188"/>
      <c r="G8" s="183">
        <f t="shared" si="4"/>
        <v>258</v>
      </c>
      <c r="H8" s="185">
        <f t="shared" si="1"/>
        <v>2.0845115940858041</v>
      </c>
      <c r="I8" s="183">
        <f t="shared" si="5"/>
        <v>267</v>
      </c>
      <c r="J8" s="184">
        <v>43.049348505394732</v>
      </c>
      <c r="K8" s="185">
        <f t="shared" si="6"/>
        <v>3.2627685258887098</v>
      </c>
      <c r="L8" s="181">
        <v>684.04</v>
      </c>
      <c r="M8">
        <f t="shared" si="7"/>
        <v>100.09999999999991</v>
      </c>
      <c r="N8">
        <v>660</v>
      </c>
      <c r="O8" s="182">
        <f t="shared" si="8"/>
        <v>100</v>
      </c>
      <c r="P8" s="186">
        <f t="shared" si="2"/>
        <v>3.6424242424242408</v>
      </c>
      <c r="Q8" s="181">
        <v>84.93</v>
      </c>
    </row>
    <row r="9" spans="1:18" x14ac:dyDescent="0.25">
      <c r="A9">
        <v>7</v>
      </c>
      <c r="B9" s="183">
        <f t="shared" si="3"/>
        <v>12108</v>
      </c>
      <c r="C9" s="181">
        <v>2</v>
      </c>
      <c r="D9" s="185">
        <f t="shared" si="0"/>
        <v>1.6518004625041292E-2</v>
      </c>
      <c r="E9" s="188"/>
      <c r="F9" s="188"/>
      <c r="G9" s="183">
        <f t="shared" si="4"/>
        <v>260</v>
      </c>
      <c r="H9" s="185">
        <f t="shared" si="1"/>
        <v>2.1006705986911207</v>
      </c>
      <c r="I9" s="183">
        <f t="shared" si="5"/>
        <v>269</v>
      </c>
      <c r="J9" s="184">
        <v>45.077897418358077</v>
      </c>
      <c r="K9" s="185">
        <f t="shared" si="6"/>
        <v>2.0285489129633447</v>
      </c>
      <c r="L9" s="181">
        <v>760.34</v>
      </c>
      <c r="M9">
        <f t="shared" si="7"/>
        <v>76.300000000000068</v>
      </c>
      <c r="N9">
        <v>760</v>
      </c>
      <c r="O9" s="182">
        <f t="shared" si="8"/>
        <v>100</v>
      </c>
      <c r="P9" s="186">
        <f t="shared" si="2"/>
        <v>4.473684210526585E-2</v>
      </c>
      <c r="Q9" s="181">
        <v>82.61</v>
      </c>
    </row>
    <row r="10" spans="1:18" x14ac:dyDescent="0.25">
      <c r="A10">
        <v>8</v>
      </c>
      <c r="B10" s="183">
        <f t="shared" si="3"/>
        <v>12098</v>
      </c>
      <c r="C10" s="181">
        <v>10</v>
      </c>
      <c r="D10" s="185">
        <f t="shared" si="0"/>
        <v>8.2658290626549835E-2</v>
      </c>
      <c r="E10" s="188"/>
      <c r="F10" s="188"/>
      <c r="G10" s="183">
        <f t="shared" si="4"/>
        <v>270</v>
      </c>
      <c r="H10" s="185">
        <f t="shared" si="1"/>
        <v>2.181465621717702</v>
      </c>
      <c r="I10" s="183">
        <f t="shared" si="5"/>
        <v>279</v>
      </c>
      <c r="J10" s="184">
        <v>47.584424168742103</v>
      </c>
      <c r="K10" s="185">
        <f t="shared" si="6"/>
        <v>2.5065267503840261</v>
      </c>
      <c r="L10" s="181">
        <v>857.86</v>
      </c>
      <c r="M10">
        <f t="shared" si="7"/>
        <v>97.519999999999982</v>
      </c>
      <c r="N10">
        <v>860</v>
      </c>
      <c r="O10" s="182">
        <f t="shared" si="8"/>
        <v>100</v>
      </c>
      <c r="P10" s="186">
        <f t="shared" si="2"/>
        <v>-0.248837209302323</v>
      </c>
      <c r="Q10" s="181">
        <v>76.62</v>
      </c>
    </row>
    <row r="11" spans="1:18" x14ac:dyDescent="0.25">
      <c r="A11">
        <v>9</v>
      </c>
      <c r="B11" s="183">
        <f t="shared" si="3"/>
        <v>12090</v>
      </c>
      <c r="C11" s="181">
        <v>8</v>
      </c>
      <c r="D11" s="185">
        <f t="shared" si="0"/>
        <v>6.6170388751033912E-2</v>
      </c>
      <c r="E11" s="188"/>
      <c r="F11" s="188"/>
      <c r="G11" s="183">
        <f t="shared" si="4"/>
        <v>278</v>
      </c>
      <c r="H11" s="185">
        <f t="shared" si="1"/>
        <v>2.2461016401389675</v>
      </c>
      <c r="I11" s="183">
        <f t="shared" si="5"/>
        <v>287</v>
      </c>
      <c r="J11" s="184">
        <v>50.644304021732708</v>
      </c>
      <c r="K11" s="185">
        <f t="shared" si="6"/>
        <v>3.0598798529906048</v>
      </c>
      <c r="L11" s="181">
        <v>940.35</v>
      </c>
      <c r="M11">
        <f t="shared" si="7"/>
        <v>82.490000000000009</v>
      </c>
      <c r="N11">
        <v>960</v>
      </c>
      <c r="O11" s="182">
        <f t="shared" si="8"/>
        <v>100</v>
      </c>
      <c r="P11" s="186">
        <f t="shared" si="2"/>
        <v>-2.0468749999999858</v>
      </c>
      <c r="Q11" s="181">
        <v>86.67</v>
      </c>
    </row>
    <row r="12" spans="1:18" x14ac:dyDescent="0.25">
      <c r="A12">
        <v>10</v>
      </c>
      <c r="B12" s="183">
        <f t="shared" si="3"/>
        <v>12082</v>
      </c>
      <c r="C12" s="181">
        <v>8</v>
      </c>
      <c r="D12" s="185">
        <f t="shared" si="0"/>
        <v>6.6214202946532033E-2</v>
      </c>
      <c r="E12" s="188"/>
      <c r="F12" s="188"/>
      <c r="G12" s="183">
        <f t="shared" si="4"/>
        <v>286</v>
      </c>
      <c r="H12" s="185">
        <f t="shared" si="1"/>
        <v>2.3107376585602326</v>
      </c>
      <c r="I12" s="183">
        <f t="shared" si="5"/>
        <v>295</v>
      </c>
      <c r="J12" s="184">
        <v>53.392665082910803</v>
      </c>
      <c r="K12" s="185">
        <f t="shared" si="6"/>
        <v>2.7483610611780946</v>
      </c>
      <c r="L12" s="184">
        <v>1027.7</v>
      </c>
      <c r="M12">
        <f t="shared" si="7"/>
        <v>87.350000000000023</v>
      </c>
      <c r="N12" s="183">
        <v>1060</v>
      </c>
      <c r="O12" s="182">
        <f t="shared" si="8"/>
        <v>100</v>
      </c>
      <c r="P12" s="186">
        <f t="shared" si="2"/>
        <v>-3.0471698113207424</v>
      </c>
      <c r="Q12" s="181">
        <v>89.94</v>
      </c>
    </row>
    <row r="13" spans="1:18" x14ac:dyDescent="0.25">
      <c r="A13">
        <v>11</v>
      </c>
      <c r="B13" s="183">
        <f t="shared" si="3"/>
        <v>12079</v>
      </c>
      <c r="C13" s="181">
        <v>3</v>
      </c>
      <c r="D13" s="185">
        <f t="shared" si="0"/>
        <v>2.483649308717609E-2</v>
      </c>
      <c r="E13" s="188"/>
      <c r="F13" s="188"/>
      <c r="G13" s="183">
        <f t="shared" si="4"/>
        <v>289</v>
      </c>
      <c r="H13" s="185">
        <f t="shared" si="1"/>
        <v>2.3349761654682073</v>
      </c>
      <c r="I13" s="183">
        <f t="shared" si="5"/>
        <v>298</v>
      </c>
      <c r="J13" s="184">
        <v>56.42</v>
      </c>
      <c r="K13" s="185">
        <f t="shared" si="6"/>
        <v>3.027334917089199</v>
      </c>
      <c r="L13" s="184">
        <v>1123.42</v>
      </c>
      <c r="M13">
        <f t="shared" si="7"/>
        <v>95.720000000000027</v>
      </c>
      <c r="N13" s="183">
        <v>1160</v>
      </c>
      <c r="O13" s="182">
        <f t="shared" si="8"/>
        <v>100</v>
      </c>
      <c r="P13" s="186">
        <f t="shared" si="2"/>
        <v>-3.1534482758620612</v>
      </c>
      <c r="Q13" s="181">
        <v>85.46</v>
      </c>
      <c r="R13" s="187"/>
    </row>
    <row r="14" spans="1:18" hidden="1" x14ac:dyDescent="0.25">
      <c r="A14">
        <v>12</v>
      </c>
      <c r="B14" s="183">
        <f t="shared" si="3"/>
        <v>12079</v>
      </c>
      <c r="C14" s="181"/>
      <c r="D14" s="185">
        <f t="shared" si="0"/>
        <v>0</v>
      </c>
      <c r="E14" s="181"/>
      <c r="F14" s="181"/>
      <c r="G14" s="183">
        <f t="shared" si="4"/>
        <v>289</v>
      </c>
      <c r="H14" s="185">
        <f t="shared" si="1"/>
        <v>2.3349761654682073</v>
      </c>
      <c r="I14" s="183">
        <f t="shared" si="5"/>
        <v>298</v>
      </c>
      <c r="J14" s="181"/>
      <c r="K14" s="185">
        <f t="shared" si="6"/>
        <v>-56.42</v>
      </c>
      <c r="L14" s="181"/>
      <c r="M14">
        <f t="shared" si="7"/>
        <v>-1123.42</v>
      </c>
      <c r="N14">
        <v>1250</v>
      </c>
      <c r="O14" s="182">
        <f t="shared" si="8"/>
        <v>90</v>
      </c>
      <c r="P14" s="186">
        <f t="shared" si="2"/>
        <v>-100</v>
      </c>
      <c r="Q14" s="181"/>
    </row>
    <row r="15" spans="1:18" hidden="1" x14ac:dyDescent="0.25">
      <c r="A15">
        <v>13</v>
      </c>
      <c r="B15" s="183">
        <f t="shared" si="3"/>
        <v>12079</v>
      </c>
      <c r="C15" s="181"/>
      <c r="D15" s="185">
        <f t="shared" si="0"/>
        <v>0</v>
      </c>
      <c r="E15" s="181"/>
      <c r="F15" s="181"/>
      <c r="G15" s="183">
        <f t="shared" si="4"/>
        <v>289</v>
      </c>
      <c r="H15" s="185">
        <f t="shared" si="1"/>
        <v>2.3349761654682073</v>
      </c>
      <c r="I15" s="183">
        <f t="shared" si="5"/>
        <v>298</v>
      </c>
      <c r="J15" s="181"/>
      <c r="K15" s="185">
        <f t="shared" si="6"/>
        <v>0</v>
      </c>
      <c r="L15" s="181"/>
      <c r="M15">
        <f t="shared" si="7"/>
        <v>0</v>
      </c>
      <c r="N15">
        <v>1340</v>
      </c>
      <c r="O15" s="182">
        <f t="shared" si="8"/>
        <v>90</v>
      </c>
      <c r="P15" s="186">
        <f t="shared" si="2"/>
        <v>-100</v>
      </c>
      <c r="Q15" s="181"/>
    </row>
    <row r="16" spans="1:18" hidden="1" x14ac:dyDescent="0.25">
      <c r="A16">
        <v>14</v>
      </c>
      <c r="B16" s="183">
        <f t="shared" si="3"/>
        <v>12079</v>
      </c>
      <c r="C16" s="181"/>
      <c r="D16" s="185">
        <f t="shared" si="0"/>
        <v>0</v>
      </c>
      <c r="E16" s="181"/>
      <c r="F16" s="181"/>
      <c r="G16" s="183">
        <f t="shared" si="4"/>
        <v>289</v>
      </c>
      <c r="H16" s="185">
        <f t="shared" si="1"/>
        <v>2.3349761654682073</v>
      </c>
      <c r="I16" s="183">
        <f t="shared" si="5"/>
        <v>298</v>
      </c>
      <c r="J16" s="181"/>
      <c r="K16" s="185">
        <f t="shared" si="6"/>
        <v>0</v>
      </c>
      <c r="L16" s="181"/>
      <c r="M16">
        <f t="shared" si="7"/>
        <v>0</v>
      </c>
      <c r="N16">
        <v>1430</v>
      </c>
      <c r="O16" s="182">
        <f t="shared" si="8"/>
        <v>90</v>
      </c>
      <c r="P16" s="186">
        <f t="shared" si="2"/>
        <v>-100</v>
      </c>
      <c r="Q16" s="181"/>
    </row>
    <row r="17" spans="1:17" hidden="1" x14ac:dyDescent="0.25">
      <c r="A17">
        <v>15</v>
      </c>
      <c r="B17" s="183">
        <f t="shared" si="3"/>
        <v>12079</v>
      </c>
      <c r="C17" s="181"/>
      <c r="D17" s="185">
        <f t="shared" si="0"/>
        <v>0</v>
      </c>
      <c r="E17" s="181"/>
      <c r="F17" s="181"/>
      <c r="G17" s="183">
        <f t="shared" si="4"/>
        <v>289</v>
      </c>
      <c r="H17" s="185">
        <f t="shared" si="1"/>
        <v>2.3349761654682073</v>
      </c>
      <c r="I17" s="183">
        <f t="shared" si="5"/>
        <v>298</v>
      </c>
      <c r="J17" s="181"/>
      <c r="K17" s="185">
        <f t="shared" si="6"/>
        <v>0</v>
      </c>
      <c r="L17" s="181"/>
      <c r="M17">
        <f t="shared" si="7"/>
        <v>0</v>
      </c>
      <c r="N17">
        <v>1525</v>
      </c>
      <c r="O17" s="182">
        <f t="shared" si="8"/>
        <v>95</v>
      </c>
      <c r="P17" s="186">
        <f t="shared" si="2"/>
        <v>-100</v>
      </c>
      <c r="Q17" s="181"/>
    </row>
    <row r="18" spans="1:17" hidden="1" x14ac:dyDescent="0.25">
      <c r="A18">
        <v>16</v>
      </c>
      <c r="B18" s="183">
        <f t="shared" si="3"/>
        <v>12079</v>
      </c>
      <c r="C18" s="181"/>
      <c r="D18" s="185">
        <f t="shared" si="0"/>
        <v>0</v>
      </c>
      <c r="E18" s="181"/>
      <c r="F18" s="181"/>
      <c r="G18" s="183">
        <f t="shared" si="4"/>
        <v>289</v>
      </c>
      <c r="H18" s="185">
        <f t="shared" si="1"/>
        <v>2.3349761654682073</v>
      </c>
      <c r="I18" s="183">
        <f t="shared" si="5"/>
        <v>298</v>
      </c>
      <c r="J18" s="181"/>
      <c r="K18" s="185">
        <f t="shared" si="6"/>
        <v>0</v>
      </c>
      <c r="L18" s="181"/>
      <c r="M18">
        <f t="shared" si="7"/>
        <v>0</v>
      </c>
      <c r="N18">
        <v>1640</v>
      </c>
      <c r="O18" s="182">
        <f t="shared" si="8"/>
        <v>115</v>
      </c>
      <c r="P18" s="186">
        <f t="shared" si="2"/>
        <v>-100</v>
      </c>
      <c r="Q18" s="181"/>
    </row>
    <row r="19" spans="1:17" hidden="1" x14ac:dyDescent="0.25">
      <c r="A19">
        <v>17</v>
      </c>
      <c r="B19" s="183">
        <f t="shared" si="3"/>
        <v>12079</v>
      </c>
      <c r="C19" s="181"/>
      <c r="D19" s="185">
        <f t="shared" si="0"/>
        <v>0</v>
      </c>
      <c r="E19" s="181"/>
      <c r="F19" s="181"/>
      <c r="G19" s="183">
        <f t="shared" si="4"/>
        <v>289</v>
      </c>
      <c r="H19" s="185">
        <f t="shared" si="1"/>
        <v>2.3349761654682073</v>
      </c>
      <c r="I19" s="183">
        <f t="shared" si="5"/>
        <v>298</v>
      </c>
      <c r="J19" s="181"/>
      <c r="K19" s="185">
        <f t="shared" si="6"/>
        <v>0</v>
      </c>
      <c r="L19" s="181"/>
      <c r="M19">
        <f t="shared" si="7"/>
        <v>0</v>
      </c>
      <c r="N19">
        <v>1765</v>
      </c>
      <c r="O19" s="182">
        <f t="shared" si="8"/>
        <v>125</v>
      </c>
      <c r="P19" s="186">
        <f t="shared" si="2"/>
        <v>-100</v>
      </c>
      <c r="Q19" s="181"/>
    </row>
    <row r="20" spans="1:17" hidden="1" x14ac:dyDescent="0.25">
      <c r="A20">
        <v>18</v>
      </c>
      <c r="B20" s="183">
        <f t="shared" si="3"/>
        <v>12079</v>
      </c>
      <c r="C20" s="181"/>
      <c r="D20" s="185">
        <f t="shared" si="0"/>
        <v>0</v>
      </c>
      <c r="E20" s="181"/>
      <c r="F20" s="181"/>
      <c r="G20" s="183">
        <f t="shared" si="4"/>
        <v>289</v>
      </c>
      <c r="H20" s="185">
        <f t="shared" si="1"/>
        <v>2.3349761654682073</v>
      </c>
      <c r="I20" s="183">
        <f t="shared" si="5"/>
        <v>298</v>
      </c>
      <c r="J20" s="181"/>
      <c r="K20" s="185">
        <f t="shared" si="6"/>
        <v>0</v>
      </c>
      <c r="L20" s="181"/>
      <c r="M20">
        <f t="shared" si="7"/>
        <v>0</v>
      </c>
      <c r="N20">
        <v>1890</v>
      </c>
      <c r="O20" s="182">
        <f t="shared" si="8"/>
        <v>125</v>
      </c>
      <c r="P20" s="186">
        <f t="shared" si="2"/>
        <v>-100</v>
      </c>
      <c r="Q20" s="181"/>
    </row>
    <row r="21" spans="1:17" hidden="1" x14ac:dyDescent="0.25">
      <c r="A21">
        <v>19</v>
      </c>
      <c r="B21" s="183">
        <f t="shared" si="3"/>
        <v>12079</v>
      </c>
      <c r="C21" s="181"/>
      <c r="D21" s="185">
        <f t="shared" si="0"/>
        <v>0</v>
      </c>
      <c r="E21" s="181"/>
      <c r="F21" s="181"/>
      <c r="G21" s="183">
        <f t="shared" si="4"/>
        <v>289</v>
      </c>
      <c r="H21" s="185">
        <f t="shared" si="1"/>
        <v>2.3349761654682073</v>
      </c>
      <c r="I21" s="183">
        <f t="shared" si="5"/>
        <v>298</v>
      </c>
      <c r="J21" s="181"/>
      <c r="K21" s="185">
        <f t="shared" si="6"/>
        <v>0</v>
      </c>
      <c r="L21" s="181"/>
      <c r="M21">
        <f t="shared" si="7"/>
        <v>0</v>
      </c>
      <c r="N21">
        <v>2020</v>
      </c>
      <c r="O21" s="182">
        <f t="shared" si="8"/>
        <v>130</v>
      </c>
      <c r="P21" s="186">
        <f t="shared" si="2"/>
        <v>-100</v>
      </c>
      <c r="Q21" s="181"/>
    </row>
    <row r="22" spans="1:17" hidden="1" x14ac:dyDescent="0.25">
      <c r="A22">
        <v>20</v>
      </c>
      <c r="B22" s="183">
        <f t="shared" si="3"/>
        <v>12079</v>
      </c>
      <c r="C22" s="181"/>
      <c r="D22" s="185">
        <f t="shared" si="0"/>
        <v>0</v>
      </c>
      <c r="E22" s="181"/>
      <c r="F22" s="181"/>
      <c r="G22" s="183">
        <f t="shared" si="4"/>
        <v>289</v>
      </c>
      <c r="H22" s="185">
        <f t="shared" si="1"/>
        <v>2.3349761654682073</v>
      </c>
      <c r="I22" s="183">
        <f t="shared" si="5"/>
        <v>298</v>
      </c>
      <c r="J22" s="181"/>
      <c r="K22" s="185">
        <f t="shared" si="6"/>
        <v>0</v>
      </c>
      <c r="L22" s="181"/>
      <c r="M22">
        <f t="shared" si="7"/>
        <v>0</v>
      </c>
      <c r="N22">
        <v>2155</v>
      </c>
      <c r="O22" s="182">
        <f t="shared" si="8"/>
        <v>135</v>
      </c>
      <c r="P22" s="186">
        <f t="shared" si="2"/>
        <v>-100</v>
      </c>
      <c r="Q22" s="181"/>
    </row>
    <row r="23" spans="1:17" hidden="1" x14ac:dyDescent="0.25">
      <c r="A23">
        <v>21</v>
      </c>
      <c r="B23" s="183">
        <f t="shared" si="3"/>
        <v>12079</v>
      </c>
      <c r="C23" s="181"/>
      <c r="D23" s="185">
        <f t="shared" si="0"/>
        <v>0</v>
      </c>
      <c r="E23" s="181"/>
      <c r="F23" s="181"/>
      <c r="G23" s="183">
        <f t="shared" si="4"/>
        <v>289</v>
      </c>
      <c r="H23" s="185">
        <f t="shared" si="1"/>
        <v>2.3349761654682073</v>
      </c>
      <c r="I23" s="183">
        <f t="shared" si="5"/>
        <v>298</v>
      </c>
      <c r="J23" s="181"/>
      <c r="K23" s="185">
        <f t="shared" si="6"/>
        <v>0</v>
      </c>
      <c r="L23" s="181"/>
      <c r="M23">
        <f t="shared" si="7"/>
        <v>0</v>
      </c>
      <c r="N23">
        <v>2300</v>
      </c>
      <c r="O23" s="182">
        <f t="shared" si="8"/>
        <v>145</v>
      </c>
      <c r="P23" s="186">
        <f t="shared" si="2"/>
        <v>-100</v>
      </c>
      <c r="Q23" s="181"/>
    </row>
    <row r="24" spans="1:17" hidden="1" x14ac:dyDescent="0.25">
      <c r="A24">
        <v>22</v>
      </c>
      <c r="B24" s="183">
        <f t="shared" si="3"/>
        <v>12079</v>
      </c>
      <c r="C24" s="181"/>
      <c r="D24" s="185">
        <f t="shared" si="0"/>
        <v>0</v>
      </c>
      <c r="E24" s="181"/>
      <c r="F24" s="181"/>
      <c r="G24" s="183">
        <f t="shared" si="4"/>
        <v>289</v>
      </c>
      <c r="H24" s="185">
        <f t="shared" si="1"/>
        <v>2.3349761654682073</v>
      </c>
      <c r="I24" s="183">
        <f t="shared" si="5"/>
        <v>298</v>
      </c>
      <c r="J24" s="181"/>
      <c r="K24" s="185">
        <f t="shared" si="6"/>
        <v>0</v>
      </c>
      <c r="L24" s="181"/>
      <c r="M24">
        <f t="shared" si="7"/>
        <v>0</v>
      </c>
      <c r="N24">
        <v>2465</v>
      </c>
      <c r="O24" s="182">
        <f t="shared" si="8"/>
        <v>165</v>
      </c>
      <c r="P24" s="186">
        <f t="shared" si="2"/>
        <v>-100</v>
      </c>
      <c r="Q24" s="181"/>
    </row>
    <row r="25" spans="1:17" hidden="1" x14ac:dyDescent="0.25">
      <c r="A25">
        <v>23</v>
      </c>
      <c r="B25" s="183">
        <f t="shared" si="3"/>
        <v>12079</v>
      </c>
      <c r="C25" s="181"/>
      <c r="D25" s="185">
        <f t="shared" si="0"/>
        <v>0</v>
      </c>
      <c r="E25" s="181"/>
      <c r="F25" s="181"/>
      <c r="G25" s="183">
        <f t="shared" si="4"/>
        <v>289</v>
      </c>
      <c r="H25" s="185">
        <f t="shared" si="1"/>
        <v>2.3349761654682073</v>
      </c>
      <c r="I25" s="183">
        <f t="shared" si="5"/>
        <v>298</v>
      </c>
      <c r="J25" s="181"/>
      <c r="K25" s="185">
        <f t="shared" si="6"/>
        <v>0</v>
      </c>
      <c r="L25" s="181"/>
      <c r="M25">
        <f t="shared" si="7"/>
        <v>0</v>
      </c>
      <c r="N25">
        <v>2640</v>
      </c>
      <c r="O25" s="182">
        <f t="shared" si="8"/>
        <v>175</v>
      </c>
      <c r="P25" s="186">
        <f t="shared" si="2"/>
        <v>-100</v>
      </c>
      <c r="Q25" s="181"/>
    </row>
    <row r="26" spans="1:17" hidden="1" x14ac:dyDescent="0.25">
      <c r="A26">
        <v>24</v>
      </c>
      <c r="B26" s="183">
        <f t="shared" si="3"/>
        <v>12079</v>
      </c>
      <c r="C26" s="181"/>
      <c r="D26" s="185">
        <f t="shared" si="0"/>
        <v>0</v>
      </c>
      <c r="E26" s="181"/>
      <c r="F26" s="181"/>
      <c r="G26" s="183">
        <f t="shared" si="4"/>
        <v>289</v>
      </c>
      <c r="H26" s="185">
        <f t="shared" si="1"/>
        <v>2.3349761654682073</v>
      </c>
      <c r="I26" s="183">
        <f t="shared" si="5"/>
        <v>298</v>
      </c>
      <c r="J26" s="181"/>
      <c r="K26" s="185">
        <f t="shared" si="6"/>
        <v>0</v>
      </c>
      <c r="L26" s="181"/>
      <c r="M26">
        <f t="shared" si="7"/>
        <v>0</v>
      </c>
      <c r="N26">
        <v>2800</v>
      </c>
      <c r="O26" s="182">
        <f t="shared" si="8"/>
        <v>160</v>
      </c>
      <c r="P26" s="186">
        <f t="shared" si="2"/>
        <v>-100</v>
      </c>
      <c r="Q26" s="181"/>
    </row>
    <row r="27" spans="1:17" hidden="1" x14ac:dyDescent="0.25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/>
  <dimension ref="A1:R26"/>
  <sheetViews>
    <sheetView topLeftCell="X1" workbookViewId="0">
      <selection activeCell="A2" sqref="A2:Q2"/>
    </sheetView>
  </sheetViews>
  <sheetFormatPr baseColWidth="10" defaultRowHeight="12.5" x14ac:dyDescent="0.25"/>
  <cols>
    <col min="1" max="1" width="9" bestFit="1" customWidth="1"/>
    <col min="2" max="2" width="10.7265625" hidden="1" customWidth="1"/>
    <col min="3" max="3" width="13" hidden="1" customWidth="1"/>
    <col min="4" max="4" width="13" customWidth="1"/>
    <col min="5" max="5" width="10.7265625" hidden="1" customWidth="1"/>
    <col min="6" max="6" width="12.26953125" hidden="1" customWidth="1"/>
    <col min="7" max="7" width="13.1796875" hidden="1" customWidth="1"/>
    <col min="8" max="8" width="13.1796875" customWidth="1"/>
    <col min="9" max="9" width="13.1796875" hidden="1" customWidth="1"/>
    <col min="10" max="10" width="10.453125" customWidth="1"/>
    <col min="11" max="11" width="13.1796875" customWidth="1"/>
    <col min="12" max="12" width="7.453125" customWidth="1"/>
    <col min="13" max="13" width="10.453125" customWidth="1"/>
    <col min="14" max="14" width="7.453125" customWidth="1"/>
    <col min="15" max="15" width="11" customWidth="1"/>
    <col min="16" max="16" width="12" customWidth="1"/>
    <col min="17" max="17" width="13.7265625" customWidth="1"/>
    <col min="18" max="37" width="11.453125" customWidth="1"/>
  </cols>
  <sheetData>
    <row r="1" spans="1:18" x14ac:dyDescent="0.25">
      <c r="A1" s="813" t="s">
        <v>42</v>
      </c>
      <c r="B1" s="813"/>
      <c r="C1">
        <v>3292</v>
      </c>
    </row>
    <row r="2" spans="1:18" ht="20" x14ac:dyDescent="0.25">
      <c r="A2" s="192" t="s">
        <v>29</v>
      </c>
      <c r="B2" s="193" t="s">
        <v>30</v>
      </c>
      <c r="C2" s="193" t="s">
        <v>35</v>
      </c>
      <c r="D2" s="193" t="s">
        <v>37</v>
      </c>
      <c r="E2" s="193" t="s">
        <v>41</v>
      </c>
      <c r="F2" s="193" t="s">
        <v>40</v>
      </c>
      <c r="G2" s="193" t="s">
        <v>36</v>
      </c>
      <c r="H2" s="193" t="s">
        <v>38</v>
      </c>
      <c r="I2" s="193" t="s">
        <v>43</v>
      </c>
      <c r="J2" s="192" t="s">
        <v>13</v>
      </c>
      <c r="K2" s="193" t="s">
        <v>32</v>
      </c>
      <c r="L2" s="192" t="s">
        <v>31</v>
      </c>
      <c r="M2" s="193" t="s">
        <v>44</v>
      </c>
      <c r="N2" s="193" t="s">
        <v>39</v>
      </c>
      <c r="O2" s="193" t="s">
        <v>45</v>
      </c>
      <c r="P2" s="193" t="s">
        <v>33</v>
      </c>
      <c r="Q2" s="192" t="s">
        <v>34</v>
      </c>
    </row>
    <row r="3" spans="1:18" x14ac:dyDescent="0.25">
      <c r="A3">
        <v>1</v>
      </c>
      <c r="B3" s="183">
        <f>C1-(C3+E3+F3)</f>
        <v>3254</v>
      </c>
      <c r="C3" s="181">
        <v>38</v>
      </c>
      <c r="D3" s="185">
        <f>(C3/B3)*100</f>
        <v>1.1677934849416103</v>
      </c>
      <c r="E3" s="188"/>
      <c r="F3" s="188"/>
      <c r="G3" s="183">
        <f>C3</f>
        <v>38</v>
      </c>
      <c r="H3" s="185">
        <f>(G3/$C$1)*100</f>
        <v>1.1543134872417984</v>
      </c>
      <c r="I3" s="183">
        <f>C3+E3+F3</f>
        <v>38</v>
      </c>
      <c r="J3" s="184">
        <v>30.156291158135044</v>
      </c>
      <c r="L3" s="181">
        <v>165.74</v>
      </c>
      <c r="N3">
        <v>140</v>
      </c>
      <c r="P3" s="186">
        <f>((L3/N3)*100)-100</f>
        <v>18.3857142857143</v>
      </c>
      <c r="Q3" s="181">
        <v>74.77</v>
      </c>
    </row>
    <row r="4" spans="1:18" x14ac:dyDescent="0.25">
      <c r="A4">
        <v>2</v>
      </c>
      <c r="B4" s="183">
        <f>B3-(C4+E4+F4)</f>
        <v>3237</v>
      </c>
      <c r="C4" s="181">
        <v>17</v>
      </c>
      <c r="D4" s="185">
        <f t="shared" ref="D4:D26" si="0">(C4/B4)*100</f>
        <v>0.52517763361136849</v>
      </c>
      <c r="E4" s="188"/>
      <c r="F4" s="188"/>
      <c r="G4" s="183">
        <f t="shared" ref="G4:G26" si="1">G3+C4</f>
        <v>55</v>
      </c>
      <c r="H4" s="185">
        <f t="shared" ref="H4:H26" si="2">(G4/$C$1)*100</f>
        <v>1.6707168894289186</v>
      </c>
      <c r="I4" s="183">
        <f t="shared" ref="I4:I26" si="3">I3+C4+E4+F4</f>
        <v>55</v>
      </c>
      <c r="J4" s="184">
        <v>60.051193786133545</v>
      </c>
      <c r="K4" s="185">
        <f>J4-J3</f>
        <v>29.894902627998501</v>
      </c>
      <c r="L4" s="181">
        <v>377.61</v>
      </c>
      <c r="M4">
        <f>L4-L3</f>
        <v>211.87</v>
      </c>
      <c r="N4">
        <v>300</v>
      </c>
      <c r="O4" s="182">
        <f>N4-N3</f>
        <v>160</v>
      </c>
      <c r="P4" s="186">
        <f t="shared" ref="P4:P26" si="4">((L4/N4)*100)-100</f>
        <v>25.870000000000019</v>
      </c>
      <c r="Q4" s="181">
        <v>65.38</v>
      </c>
    </row>
    <row r="5" spans="1:18" x14ac:dyDescent="0.25">
      <c r="A5">
        <v>3</v>
      </c>
      <c r="B5" s="183">
        <f t="shared" ref="B5:B26" si="5">B4-(C5+E5+F5)</f>
        <v>3226</v>
      </c>
      <c r="C5" s="181">
        <v>11</v>
      </c>
      <c r="D5" s="185">
        <f t="shared" si="0"/>
        <v>0.34097954122752638</v>
      </c>
      <c r="E5" s="188"/>
      <c r="F5" s="188"/>
      <c r="G5" s="183">
        <f t="shared" si="1"/>
        <v>66</v>
      </c>
      <c r="H5" s="185">
        <f t="shared" si="2"/>
        <v>2.0048602673147022</v>
      </c>
      <c r="I5" s="183">
        <f t="shared" si="3"/>
        <v>66</v>
      </c>
      <c r="J5" s="184">
        <v>85.209458861039764</v>
      </c>
      <c r="K5" s="185">
        <f t="shared" ref="K5:K26" si="6">J5-J4</f>
        <v>25.158265074906218</v>
      </c>
      <c r="L5" s="181">
        <v>660.85</v>
      </c>
      <c r="M5">
        <f t="shared" ref="M5:M26" si="7">L5-L4</f>
        <v>283.24</v>
      </c>
      <c r="N5">
        <v>490</v>
      </c>
      <c r="O5" s="182">
        <f t="shared" ref="O5:O26" si="8">N5-N4</f>
        <v>190</v>
      </c>
      <c r="P5" s="186">
        <f t="shared" si="4"/>
        <v>34.867346938775512</v>
      </c>
      <c r="Q5" s="184">
        <v>71.209999999999994</v>
      </c>
    </row>
    <row r="6" spans="1:18" x14ac:dyDescent="0.25">
      <c r="A6">
        <v>4</v>
      </c>
      <c r="B6" s="183">
        <f t="shared" si="5"/>
        <v>3216</v>
      </c>
      <c r="C6" s="181">
        <v>10</v>
      </c>
      <c r="D6" s="185">
        <f t="shared" si="0"/>
        <v>0.31094527363184082</v>
      </c>
      <c r="E6" s="188"/>
      <c r="F6" s="188"/>
      <c r="G6" s="183">
        <f t="shared" si="1"/>
        <v>76</v>
      </c>
      <c r="H6" s="185">
        <f t="shared" si="2"/>
        <v>2.3086269744835968</v>
      </c>
      <c r="I6" s="183">
        <f t="shared" si="3"/>
        <v>76</v>
      </c>
      <c r="J6" s="184">
        <v>90.165245202558637</v>
      </c>
      <c r="K6" s="185">
        <f t="shared" si="6"/>
        <v>4.9557863415188734</v>
      </c>
      <c r="L6" s="181">
        <v>923.99</v>
      </c>
      <c r="M6">
        <f t="shared" si="7"/>
        <v>263.14</v>
      </c>
      <c r="N6">
        <v>690</v>
      </c>
      <c r="O6" s="182">
        <f t="shared" si="8"/>
        <v>200</v>
      </c>
      <c r="P6" s="186">
        <f t="shared" si="4"/>
        <v>33.911594202898556</v>
      </c>
      <c r="Q6" s="184">
        <v>74.39</v>
      </c>
    </row>
    <row r="7" spans="1:18" x14ac:dyDescent="0.25">
      <c r="A7">
        <v>5</v>
      </c>
      <c r="B7" s="183">
        <f t="shared" si="5"/>
        <v>1820</v>
      </c>
      <c r="C7" s="181">
        <v>0</v>
      </c>
      <c r="D7" s="185">
        <f t="shared" si="0"/>
        <v>0</v>
      </c>
      <c r="E7" s="188"/>
      <c r="F7" s="188">
        <v>1396</v>
      </c>
      <c r="G7" s="183">
        <f t="shared" si="1"/>
        <v>76</v>
      </c>
      <c r="H7" s="185">
        <f t="shared" si="2"/>
        <v>2.3086269744835968</v>
      </c>
      <c r="I7" s="183">
        <f t="shared" si="3"/>
        <v>1472</v>
      </c>
      <c r="J7" s="184">
        <v>66.444270015698592</v>
      </c>
      <c r="K7" s="185">
        <f t="shared" si="6"/>
        <v>-23.720975186860045</v>
      </c>
      <c r="L7" s="181">
        <v>1117.43</v>
      </c>
      <c r="M7">
        <f t="shared" si="7"/>
        <v>193.44000000000005</v>
      </c>
      <c r="N7">
        <v>890</v>
      </c>
      <c r="O7" s="182">
        <f t="shared" si="8"/>
        <v>200</v>
      </c>
      <c r="P7" s="186">
        <f t="shared" si="4"/>
        <v>25.553932584269674</v>
      </c>
      <c r="Q7" s="181">
        <v>96.34</v>
      </c>
    </row>
    <row r="8" spans="1:18" x14ac:dyDescent="0.25">
      <c r="A8">
        <v>6</v>
      </c>
      <c r="B8" s="183">
        <f t="shared" si="5"/>
        <v>1820</v>
      </c>
      <c r="C8" s="181">
        <v>0</v>
      </c>
      <c r="D8" s="185">
        <f t="shared" si="0"/>
        <v>0</v>
      </c>
      <c r="E8" s="188"/>
      <c r="F8" s="188"/>
      <c r="G8" s="183">
        <f t="shared" si="1"/>
        <v>76</v>
      </c>
      <c r="H8" s="185">
        <f t="shared" si="2"/>
        <v>2.3086269744835968</v>
      </c>
      <c r="I8" s="183">
        <f t="shared" si="3"/>
        <v>1472</v>
      </c>
      <c r="J8" s="184">
        <v>61.036106750392463</v>
      </c>
      <c r="K8" s="185">
        <f t="shared" si="6"/>
        <v>-5.4081632653061291</v>
      </c>
      <c r="L8" s="181">
        <v>1235.3699999999999</v>
      </c>
      <c r="M8">
        <f t="shared" si="7"/>
        <v>117.93999999999983</v>
      </c>
      <c r="N8">
        <v>1080</v>
      </c>
      <c r="O8" s="182">
        <f t="shared" si="8"/>
        <v>190</v>
      </c>
      <c r="P8" s="186">
        <f t="shared" si="4"/>
        <v>14.386111111111106</v>
      </c>
      <c r="Q8" s="181">
        <v>90.31</v>
      </c>
    </row>
    <row r="9" spans="1:18" x14ac:dyDescent="0.25">
      <c r="A9">
        <v>7</v>
      </c>
      <c r="B9" s="183">
        <f t="shared" si="5"/>
        <v>1820</v>
      </c>
      <c r="C9" s="181">
        <v>0</v>
      </c>
      <c r="D9" s="185">
        <f t="shared" si="0"/>
        <v>0</v>
      </c>
      <c r="E9" s="188"/>
      <c r="F9" s="188"/>
      <c r="G9" s="183">
        <f t="shared" si="1"/>
        <v>76</v>
      </c>
      <c r="H9" s="185">
        <f t="shared" si="2"/>
        <v>2.3086269744835968</v>
      </c>
      <c r="I9" s="183">
        <f t="shared" si="3"/>
        <v>1472</v>
      </c>
      <c r="J9" s="184">
        <v>62.990580847723706</v>
      </c>
      <c r="K9" s="185">
        <f t="shared" si="6"/>
        <v>1.9544740973312429</v>
      </c>
      <c r="L9" s="181">
        <v>1351.4</v>
      </c>
      <c r="M9">
        <f t="shared" si="7"/>
        <v>116.0300000000002</v>
      </c>
      <c r="N9">
        <v>1250</v>
      </c>
      <c r="O9" s="182">
        <f t="shared" si="8"/>
        <v>170</v>
      </c>
      <c r="P9" s="186">
        <f t="shared" si="4"/>
        <v>8.112000000000009</v>
      </c>
      <c r="Q9" s="181">
        <v>88.6</v>
      </c>
    </row>
    <row r="10" spans="1:18" x14ac:dyDescent="0.25">
      <c r="A10">
        <v>8</v>
      </c>
      <c r="B10" s="183">
        <f t="shared" si="5"/>
        <v>1819</v>
      </c>
      <c r="C10" s="181">
        <v>1</v>
      </c>
      <c r="D10" s="185">
        <f t="shared" si="0"/>
        <v>5.4975261132490384E-2</v>
      </c>
      <c r="E10" s="188"/>
      <c r="F10" s="188"/>
      <c r="G10" s="183">
        <f t="shared" si="1"/>
        <v>77</v>
      </c>
      <c r="H10" s="185">
        <f t="shared" si="2"/>
        <v>2.3390036452004859</v>
      </c>
      <c r="I10" s="183">
        <f t="shared" si="3"/>
        <v>1473</v>
      </c>
      <c r="J10" s="184">
        <v>65.051441137202545</v>
      </c>
      <c r="K10" s="185">
        <f t="shared" si="6"/>
        <v>2.060860289478839</v>
      </c>
      <c r="L10" s="181">
        <v>1456.73</v>
      </c>
      <c r="M10">
        <f t="shared" si="7"/>
        <v>105.32999999999993</v>
      </c>
      <c r="N10">
        <v>1400</v>
      </c>
      <c r="O10" s="182">
        <f t="shared" si="8"/>
        <v>150</v>
      </c>
      <c r="P10" s="186">
        <f t="shared" si="4"/>
        <v>4.0521428571428544</v>
      </c>
      <c r="Q10" s="181">
        <v>82.44</v>
      </c>
    </row>
    <row r="11" spans="1:18" x14ac:dyDescent="0.25">
      <c r="A11">
        <v>9</v>
      </c>
      <c r="B11" s="183">
        <f t="shared" si="5"/>
        <v>1818</v>
      </c>
      <c r="C11" s="181">
        <v>1</v>
      </c>
      <c r="D11" s="185">
        <f t="shared" si="0"/>
        <v>5.5005500550055E-2</v>
      </c>
      <c r="E11" s="188"/>
      <c r="F11" s="188"/>
      <c r="G11" s="183">
        <f t="shared" si="1"/>
        <v>78</v>
      </c>
      <c r="H11" s="185">
        <f t="shared" si="2"/>
        <v>2.3693803159173754</v>
      </c>
      <c r="I11" s="183">
        <f t="shared" si="3"/>
        <v>1474</v>
      </c>
      <c r="J11" s="184">
        <v>67.012415527267009</v>
      </c>
      <c r="K11" s="185">
        <f t="shared" si="6"/>
        <v>1.9609743900644645</v>
      </c>
      <c r="L11" s="181">
        <v>1576.08</v>
      </c>
      <c r="M11">
        <f t="shared" si="7"/>
        <v>119.34999999999991</v>
      </c>
      <c r="N11">
        <v>1540</v>
      </c>
      <c r="O11" s="182">
        <f t="shared" si="8"/>
        <v>140</v>
      </c>
      <c r="P11" s="186">
        <f t="shared" si="4"/>
        <v>2.3428571428571416</v>
      </c>
      <c r="Q11" s="181">
        <v>83.07</v>
      </c>
    </row>
    <row r="12" spans="1:18" x14ac:dyDescent="0.25">
      <c r="A12">
        <v>10</v>
      </c>
      <c r="B12" s="183">
        <f t="shared" si="5"/>
        <v>1818</v>
      </c>
      <c r="C12" s="181">
        <v>0</v>
      </c>
      <c r="D12" s="185">
        <f t="shared" si="0"/>
        <v>0</v>
      </c>
      <c r="E12" s="188"/>
      <c r="F12" s="188"/>
      <c r="G12" s="183">
        <f t="shared" si="1"/>
        <v>78</v>
      </c>
      <c r="H12" s="185">
        <f t="shared" si="2"/>
        <v>2.3693803159173754</v>
      </c>
      <c r="I12" s="183">
        <f t="shared" si="3"/>
        <v>1474</v>
      </c>
      <c r="J12" s="184">
        <v>68.9061763319189</v>
      </c>
      <c r="K12" s="185">
        <f t="shared" si="6"/>
        <v>1.8937608046518903</v>
      </c>
      <c r="L12" s="184">
        <v>1750.24</v>
      </c>
      <c r="M12">
        <f t="shared" si="7"/>
        <v>174.16000000000008</v>
      </c>
      <c r="N12" s="183">
        <v>1670</v>
      </c>
      <c r="O12" s="182">
        <f t="shared" si="8"/>
        <v>130</v>
      </c>
      <c r="P12" s="186">
        <f t="shared" si="4"/>
        <v>4.8047904191616908</v>
      </c>
      <c r="Q12" s="181">
        <v>87.65</v>
      </c>
    </row>
    <row r="13" spans="1:18" x14ac:dyDescent="0.25">
      <c r="A13">
        <v>11</v>
      </c>
      <c r="B13" s="183">
        <f t="shared" si="5"/>
        <v>1630</v>
      </c>
      <c r="C13" s="181">
        <v>0</v>
      </c>
      <c r="D13" s="185">
        <f t="shared" si="0"/>
        <v>0</v>
      </c>
      <c r="E13" s="188"/>
      <c r="F13" s="188">
        <v>188</v>
      </c>
      <c r="G13" s="183">
        <f t="shared" si="1"/>
        <v>78</v>
      </c>
      <c r="H13" s="185">
        <f t="shared" si="2"/>
        <v>2.3693803159173754</v>
      </c>
      <c r="I13" s="183">
        <f t="shared" si="3"/>
        <v>1662</v>
      </c>
      <c r="J13" s="184">
        <v>71</v>
      </c>
      <c r="K13" s="185">
        <f t="shared" si="6"/>
        <v>2.0938236680811002</v>
      </c>
      <c r="L13" s="184">
        <v>1851.27</v>
      </c>
      <c r="M13">
        <f t="shared" si="7"/>
        <v>101.02999999999997</v>
      </c>
      <c r="N13" s="183">
        <v>1790</v>
      </c>
      <c r="O13" s="182">
        <f t="shared" si="8"/>
        <v>120</v>
      </c>
      <c r="P13" s="186">
        <f t="shared" si="4"/>
        <v>3.4229050279329698</v>
      </c>
      <c r="Q13" s="181">
        <v>90.61</v>
      </c>
      <c r="R13" s="187"/>
    </row>
    <row r="14" spans="1:18" hidden="1" x14ac:dyDescent="0.25">
      <c r="A14">
        <v>12</v>
      </c>
      <c r="B14" s="183">
        <f t="shared" si="5"/>
        <v>1630</v>
      </c>
      <c r="C14" s="181"/>
      <c r="D14" s="185">
        <f t="shared" si="0"/>
        <v>0</v>
      </c>
      <c r="E14" s="181"/>
      <c r="F14" s="181"/>
      <c r="G14" s="183">
        <f t="shared" si="1"/>
        <v>78</v>
      </c>
      <c r="H14" s="185">
        <f t="shared" si="2"/>
        <v>2.3693803159173754</v>
      </c>
      <c r="I14" s="183">
        <f t="shared" si="3"/>
        <v>1662</v>
      </c>
      <c r="J14" s="181"/>
      <c r="K14" s="185">
        <f t="shared" si="6"/>
        <v>-71</v>
      </c>
      <c r="L14" s="181"/>
      <c r="M14">
        <f t="shared" si="7"/>
        <v>-1851.27</v>
      </c>
      <c r="N14">
        <v>1900</v>
      </c>
      <c r="O14" s="182">
        <f t="shared" si="8"/>
        <v>110</v>
      </c>
      <c r="P14" s="186">
        <f t="shared" si="4"/>
        <v>-100</v>
      </c>
      <c r="Q14" s="181"/>
    </row>
    <row r="15" spans="1:18" hidden="1" x14ac:dyDescent="0.25">
      <c r="A15">
        <v>13</v>
      </c>
      <c r="B15" s="183">
        <f t="shared" si="5"/>
        <v>1630</v>
      </c>
      <c r="C15" s="181"/>
      <c r="D15" s="185">
        <f t="shared" si="0"/>
        <v>0</v>
      </c>
      <c r="E15" s="181"/>
      <c r="F15" s="181"/>
      <c r="G15" s="183">
        <f t="shared" si="1"/>
        <v>78</v>
      </c>
      <c r="H15" s="185">
        <f t="shared" si="2"/>
        <v>2.3693803159173754</v>
      </c>
      <c r="I15" s="183">
        <f t="shared" si="3"/>
        <v>1662</v>
      </c>
      <c r="J15" s="181"/>
      <c r="K15" s="185">
        <f t="shared" si="6"/>
        <v>0</v>
      </c>
      <c r="L15" s="181"/>
      <c r="M15">
        <f t="shared" si="7"/>
        <v>0</v>
      </c>
      <c r="N15">
        <v>2010</v>
      </c>
      <c r="O15" s="182">
        <f t="shared" si="8"/>
        <v>110</v>
      </c>
      <c r="P15" s="186">
        <f t="shared" si="4"/>
        <v>-100</v>
      </c>
      <c r="Q15" s="181"/>
    </row>
    <row r="16" spans="1:18" hidden="1" x14ac:dyDescent="0.25">
      <c r="A16">
        <v>14</v>
      </c>
      <c r="B16" s="183">
        <f t="shared" si="5"/>
        <v>1630</v>
      </c>
      <c r="C16" s="181"/>
      <c r="D16" s="185">
        <f t="shared" si="0"/>
        <v>0</v>
      </c>
      <c r="E16" s="181"/>
      <c r="F16" s="181"/>
      <c r="G16" s="183">
        <f t="shared" si="1"/>
        <v>78</v>
      </c>
      <c r="H16" s="185">
        <f t="shared" si="2"/>
        <v>2.3693803159173754</v>
      </c>
      <c r="I16" s="183">
        <f t="shared" si="3"/>
        <v>1662</v>
      </c>
      <c r="J16" s="181"/>
      <c r="K16" s="185">
        <f t="shared" si="6"/>
        <v>0</v>
      </c>
      <c r="L16" s="181"/>
      <c r="M16">
        <f t="shared" si="7"/>
        <v>0</v>
      </c>
      <c r="N16">
        <v>2120</v>
      </c>
      <c r="O16" s="182">
        <f t="shared" si="8"/>
        <v>110</v>
      </c>
      <c r="P16" s="186">
        <f t="shared" si="4"/>
        <v>-100</v>
      </c>
      <c r="Q16" s="181"/>
    </row>
    <row r="17" spans="1:17" hidden="1" x14ac:dyDescent="0.25">
      <c r="A17">
        <v>15</v>
      </c>
      <c r="B17" s="183">
        <f t="shared" si="5"/>
        <v>1630</v>
      </c>
      <c r="C17" s="181"/>
      <c r="D17" s="185">
        <f t="shared" si="0"/>
        <v>0</v>
      </c>
      <c r="E17" s="181"/>
      <c r="F17" s="181"/>
      <c r="G17" s="183">
        <f t="shared" si="1"/>
        <v>78</v>
      </c>
      <c r="H17" s="185">
        <f t="shared" si="2"/>
        <v>2.3693803159173754</v>
      </c>
      <c r="I17" s="183">
        <f t="shared" si="3"/>
        <v>1662</v>
      </c>
      <c r="J17" s="181"/>
      <c r="K17" s="185">
        <f t="shared" si="6"/>
        <v>0</v>
      </c>
      <c r="L17" s="181"/>
      <c r="M17">
        <f t="shared" si="7"/>
        <v>0</v>
      </c>
      <c r="N17">
        <v>2240</v>
      </c>
      <c r="O17" s="182">
        <f t="shared" si="8"/>
        <v>120</v>
      </c>
      <c r="P17" s="186">
        <f t="shared" si="4"/>
        <v>-100</v>
      </c>
      <c r="Q17" s="181"/>
    </row>
    <row r="18" spans="1:17" hidden="1" x14ac:dyDescent="0.25">
      <c r="A18">
        <v>16</v>
      </c>
      <c r="B18" s="183">
        <f t="shared" si="5"/>
        <v>1630</v>
      </c>
      <c r="C18" s="181"/>
      <c r="D18" s="185">
        <f t="shared" si="0"/>
        <v>0</v>
      </c>
      <c r="E18" s="181"/>
      <c r="F18" s="181"/>
      <c r="G18" s="183">
        <f t="shared" si="1"/>
        <v>78</v>
      </c>
      <c r="H18" s="185">
        <f t="shared" si="2"/>
        <v>2.3693803159173754</v>
      </c>
      <c r="I18" s="183">
        <f t="shared" si="3"/>
        <v>1662</v>
      </c>
      <c r="J18" s="181"/>
      <c r="K18" s="185">
        <f t="shared" si="6"/>
        <v>0</v>
      </c>
      <c r="L18" s="181"/>
      <c r="M18">
        <f t="shared" si="7"/>
        <v>0</v>
      </c>
      <c r="N18">
        <v>2370</v>
      </c>
      <c r="O18" s="182">
        <f t="shared" si="8"/>
        <v>130</v>
      </c>
      <c r="P18" s="186">
        <f t="shared" si="4"/>
        <v>-100</v>
      </c>
      <c r="Q18" s="181"/>
    </row>
    <row r="19" spans="1:17" hidden="1" x14ac:dyDescent="0.25">
      <c r="A19">
        <v>17</v>
      </c>
      <c r="B19" s="183">
        <f t="shared" si="5"/>
        <v>1630</v>
      </c>
      <c r="C19" s="181"/>
      <c r="D19" s="185">
        <f t="shared" si="0"/>
        <v>0</v>
      </c>
      <c r="E19" s="181"/>
      <c r="F19" s="181"/>
      <c r="G19" s="183">
        <f t="shared" si="1"/>
        <v>78</v>
      </c>
      <c r="H19" s="185">
        <f t="shared" si="2"/>
        <v>2.3693803159173754</v>
      </c>
      <c r="I19" s="183">
        <f t="shared" si="3"/>
        <v>1662</v>
      </c>
      <c r="J19" s="181"/>
      <c r="K19" s="185">
        <f t="shared" si="6"/>
        <v>0</v>
      </c>
      <c r="L19" s="181"/>
      <c r="M19">
        <f t="shared" si="7"/>
        <v>0</v>
      </c>
      <c r="N19">
        <v>2510</v>
      </c>
      <c r="O19" s="182">
        <f t="shared" si="8"/>
        <v>140</v>
      </c>
      <c r="P19" s="186">
        <f t="shared" si="4"/>
        <v>-100</v>
      </c>
      <c r="Q19" s="181"/>
    </row>
    <row r="20" spans="1:17" hidden="1" x14ac:dyDescent="0.25">
      <c r="A20">
        <v>18</v>
      </c>
      <c r="B20" s="183">
        <f t="shared" si="5"/>
        <v>1630</v>
      </c>
      <c r="C20" s="181"/>
      <c r="D20" s="185">
        <f t="shared" si="0"/>
        <v>0</v>
      </c>
      <c r="E20" s="181"/>
      <c r="F20" s="181"/>
      <c r="G20" s="183">
        <f t="shared" si="1"/>
        <v>78</v>
      </c>
      <c r="H20" s="185">
        <f t="shared" si="2"/>
        <v>2.3693803159173754</v>
      </c>
      <c r="I20" s="183">
        <f t="shared" si="3"/>
        <v>1662</v>
      </c>
      <c r="J20" s="181"/>
      <c r="K20" s="185">
        <f t="shared" si="6"/>
        <v>0</v>
      </c>
      <c r="L20" s="181"/>
      <c r="M20">
        <f t="shared" si="7"/>
        <v>0</v>
      </c>
      <c r="N20">
        <v>2650</v>
      </c>
      <c r="O20" s="182">
        <f t="shared" si="8"/>
        <v>140</v>
      </c>
      <c r="P20" s="186">
        <f t="shared" si="4"/>
        <v>-100</v>
      </c>
      <c r="Q20" s="181"/>
    </row>
    <row r="21" spans="1:17" hidden="1" x14ac:dyDescent="0.25">
      <c r="A21">
        <v>19</v>
      </c>
      <c r="B21" s="183">
        <f t="shared" si="5"/>
        <v>1630</v>
      </c>
      <c r="C21" s="181"/>
      <c r="D21" s="185">
        <f t="shared" si="0"/>
        <v>0</v>
      </c>
      <c r="E21" s="181"/>
      <c r="F21" s="181"/>
      <c r="G21" s="183">
        <f t="shared" si="1"/>
        <v>78</v>
      </c>
      <c r="H21" s="185">
        <f t="shared" si="2"/>
        <v>2.3693803159173754</v>
      </c>
      <c r="I21" s="183">
        <f t="shared" si="3"/>
        <v>1662</v>
      </c>
      <c r="J21" s="181"/>
      <c r="K21" s="185">
        <f t="shared" si="6"/>
        <v>0</v>
      </c>
      <c r="L21" s="181"/>
      <c r="M21">
        <f t="shared" si="7"/>
        <v>0</v>
      </c>
      <c r="N21">
        <v>2800</v>
      </c>
      <c r="O21" s="182">
        <f t="shared" si="8"/>
        <v>150</v>
      </c>
      <c r="P21" s="186">
        <f t="shared" si="4"/>
        <v>-100</v>
      </c>
      <c r="Q21" s="181"/>
    </row>
    <row r="22" spans="1:17" hidden="1" x14ac:dyDescent="0.25">
      <c r="A22">
        <v>20</v>
      </c>
      <c r="B22" s="183">
        <f t="shared" si="5"/>
        <v>1630</v>
      </c>
      <c r="C22" s="181"/>
      <c r="D22" s="185">
        <f t="shared" si="0"/>
        <v>0</v>
      </c>
      <c r="E22" s="181"/>
      <c r="F22" s="181"/>
      <c r="G22" s="183">
        <f t="shared" si="1"/>
        <v>78</v>
      </c>
      <c r="H22" s="185">
        <f t="shared" si="2"/>
        <v>2.3693803159173754</v>
      </c>
      <c r="I22" s="183">
        <f t="shared" si="3"/>
        <v>1662</v>
      </c>
      <c r="J22" s="181"/>
      <c r="K22" s="185">
        <f t="shared" si="6"/>
        <v>0</v>
      </c>
      <c r="L22" s="181"/>
      <c r="M22">
        <f t="shared" si="7"/>
        <v>0</v>
      </c>
      <c r="N22">
        <v>2960</v>
      </c>
      <c r="O22" s="182">
        <f t="shared" si="8"/>
        <v>160</v>
      </c>
      <c r="P22" s="186">
        <f t="shared" si="4"/>
        <v>-100</v>
      </c>
      <c r="Q22" s="181"/>
    </row>
    <row r="23" spans="1:17" hidden="1" x14ac:dyDescent="0.25">
      <c r="A23">
        <v>21</v>
      </c>
      <c r="B23" s="183">
        <f t="shared" si="5"/>
        <v>1630</v>
      </c>
      <c r="C23" s="181"/>
      <c r="D23" s="185">
        <f t="shared" si="0"/>
        <v>0</v>
      </c>
      <c r="E23" s="181"/>
      <c r="F23" s="181"/>
      <c r="G23" s="183">
        <f t="shared" si="1"/>
        <v>78</v>
      </c>
      <c r="H23" s="185">
        <f t="shared" si="2"/>
        <v>2.3693803159173754</v>
      </c>
      <c r="I23" s="183">
        <f t="shared" si="3"/>
        <v>1662</v>
      </c>
      <c r="J23" s="181"/>
      <c r="K23" s="185">
        <f t="shared" si="6"/>
        <v>0</v>
      </c>
      <c r="L23" s="181"/>
      <c r="M23">
        <f t="shared" si="7"/>
        <v>0</v>
      </c>
      <c r="N23">
        <v>3150</v>
      </c>
      <c r="O23" s="182">
        <f t="shared" si="8"/>
        <v>190</v>
      </c>
      <c r="P23" s="186">
        <f t="shared" si="4"/>
        <v>-100</v>
      </c>
      <c r="Q23" s="181"/>
    </row>
    <row r="24" spans="1:17" hidden="1" x14ac:dyDescent="0.25">
      <c r="A24">
        <v>22</v>
      </c>
      <c r="B24" s="183">
        <f t="shared" si="5"/>
        <v>1630</v>
      </c>
      <c r="C24" s="181"/>
      <c r="D24" s="185">
        <f t="shared" si="0"/>
        <v>0</v>
      </c>
      <c r="E24" s="181"/>
      <c r="F24" s="181"/>
      <c r="G24" s="183">
        <f t="shared" si="1"/>
        <v>78</v>
      </c>
      <c r="H24" s="185">
        <f t="shared" si="2"/>
        <v>2.3693803159173754</v>
      </c>
      <c r="I24" s="183">
        <f t="shared" si="3"/>
        <v>1662</v>
      </c>
      <c r="J24" s="181"/>
      <c r="K24" s="185">
        <f t="shared" si="6"/>
        <v>0</v>
      </c>
      <c r="L24" s="181"/>
      <c r="M24">
        <f t="shared" si="7"/>
        <v>0</v>
      </c>
      <c r="N24">
        <v>3370</v>
      </c>
      <c r="O24" s="182">
        <f t="shared" si="8"/>
        <v>220</v>
      </c>
      <c r="P24" s="186">
        <f t="shared" si="4"/>
        <v>-100</v>
      </c>
      <c r="Q24" s="181"/>
    </row>
    <row r="25" spans="1:17" hidden="1" x14ac:dyDescent="0.25">
      <c r="A25">
        <v>23</v>
      </c>
      <c r="B25" s="183">
        <f t="shared" si="5"/>
        <v>1630</v>
      </c>
      <c r="C25" s="181"/>
      <c r="D25" s="185">
        <f t="shared" si="0"/>
        <v>0</v>
      </c>
      <c r="E25" s="181"/>
      <c r="F25" s="181"/>
      <c r="G25" s="183">
        <f t="shared" si="1"/>
        <v>78</v>
      </c>
      <c r="H25" s="185">
        <f t="shared" si="2"/>
        <v>2.3693803159173754</v>
      </c>
      <c r="I25" s="183">
        <f t="shared" si="3"/>
        <v>1662</v>
      </c>
      <c r="J25" s="181"/>
      <c r="K25" s="185">
        <f t="shared" si="6"/>
        <v>0</v>
      </c>
      <c r="L25" s="181"/>
      <c r="M25">
        <f t="shared" si="7"/>
        <v>0</v>
      </c>
      <c r="N25">
        <v>3560</v>
      </c>
      <c r="O25" s="182">
        <f t="shared" si="8"/>
        <v>190</v>
      </c>
      <c r="P25" s="186">
        <f t="shared" si="4"/>
        <v>-100</v>
      </c>
      <c r="Q25" s="181"/>
    </row>
    <row r="26" spans="1:17" hidden="1" x14ac:dyDescent="0.25">
      <c r="A26">
        <v>24</v>
      </c>
      <c r="B26" s="183">
        <f t="shared" si="5"/>
        <v>1630</v>
      </c>
      <c r="C26" s="181"/>
      <c r="D26" s="185">
        <f t="shared" si="0"/>
        <v>0</v>
      </c>
      <c r="E26" s="181"/>
      <c r="F26" s="181"/>
      <c r="G26" s="183">
        <f t="shared" si="1"/>
        <v>78</v>
      </c>
      <c r="H26" s="185">
        <f t="shared" si="2"/>
        <v>2.3693803159173754</v>
      </c>
      <c r="I26" s="183">
        <f t="shared" si="3"/>
        <v>1662</v>
      </c>
      <c r="J26" s="181"/>
      <c r="K26" s="185">
        <f t="shared" si="6"/>
        <v>0</v>
      </c>
      <c r="L26" s="181"/>
      <c r="M26">
        <f t="shared" si="7"/>
        <v>0</v>
      </c>
      <c r="N26">
        <v>3720</v>
      </c>
      <c r="O26" s="182">
        <f t="shared" si="8"/>
        <v>160</v>
      </c>
      <c r="P26" s="186">
        <f t="shared" si="4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7"/>
  <dimension ref="A1:R26"/>
  <sheetViews>
    <sheetView workbookViewId="0">
      <selection activeCell="A2" sqref="A2:Q2"/>
    </sheetView>
  </sheetViews>
  <sheetFormatPr baseColWidth="10" defaultRowHeight="12.5" x14ac:dyDescent="0.25"/>
  <cols>
    <col min="1" max="1" width="9" bestFit="1" customWidth="1"/>
    <col min="2" max="2" width="10.7265625" customWidth="1"/>
    <col min="3" max="4" width="13" customWidth="1"/>
    <col min="5" max="5" width="10.7265625" customWidth="1"/>
    <col min="6" max="6" width="12.26953125" customWidth="1"/>
    <col min="7" max="9" width="13.1796875" customWidth="1"/>
    <col min="10" max="10" width="10.453125" bestFit="1" customWidth="1"/>
    <col min="11" max="11" width="13.1796875" bestFit="1" customWidth="1"/>
    <col min="12" max="12" width="7.453125" bestFit="1" customWidth="1"/>
    <col min="13" max="13" width="10.453125" customWidth="1"/>
    <col min="14" max="14" width="7.453125" customWidth="1"/>
    <col min="15" max="15" width="11" bestFit="1" customWidth="1"/>
    <col min="16" max="16" width="12" customWidth="1"/>
    <col min="17" max="17" width="13.7265625" bestFit="1" customWidth="1"/>
    <col min="18" max="22" width="10.81640625"/>
  </cols>
  <sheetData>
    <row r="1" spans="1:18" x14ac:dyDescent="0.25">
      <c r="A1" s="814" t="s">
        <v>42</v>
      </c>
      <c r="B1" s="814"/>
      <c r="C1">
        <v>3720</v>
      </c>
      <c r="D1" s="182" t="s">
        <v>46</v>
      </c>
      <c r="E1" s="189" t="s">
        <v>47</v>
      </c>
    </row>
    <row r="2" spans="1:18" ht="20" x14ac:dyDescent="0.25">
      <c r="A2" s="201" t="s">
        <v>29</v>
      </c>
      <c r="B2" s="202" t="s">
        <v>30</v>
      </c>
      <c r="C2" s="202" t="s">
        <v>35</v>
      </c>
      <c r="D2" s="202" t="s">
        <v>37</v>
      </c>
      <c r="E2" s="202" t="s">
        <v>41</v>
      </c>
      <c r="F2" s="202" t="s">
        <v>40</v>
      </c>
      <c r="G2" s="202" t="s">
        <v>36</v>
      </c>
      <c r="H2" s="202" t="s">
        <v>38</v>
      </c>
      <c r="I2" s="202" t="s">
        <v>43</v>
      </c>
      <c r="J2" s="201" t="s">
        <v>13</v>
      </c>
      <c r="K2" s="202" t="s">
        <v>32</v>
      </c>
      <c r="L2" s="201" t="s">
        <v>31</v>
      </c>
      <c r="M2" s="202" t="s">
        <v>44</v>
      </c>
      <c r="N2" s="202" t="s">
        <v>39</v>
      </c>
      <c r="O2" s="202" t="s">
        <v>45</v>
      </c>
      <c r="P2" s="202" t="s">
        <v>33</v>
      </c>
      <c r="Q2" s="201" t="s">
        <v>34</v>
      </c>
    </row>
    <row r="3" spans="1:18" x14ac:dyDescent="0.25">
      <c r="A3" s="203">
        <v>1</v>
      </c>
      <c r="B3" s="204">
        <f>C1-(C3+E3+F3)</f>
        <v>3707</v>
      </c>
      <c r="C3" s="205">
        <v>13</v>
      </c>
      <c r="D3" s="206">
        <f>(C3/B3)*100</f>
        <v>0.35068788777987592</v>
      </c>
      <c r="E3" s="207"/>
      <c r="F3" s="207"/>
      <c r="G3" s="204">
        <f>C3</f>
        <v>13</v>
      </c>
      <c r="H3" s="206">
        <f>(G3/$C$1)*100</f>
        <v>0.34946236559139787</v>
      </c>
      <c r="I3" s="204">
        <f>C3+E3+F3</f>
        <v>13</v>
      </c>
      <c r="J3" s="208">
        <v>21.750356468457358</v>
      </c>
      <c r="K3" s="203"/>
      <c r="L3" s="205">
        <v>148.06</v>
      </c>
      <c r="M3" s="203"/>
      <c r="N3" s="203">
        <v>110</v>
      </c>
      <c r="O3" s="203"/>
      <c r="P3" s="209">
        <f>((L3/N3)*100)-100</f>
        <v>34.600000000000023</v>
      </c>
      <c r="Q3" s="205">
        <v>69.8</v>
      </c>
    </row>
    <row r="4" spans="1:18" x14ac:dyDescent="0.25">
      <c r="A4" s="203">
        <v>2</v>
      </c>
      <c r="B4" s="204">
        <f>B3-(C4+E4+F4)</f>
        <v>3699</v>
      </c>
      <c r="C4" s="205">
        <v>8</v>
      </c>
      <c r="D4" s="206">
        <f t="shared" ref="D4:D26" si="0">(C4/B4)*100</f>
        <v>0.21627466882941337</v>
      </c>
      <c r="E4" s="207"/>
      <c r="F4" s="207"/>
      <c r="G4" s="204">
        <f>G3+C4</f>
        <v>21</v>
      </c>
      <c r="H4" s="206">
        <f t="shared" ref="H4:H26" si="1">(G4/$C$1)*100</f>
        <v>0.56451612903225801</v>
      </c>
      <c r="I4" s="204">
        <f t="shared" ref="I4:I26" si="2">I3+C4+E4+F4</f>
        <v>21</v>
      </c>
      <c r="J4" s="208">
        <v>29.0150842945874</v>
      </c>
      <c r="K4" s="206">
        <f>J4-J3</f>
        <v>7.2647278261300414</v>
      </c>
      <c r="L4" s="205">
        <v>248.96</v>
      </c>
      <c r="M4" s="203">
        <f>L4-L3</f>
        <v>100.9</v>
      </c>
      <c r="N4" s="203">
        <v>230</v>
      </c>
      <c r="O4" s="210">
        <f>N4-N3</f>
        <v>120</v>
      </c>
      <c r="P4" s="209">
        <f t="shared" ref="P4:P26" si="3">((L4/N4)*100)-100</f>
        <v>8.2434782608695798</v>
      </c>
      <c r="Q4" s="205">
        <v>65.5</v>
      </c>
    </row>
    <row r="5" spans="1:18" x14ac:dyDescent="0.25">
      <c r="A5" s="203">
        <v>3</v>
      </c>
      <c r="B5" s="204">
        <f t="shared" ref="B5:B26" si="4">B4-(C5+E5+F5)</f>
        <v>3695</v>
      </c>
      <c r="C5" s="205">
        <v>4</v>
      </c>
      <c r="D5" s="206">
        <f t="shared" si="0"/>
        <v>0.10825439783491206</v>
      </c>
      <c r="E5" s="207"/>
      <c r="F5" s="207"/>
      <c r="G5" s="204">
        <f t="shared" ref="G5:G26" si="5">G4+C5</f>
        <v>25</v>
      </c>
      <c r="H5" s="206">
        <f t="shared" si="1"/>
        <v>0.67204301075268813</v>
      </c>
      <c r="I5" s="204">
        <f t="shared" si="2"/>
        <v>25</v>
      </c>
      <c r="J5" s="208">
        <v>33.738848337388482</v>
      </c>
      <c r="K5" s="206">
        <f t="shared" ref="K5:K26" si="6">J5-J4</f>
        <v>4.7237640428010828</v>
      </c>
      <c r="L5" s="205">
        <v>377.26</v>
      </c>
      <c r="M5" s="203">
        <f t="shared" ref="M5:M26" si="7">L5-L4</f>
        <v>128.29999999999998</v>
      </c>
      <c r="N5" s="203">
        <v>360</v>
      </c>
      <c r="O5" s="210">
        <f t="shared" ref="O5:O26" si="8">N5-N4</f>
        <v>130</v>
      </c>
      <c r="P5" s="209">
        <f t="shared" si="3"/>
        <v>4.7944444444444372</v>
      </c>
      <c r="Q5" s="208">
        <v>71.989999999999995</v>
      </c>
    </row>
    <row r="6" spans="1:18" x14ac:dyDescent="0.25">
      <c r="A6" s="203">
        <v>4</v>
      </c>
      <c r="B6" s="204">
        <f t="shared" si="4"/>
        <v>3689</v>
      </c>
      <c r="C6" s="205">
        <v>6</v>
      </c>
      <c r="D6" s="206">
        <f t="shared" si="0"/>
        <v>0.16264570344266741</v>
      </c>
      <c r="E6" s="207"/>
      <c r="F6" s="207"/>
      <c r="G6" s="204">
        <f t="shared" si="5"/>
        <v>31</v>
      </c>
      <c r="H6" s="206">
        <f t="shared" si="1"/>
        <v>0.83333333333333337</v>
      </c>
      <c r="I6" s="204">
        <f t="shared" si="2"/>
        <v>31</v>
      </c>
      <c r="J6" s="208">
        <v>39.186104986267459</v>
      </c>
      <c r="K6" s="206">
        <f t="shared" si="6"/>
        <v>5.4472566488789766</v>
      </c>
      <c r="L6" s="205">
        <v>539.17999999999995</v>
      </c>
      <c r="M6" s="203">
        <f t="shared" si="7"/>
        <v>161.91999999999996</v>
      </c>
      <c r="N6" s="203">
        <v>500</v>
      </c>
      <c r="O6" s="210">
        <f t="shared" si="8"/>
        <v>140</v>
      </c>
      <c r="P6" s="209">
        <f t="shared" si="3"/>
        <v>7.8359999999999985</v>
      </c>
      <c r="Q6" s="208">
        <v>70.819999999999993</v>
      </c>
    </row>
    <row r="7" spans="1:18" x14ac:dyDescent="0.25">
      <c r="A7" s="203">
        <v>5</v>
      </c>
      <c r="B7" s="204">
        <f t="shared" si="4"/>
        <v>3679</v>
      </c>
      <c r="C7" s="205">
        <v>10</v>
      </c>
      <c r="D7" s="206">
        <f t="shared" si="0"/>
        <v>0.27181299266104919</v>
      </c>
      <c r="E7" s="207"/>
      <c r="F7" s="207"/>
      <c r="G7" s="204">
        <f t="shared" si="5"/>
        <v>41</v>
      </c>
      <c r="H7" s="206">
        <f t="shared" si="1"/>
        <v>1.1021505376344085</v>
      </c>
      <c r="I7" s="204">
        <f t="shared" si="2"/>
        <v>41</v>
      </c>
      <c r="J7" s="208">
        <v>43.865637484969554</v>
      </c>
      <c r="K7" s="206">
        <f t="shared" si="6"/>
        <v>4.6795324987020948</v>
      </c>
      <c r="L7" s="205">
        <v>669.97</v>
      </c>
      <c r="M7" s="203">
        <f t="shared" si="7"/>
        <v>130.79000000000008</v>
      </c>
      <c r="N7" s="203">
        <v>630</v>
      </c>
      <c r="O7" s="210">
        <f t="shared" si="8"/>
        <v>130</v>
      </c>
      <c r="P7" s="209">
        <f t="shared" si="3"/>
        <v>6.3444444444444343</v>
      </c>
      <c r="Q7" s="205">
        <v>69.790000000000006</v>
      </c>
    </row>
    <row r="8" spans="1:18" x14ac:dyDescent="0.25">
      <c r="A8" s="203">
        <v>6</v>
      </c>
      <c r="B8" s="204">
        <f t="shared" si="4"/>
        <v>3676</v>
      </c>
      <c r="C8" s="205">
        <v>3</v>
      </c>
      <c r="D8" s="206">
        <f t="shared" si="0"/>
        <v>8.1610446137105552E-2</v>
      </c>
      <c r="E8" s="207"/>
      <c r="F8" s="207"/>
      <c r="G8" s="204">
        <f t="shared" si="5"/>
        <v>44</v>
      </c>
      <c r="H8" s="206">
        <f t="shared" si="1"/>
        <v>1.1827956989247312</v>
      </c>
      <c r="I8" s="204">
        <f t="shared" si="2"/>
        <v>44</v>
      </c>
      <c r="J8" s="208">
        <v>46.843944099378881</v>
      </c>
      <c r="K8" s="206">
        <f t="shared" si="6"/>
        <v>2.9783066144093269</v>
      </c>
      <c r="L8" s="205">
        <v>777.21</v>
      </c>
      <c r="M8" s="203">
        <f t="shared" si="7"/>
        <v>107.24000000000001</v>
      </c>
      <c r="N8" s="203">
        <v>750</v>
      </c>
      <c r="O8" s="210">
        <f t="shared" si="8"/>
        <v>120</v>
      </c>
      <c r="P8" s="209">
        <f t="shared" si="3"/>
        <v>3.6280000000000143</v>
      </c>
      <c r="Q8" s="205">
        <v>78.69</v>
      </c>
    </row>
    <row r="9" spans="1:18" x14ac:dyDescent="0.25">
      <c r="A9" s="203">
        <v>7</v>
      </c>
      <c r="B9" s="204">
        <f t="shared" si="4"/>
        <v>3674</v>
      </c>
      <c r="C9" s="205">
        <v>2</v>
      </c>
      <c r="D9" s="206">
        <f t="shared" si="0"/>
        <v>5.443658138268917E-2</v>
      </c>
      <c r="E9" s="207"/>
      <c r="F9" s="207"/>
      <c r="G9" s="204">
        <f t="shared" si="5"/>
        <v>46</v>
      </c>
      <c r="H9" s="206">
        <f t="shared" si="1"/>
        <v>1.2365591397849462</v>
      </c>
      <c r="I9" s="204">
        <f t="shared" si="2"/>
        <v>46</v>
      </c>
      <c r="J9" s="208">
        <v>49.813563271964576</v>
      </c>
      <c r="K9" s="206">
        <f t="shared" si="6"/>
        <v>2.9696191725856949</v>
      </c>
      <c r="L9" s="205">
        <v>876.68</v>
      </c>
      <c r="M9" s="203">
        <f t="shared" si="7"/>
        <v>99.469999999999914</v>
      </c>
      <c r="N9" s="203">
        <v>870</v>
      </c>
      <c r="O9" s="210">
        <f t="shared" si="8"/>
        <v>120</v>
      </c>
      <c r="P9" s="209">
        <f t="shared" si="3"/>
        <v>0.76781609195401757</v>
      </c>
      <c r="Q9" s="205">
        <v>74.09</v>
      </c>
    </row>
    <row r="10" spans="1:18" x14ac:dyDescent="0.25">
      <c r="A10" s="203">
        <v>8</v>
      </c>
      <c r="B10" s="204">
        <f t="shared" si="4"/>
        <v>3671</v>
      </c>
      <c r="C10" s="205">
        <v>3</v>
      </c>
      <c r="D10" s="206">
        <f t="shared" si="0"/>
        <v>8.172160174339417E-2</v>
      </c>
      <c r="E10" s="207"/>
      <c r="F10" s="207"/>
      <c r="G10" s="204">
        <f t="shared" si="5"/>
        <v>49</v>
      </c>
      <c r="H10" s="206">
        <f t="shared" si="1"/>
        <v>1.3172043010752688</v>
      </c>
      <c r="I10" s="204">
        <f t="shared" si="2"/>
        <v>49</v>
      </c>
      <c r="J10" s="208">
        <v>51.891156462585037</v>
      </c>
      <c r="K10" s="206">
        <f t="shared" si="6"/>
        <v>2.0775931906204619</v>
      </c>
      <c r="L10" s="205">
        <v>976.12</v>
      </c>
      <c r="M10" s="203">
        <f t="shared" si="7"/>
        <v>99.440000000000055</v>
      </c>
      <c r="N10" s="203">
        <v>970</v>
      </c>
      <c r="O10" s="210">
        <f t="shared" si="8"/>
        <v>100</v>
      </c>
      <c r="P10" s="209">
        <f t="shared" si="3"/>
        <v>0.63092783505153704</v>
      </c>
      <c r="Q10" s="205">
        <v>72.37</v>
      </c>
    </row>
    <row r="11" spans="1:18" x14ac:dyDescent="0.25">
      <c r="A11" s="203">
        <v>9</v>
      </c>
      <c r="B11" s="204">
        <f t="shared" si="4"/>
        <v>3669</v>
      </c>
      <c r="C11" s="205">
        <v>2</v>
      </c>
      <c r="D11" s="206">
        <f t="shared" si="0"/>
        <v>5.4510765876260567E-2</v>
      </c>
      <c r="E11" s="207"/>
      <c r="F11" s="207"/>
      <c r="G11" s="204">
        <f t="shared" si="5"/>
        <v>51</v>
      </c>
      <c r="H11" s="206">
        <f t="shared" si="1"/>
        <v>1.370967741935484</v>
      </c>
      <c r="I11" s="204">
        <f t="shared" si="2"/>
        <v>51</v>
      </c>
      <c r="J11" s="208">
        <v>56.096612344910739</v>
      </c>
      <c r="K11" s="206">
        <f t="shared" si="6"/>
        <v>4.2054558823257011</v>
      </c>
      <c r="L11" s="205">
        <v>1073.72</v>
      </c>
      <c r="M11" s="203">
        <f t="shared" si="7"/>
        <v>97.600000000000023</v>
      </c>
      <c r="N11" s="203">
        <v>1065</v>
      </c>
      <c r="O11" s="210">
        <f t="shared" si="8"/>
        <v>95</v>
      </c>
      <c r="P11" s="209">
        <f t="shared" si="3"/>
        <v>0.81877934272300479</v>
      </c>
      <c r="Q11" s="205">
        <v>74.739999999999995</v>
      </c>
    </row>
    <row r="12" spans="1:18" x14ac:dyDescent="0.25">
      <c r="A12" s="203">
        <v>10</v>
      </c>
      <c r="B12" s="204">
        <f t="shared" si="4"/>
        <v>3669</v>
      </c>
      <c r="C12" s="205">
        <v>0</v>
      </c>
      <c r="D12" s="206">
        <f t="shared" si="0"/>
        <v>0</v>
      </c>
      <c r="E12" s="207"/>
      <c r="F12" s="207"/>
      <c r="G12" s="204">
        <f t="shared" si="5"/>
        <v>51</v>
      </c>
      <c r="H12" s="206">
        <f t="shared" si="1"/>
        <v>1.370967741935484</v>
      </c>
      <c r="I12" s="204">
        <f t="shared" si="2"/>
        <v>51</v>
      </c>
      <c r="J12" s="208">
        <v>55.878806736416323</v>
      </c>
      <c r="K12" s="206">
        <f t="shared" si="6"/>
        <v>-0.21780560849441599</v>
      </c>
      <c r="L12" s="208">
        <v>1183.6300000000001</v>
      </c>
      <c r="M12" s="203">
        <f t="shared" si="7"/>
        <v>109.91000000000008</v>
      </c>
      <c r="N12" s="204">
        <v>1155</v>
      </c>
      <c r="O12" s="210">
        <f t="shared" si="8"/>
        <v>90</v>
      </c>
      <c r="P12" s="209">
        <f t="shared" si="3"/>
        <v>2.4787878787878839</v>
      </c>
      <c r="Q12" s="205">
        <v>77.400000000000006</v>
      </c>
    </row>
    <row r="13" spans="1:18" x14ac:dyDescent="0.25">
      <c r="A13" s="203">
        <v>11</v>
      </c>
      <c r="B13" s="204">
        <f t="shared" si="4"/>
        <v>3669</v>
      </c>
      <c r="C13" s="205">
        <v>0</v>
      </c>
      <c r="D13" s="206">
        <f t="shared" si="0"/>
        <v>0</v>
      </c>
      <c r="E13" s="207"/>
      <c r="F13" s="207"/>
      <c r="G13" s="204">
        <f t="shared" si="5"/>
        <v>51</v>
      </c>
      <c r="H13" s="206">
        <f t="shared" si="1"/>
        <v>1.370967741935484</v>
      </c>
      <c r="I13" s="204">
        <f t="shared" si="2"/>
        <v>51</v>
      </c>
      <c r="J13" s="208">
        <v>57.5</v>
      </c>
      <c r="K13" s="206">
        <f t="shared" si="6"/>
        <v>1.6211932635836774</v>
      </c>
      <c r="L13" s="208">
        <v>1265.2</v>
      </c>
      <c r="M13" s="203">
        <f t="shared" si="7"/>
        <v>81.569999999999936</v>
      </c>
      <c r="N13" s="204">
        <v>1245</v>
      </c>
      <c r="O13" s="210">
        <f t="shared" si="8"/>
        <v>90</v>
      </c>
      <c r="P13" s="209">
        <f t="shared" si="3"/>
        <v>1.6224899598393563</v>
      </c>
      <c r="Q13" s="205">
        <v>75.81</v>
      </c>
      <c r="R13" s="211"/>
    </row>
    <row r="14" spans="1:18" x14ac:dyDescent="0.25">
      <c r="A14">
        <v>12</v>
      </c>
      <c r="B14" s="183">
        <f t="shared" si="4"/>
        <v>3669</v>
      </c>
      <c r="C14" s="181"/>
      <c r="D14" s="185">
        <f t="shared" si="0"/>
        <v>0</v>
      </c>
      <c r="E14" s="181"/>
      <c r="F14" s="181"/>
      <c r="G14" s="183">
        <f t="shared" si="5"/>
        <v>51</v>
      </c>
      <c r="H14" s="185">
        <f t="shared" si="1"/>
        <v>1.370967741935484</v>
      </c>
      <c r="I14" s="183">
        <f t="shared" si="2"/>
        <v>51</v>
      </c>
      <c r="J14" s="181"/>
      <c r="K14" s="185">
        <f t="shared" si="6"/>
        <v>-57.5</v>
      </c>
      <c r="L14" s="181"/>
      <c r="M14">
        <f t="shared" si="7"/>
        <v>-1265.2</v>
      </c>
      <c r="N14">
        <v>1335</v>
      </c>
      <c r="O14" s="182">
        <f t="shared" si="8"/>
        <v>90</v>
      </c>
      <c r="P14" s="212">
        <f t="shared" si="3"/>
        <v>-100</v>
      </c>
      <c r="Q14" s="181"/>
    </row>
    <row r="15" spans="1:18" x14ac:dyDescent="0.25">
      <c r="A15">
        <v>13</v>
      </c>
      <c r="B15" s="183">
        <f t="shared" si="4"/>
        <v>3669</v>
      </c>
      <c r="C15" s="181"/>
      <c r="D15" s="185">
        <f t="shared" si="0"/>
        <v>0</v>
      </c>
      <c r="E15" s="181"/>
      <c r="F15" s="181"/>
      <c r="G15" s="183">
        <f t="shared" si="5"/>
        <v>51</v>
      </c>
      <c r="H15" s="185">
        <f t="shared" si="1"/>
        <v>1.370967741935484</v>
      </c>
      <c r="I15" s="183">
        <f t="shared" si="2"/>
        <v>51</v>
      </c>
      <c r="J15" s="181"/>
      <c r="K15" s="185">
        <f t="shared" si="6"/>
        <v>0</v>
      </c>
      <c r="L15" s="181"/>
      <c r="M15">
        <f t="shared" si="7"/>
        <v>0</v>
      </c>
      <c r="N15">
        <v>1430</v>
      </c>
      <c r="O15" s="182">
        <f t="shared" si="8"/>
        <v>95</v>
      </c>
      <c r="P15" s="212">
        <f t="shared" si="3"/>
        <v>-100</v>
      </c>
      <c r="Q15" s="181"/>
    </row>
    <row r="16" spans="1:18" x14ac:dyDescent="0.25">
      <c r="A16">
        <v>14</v>
      </c>
      <c r="B16" s="183">
        <f t="shared" si="4"/>
        <v>3669</v>
      </c>
      <c r="C16" s="181"/>
      <c r="D16" s="185">
        <f t="shared" si="0"/>
        <v>0</v>
      </c>
      <c r="E16" s="181"/>
      <c r="F16" s="181"/>
      <c r="G16" s="183">
        <f t="shared" si="5"/>
        <v>51</v>
      </c>
      <c r="H16" s="185">
        <f t="shared" si="1"/>
        <v>1.370967741935484</v>
      </c>
      <c r="I16" s="183">
        <f t="shared" si="2"/>
        <v>51</v>
      </c>
      <c r="J16" s="181"/>
      <c r="K16" s="185">
        <f t="shared" si="6"/>
        <v>0</v>
      </c>
      <c r="L16" s="181"/>
      <c r="M16">
        <f t="shared" si="7"/>
        <v>0</v>
      </c>
      <c r="N16">
        <v>1530</v>
      </c>
      <c r="O16" s="182">
        <f t="shared" si="8"/>
        <v>100</v>
      </c>
      <c r="P16" s="212">
        <f t="shared" si="3"/>
        <v>-100</v>
      </c>
      <c r="Q16" s="181"/>
    </row>
    <row r="17" spans="1:17" x14ac:dyDescent="0.25">
      <c r="A17">
        <v>15</v>
      </c>
      <c r="B17" s="183">
        <f t="shared" si="4"/>
        <v>3669</v>
      </c>
      <c r="C17" s="181"/>
      <c r="D17" s="185">
        <f t="shared" si="0"/>
        <v>0</v>
      </c>
      <c r="E17" s="181"/>
      <c r="F17" s="181"/>
      <c r="G17" s="183">
        <f t="shared" si="5"/>
        <v>51</v>
      </c>
      <c r="H17" s="185">
        <f t="shared" si="1"/>
        <v>1.370967741935484</v>
      </c>
      <c r="I17" s="183">
        <f t="shared" si="2"/>
        <v>51</v>
      </c>
      <c r="J17" s="181"/>
      <c r="K17" s="185">
        <f t="shared" si="6"/>
        <v>0</v>
      </c>
      <c r="L17" s="181"/>
      <c r="M17">
        <f t="shared" si="7"/>
        <v>0</v>
      </c>
      <c r="N17">
        <v>1650</v>
      </c>
      <c r="O17" s="182">
        <f t="shared" si="8"/>
        <v>120</v>
      </c>
      <c r="P17" s="212">
        <f t="shared" si="3"/>
        <v>-100</v>
      </c>
      <c r="Q17" s="181"/>
    </row>
    <row r="18" spans="1:17" x14ac:dyDescent="0.25">
      <c r="A18">
        <v>16</v>
      </c>
      <c r="B18" s="183">
        <f t="shared" si="4"/>
        <v>3669</v>
      </c>
      <c r="C18" s="181"/>
      <c r="D18" s="185">
        <f t="shared" si="0"/>
        <v>0</v>
      </c>
      <c r="E18" s="181"/>
      <c r="F18" s="181"/>
      <c r="G18" s="183">
        <f t="shared" si="5"/>
        <v>51</v>
      </c>
      <c r="H18" s="185">
        <f t="shared" si="1"/>
        <v>1.370967741935484</v>
      </c>
      <c r="I18" s="183">
        <f t="shared" si="2"/>
        <v>51</v>
      </c>
      <c r="J18" s="181"/>
      <c r="K18" s="185">
        <f t="shared" si="6"/>
        <v>0</v>
      </c>
      <c r="L18" s="181"/>
      <c r="M18">
        <f t="shared" si="7"/>
        <v>0</v>
      </c>
      <c r="N18">
        <v>1780</v>
      </c>
      <c r="O18" s="182">
        <f t="shared" si="8"/>
        <v>130</v>
      </c>
      <c r="P18" s="212">
        <f t="shared" si="3"/>
        <v>-100</v>
      </c>
      <c r="Q18" s="181"/>
    </row>
    <row r="19" spans="1:17" x14ac:dyDescent="0.25">
      <c r="A19">
        <v>17</v>
      </c>
      <c r="B19" s="183">
        <f t="shared" si="4"/>
        <v>3669</v>
      </c>
      <c r="C19" s="181"/>
      <c r="D19" s="185">
        <f t="shared" si="0"/>
        <v>0</v>
      </c>
      <c r="E19" s="181"/>
      <c r="F19" s="181"/>
      <c r="G19" s="183">
        <f t="shared" si="5"/>
        <v>51</v>
      </c>
      <c r="H19" s="185">
        <f t="shared" si="1"/>
        <v>1.370967741935484</v>
      </c>
      <c r="I19" s="183">
        <f t="shared" si="2"/>
        <v>51</v>
      </c>
      <c r="J19" s="181"/>
      <c r="K19" s="185">
        <f t="shared" si="6"/>
        <v>0</v>
      </c>
      <c r="L19" s="181"/>
      <c r="M19">
        <f t="shared" si="7"/>
        <v>0</v>
      </c>
      <c r="N19">
        <v>1910</v>
      </c>
      <c r="O19" s="182">
        <f t="shared" si="8"/>
        <v>130</v>
      </c>
      <c r="P19" s="212">
        <f t="shared" si="3"/>
        <v>-100</v>
      </c>
      <c r="Q19" s="181"/>
    </row>
    <row r="20" spans="1:17" x14ac:dyDescent="0.25">
      <c r="A20">
        <v>18</v>
      </c>
      <c r="B20" s="183">
        <f t="shared" si="4"/>
        <v>3669</v>
      </c>
      <c r="C20" s="181"/>
      <c r="D20" s="185">
        <f t="shared" si="0"/>
        <v>0</v>
      </c>
      <c r="E20" s="181"/>
      <c r="F20" s="181"/>
      <c r="G20" s="183">
        <f t="shared" si="5"/>
        <v>51</v>
      </c>
      <c r="H20" s="185">
        <f t="shared" si="1"/>
        <v>1.370967741935484</v>
      </c>
      <c r="I20" s="183">
        <f t="shared" si="2"/>
        <v>51</v>
      </c>
      <c r="J20" s="181"/>
      <c r="K20" s="185">
        <f t="shared" si="6"/>
        <v>0</v>
      </c>
      <c r="L20" s="181"/>
      <c r="M20">
        <f t="shared" si="7"/>
        <v>0</v>
      </c>
      <c r="N20">
        <v>2045</v>
      </c>
      <c r="O20" s="182">
        <f t="shared" si="8"/>
        <v>135</v>
      </c>
      <c r="P20" s="212">
        <f t="shared" si="3"/>
        <v>-100</v>
      </c>
      <c r="Q20" s="181"/>
    </row>
    <row r="21" spans="1:17" x14ac:dyDescent="0.25">
      <c r="A21">
        <v>19</v>
      </c>
      <c r="B21" s="183">
        <f t="shared" si="4"/>
        <v>3669</v>
      </c>
      <c r="C21" s="181"/>
      <c r="D21" s="185">
        <f t="shared" si="0"/>
        <v>0</v>
      </c>
      <c r="E21" s="181"/>
      <c r="F21" s="181"/>
      <c r="G21" s="183">
        <f t="shared" si="5"/>
        <v>51</v>
      </c>
      <c r="H21" s="185">
        <f t="shared" si="1"/>
        <v>1.370967741935484</v>
      </c>
      <c r="I21" s="183">
        <f t="shared" si="2"/>
        <v>51</v>
      </c>
      <c r="J21" s="181"/>
      <c r="K21" s="185">
        <f t="shared" si="6"/>
        <v>0</v>
      </c>
      <c r="L21" s="181"/>
      <c r="M21">
        <f t="shared" si="7"/>
        <v>0</v>
      </c>
      <c r="N21">
        <v>2190</v>
      </c>
      <c r="O21" s="182">
        <f t="shared" si="8"/>
        <v>145</v>
      </c>
      <c r="P21" s="212">
        <f t="shared" si="3"/>
        <v>-100</v>
      </c>
      <c r="Q21" s="181"/>
    </row>
    <row r="22" spans="1:17" x14ac:dyDescent="0.25">
      <c r="A22">
        <v>20</v>
      </c>
      <c r="B22" s="183">
        <f t="shared" si="4"/>
        <v>3669</v>
      </c>
      <c r="C22" s="181"/>
      <c r="D22" s="185">
        <f t="shared" si="0"/>
        <v>0</v>
      </c>
      <c r="E22" s="181"/>
      <c r="F22" s="181"/>
      <c r="G22" s="183">
        <f t="shared" si="5"/>
        <v>51</v>
      </c>
      <c r="H22" s="185">
        <f t="shared" si="1"/>
        <v>1.370967741935484</v>
      </c>
      <c r="I22" s="183">
        <f t="shared" si="2"/>
        <v>51</v>
      </c>
      <c r="J22" s="181"/>
      <c r="K22" s="185">
        <f t="shared" si="6"/>
        <v>0</v>
      </c>
      <c r="L22" s="181"/>
      <c r="M22">
        <f t="shared" si="7"/>
        <v>0</v>
      </c>
      <c r="N22">
        <v>2340</v>
      </c>
      <c r="O22" s="182">
        <f t="shared" si="8"/>
        <v>150</v>
      </c>
      <c r="P22" s="212">
        <f t="shared" si="3"/>
        <v>-100</v>
      </c>
      <c r="Q22" s="181"/>
    </row>
    <row r="23" spans="1:17" x14ac:dyDescent="0.25">
      <c r="A23">
        <v>21</v>
      </c>
      <c r="B23" s="183">
        <f t="shared" si="4"/>
        <v>3669</v>
      </c>
      <c r="C23" s="181"/>
      <c r="D23" s="185">
        <f t="shared" si="0"/>
        <v>0</v>
      </c>
      <c r="E23" s="181"/>
      <c r="F23" s="181"/>
      <c r="G23" s="183">
        <f t="shared" si="5"/>
        <v>51</v>
      </c>
      <c r="H23" s="185">
        <f t="shared" si="1"/>
        <v>1.370967741935484</v>
      </c>
      <c r="I23" s="183">
        <f t="shared" si="2"/>
        <v>51</v>
      </c>
      <c r="J23" s="181"/>
      <c r="K23" s="185">
        <f t="shared" si="6"/>
        <v>0</v>
      </c>
      <c r="L23" s="181"/>
      <c r="M23">
        <f t="shared" si="7"/>
        <v>0</v>
      </c>
      <c r="N23">
        <v>2500</v>
      </c>
      <c r="O23" s="182">
        <f t="shared" si="8"/>
        <v>160</v>
      </c>
      <c r="P23" s="212">
        <f t="shared" si="3"/>
        <v>-100</v>
      </c>
      <c r="Q23" s="181"/>
    </row>
    <row r="24" spans="1:17" x14ac:dyDescent="0.25">
      <c r="A24">
        <v>22</v>
      </c>
      <c r="B24" s="183">
        <f t="shared" si="4"/>
        <v>3669</v>
      </c>
      <c r="C24" s="181"/>
      <c r="D24" s="185">
        <f t="shared" si="0"/>
        <v>0</v>
      </c>
      <c r="E24" s="181"/>
      <c r="F24" s="181"/>
      <c r="G24" s="183">
        <f t="shared" si="5"/>
        <v>51</v>
      </c>
      <c r="H24" s="185">
        <f t="shared" si="1"/>
        <v>1.370967741935484</v>
      </c>
      <c r="I24" s="183">
        <f t="shared" si="2"/>
        <v>51</v>
      </c>
      <c r="J24" s="181"/>
      <c r="K24" s="185">
        <f t="shared" si="6"/>
        <v>0</v>
      </c>
      <c r="L24" s="181"/>
      <c r="M24">
        <f t="shared" si="7"/>
        <v>0</v>
      </c>
      <c r="N24">
        <v>2680</v>
      </c>
      <c r="O24" s="182">
        <f t="shared" si="8"/>
        <v>180</v>
      </c>
      <c r="P24" s="212">
        <f t="shared" si="3"/>
        <v>-100</v>
      </c>
      <c r="Q24" s="181"/>
    </row>
    <row r="25" spans="1:17" x14ac:dyDescent="0.25">
      <c r="A25">
        <v>23</v>
      </c>
      <c r="B25" s="183">
        <f t="shared" si="4"/>
        <v>3669</v>
      </c>
      <c r="C25" s="181"/>
      <c r="D25" s="185">
        <f t="shared" si="0"/>
        <v>0</v>
      </c>
      <c r="E25" s="181"/>
      <c r="F25" s="181"/>
      <c r="G25" s="183">
        <f t="shared" si="5"/>
        <v>51</v>
      </c>
      <c r="H25" s="185">
        <f t="shared" si="1"/>
        <v>1.370967741935484</v>
      </c>
      <c r="I25" s="183">
        <f t="shared" si="2"/>
        <v>51</v>
      </c>
      <c r="J25" s="181"/>
      <c r="K25" s="185">
        <f t="shared" si="6"/>
        <v>0</v>
      </c>
      <c r="L25" s="181"/>
      <c r="M25">
        <f t="shared" si="7"/>
        <v>0</v>
      </c>
      <c r="N25">
        <v>2860</v>
      </c>
      <c r="O25" s="182">
        <f t="shared" si="8"/>
        <v>180</v>
      </c>
      <c r="P25" s="212">
        <f t="shared" si="3"/>
        <v>-100</v>
      </c>
      <c r="Q25" s="181"/>
    </row>
    <row r="26" spans="1:17" x14ac:dyDescent="0.25">
      <c r="A26">
        <v>24</v>
      </c>
      <c r="B26" s="183">
        <f t="shared" si="4"/>
        <v>3669</v>
      </c>
      <c r="C26" s="181"/>
      <c r="D26" s="185">
        <f t="shared" si="0"/>
        <v>0</v>
      </c>
      <c r="E26" s="181"/>
      <c r="F26" s="181"/>
      <c r="G26" s="183">
        <f t="shared" si="5"/>
        <v>51</v>
      </c>
      <c r="H26" s="185">
        <f t="shared" si="1"/>
        <v>1.370967741935484</v>
      </c>
      <c r="I26" s="183">
        <f t="shared" si="2"/>
        <v>51</v>
      </c>
      <c r="J26" s="181"/>
      <c r="K26" s="185">
        <f t="shared" si="6"/>
        <v>0</v>
      </c>
      <c r="L26" s="181"/>
      <c r="M26">
        <f t="shared" si="7"/>
        <v>0</v>
      </c>
      <c r="N26">
        <v>3035</v>
      </c>
      <c r="O26" s="182">
        <f t="shared" si="8"/>
        <v>175</v>
      </c>
      <c r="P26" s="212">
        <f t="shared" si="3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8"/>
  <dimension ref="A1:R26"/>
  <sheetViews>
    <sheetView workbookViewId="0">
      <selection activeCell="A2" sqref="A2:Q2"/>
    </sheetView>
  </sheetViews>
  <sheetFormatPr baseColWidth="10" defaultRowHeight="12.5" x14ac:dyDescent="0.25"/>
  <cols>
    <col min="1" max="1" width="9" bestFit="1" customWidth="1"/>
    <col min="2" max="2" width="10.7265625" customWidth="1"/>
    <col min="3" max="4" width="13" customWidth="1"/>
    <col min="5" max="5" width="10.7265625" customWidth="1"/>
    <col min="6" max="6" width="12.26953125" customWidth="1"/>
    <col min="7" max="9" width="13.1796875" customWidth="1"/>
    <col min="10" max="10" width="10.453125" bestFit="1" customWidth="1"/>
    <col min="11" max="11" width="13.1796875" bestFit="1" customWidth="1"/>
    <col min="12" max="12" width="7.453125" bestFit="1" customWidth="1"/>
    <col min="13" max="13" width="10.453125" customWidth="1"/>
    <col min="14" max="14" width="7.453125" customWidth="1"/>
    <col min="15" max="15" width="11" bestFit="1" customWidth="1"/>
    <col min="16" max="16" width="12" customWidth="1"/>
    <col min="17" max="17" width="13.7265625" bestFit="1" customWidth="1"/>
  </cols>
  <sheetData>
    <row r="1" spans="1:18" x14ac:dyDescent="0.25">
      <c r="A1" s="813" t="s">
        <v>42</v>
      </c>
      <c r="B1" s="813"/>
      <c r="C1">
        <v>3393</v>
      </c>
      <c r="D1" s="182" t="s">
        <v>46</v>
      </c>
      <c r="E1" s="189" t="s">
        <v>48</v>
      </c>
    </row>
    <row r="2" spans="1:18" ht="20" x14ac:dyDescent="0.25">
      <c r="A2" s="192" t="s">
        <v>29</v>
      </c>
      <c r="B2" s="193" t="s">
        <v>30</v>
      </c>
      <c r="C2" s="193" t="s">
        <v>35</v>
      </c>
      <c r="D2" s="193" t="s">
        <v>37</v>
      </c>
      <c r="E2" s="193" t="s">
        <v>41</v>
      </c>
      <c r="F2" s="193" t="s">
        <v>40</v>
      </c>
      <c r="G2" s="193" t="s">
        <v>36</v>
      </c>
      <c r="H2" s="193" t="s">
        <v>38</v>
      </c>
      <c r="I2" s="193" t="s">
        <v>43</v>
      </c>
      <c r="J2" s="192" t="s">
        <v>13</v>
      </c>
      <c r="K2" s="193" t="s">
        <v>32</v>
      </c>
      <c r="L2" s="192" t="s">
        <v>31</v>
      </c>
      <c r="M2" s="193" t="s">
        <v>44</v>
      </c>
      <c r="N2" s="193" t="s">
        <v>39</v>
      </c>
      <c r="O2" s="193" t="s">
        <v>45</v>
      </c>
      <c r="P2" s="193" t="s">
        <v>33</v>
      </c>
      <c r="Q2" s="192" t="s">
        <v>34</v>
      </c>
    </row>
    <row r="3" spans="1:18" x14ac:dyDescent="0.25">
      <c r="A3" s="62">
        <v>1</v>
      </c>
      <c r="B3" s="194">
        <f>C1-(C3+E3+F3)</f>
        <v>3378</v>
      </c>
      <c r="C3" s="195">
        <v>15</v>
      </c>
      <c r="D3" s="196">
        <f>(C3/B3)*100</f>
        <v>0.44404973357015981</v>
      </c>
      <c r="E3" s="197"/>
      <c r="F3" s="197"/>
      <c r="G3" s="194">
        <f>C3</f>
        <v>15</v>
      </c>
      <c r="H3" s="196">
        <f>(G3/$C$1)*100</f>
        <v>0.44208664898320071</v>
      </c>
      <c r="I3" s="194">
        <f>C3+E3+F3</f>
        <v>15</v>
      </c>
      <c r="J3" s="198">
        <v>30.055823395077393</v>
      </c>
      <c r="K3" s="62"/>
      <c r="L3" s="195">
        <v>191.36</v>
      </c>
      <c r="M3" s="62"/>
      <c r="N3" s="62">
        <v>140</v>
      </c>
      <c r="O3" s="62"/>
      <c r="P3" s="199">
        <f>((L3/N3)*100)-100</f>
        <v>36.685714285714312</v>
      </c>
      <c r="Q3" s="195">
        <v>75.739999999999995</v>
      </c>
    </row>
    <row r="4" spans="1:18" x14ac:dyDescent="0.25">
      <c r="A4" s="62">
        <v>2</v>
      </c>
      <c r="B4" s="194">
        <f>B3-(C4+E4+F4)</f>
        <v>3367</v>
      </c>
      <c r="C4" s="195">
        <v>11</v>
      </c>
      <c r="D4" s="196">
        <f t="shared" ref="D4:D26" si="0">(C4/B4)*100</f>
        <v>0.32670032670032667</v>
      </c>
      <c r="E4" s="197"/>
      <c r="F4" s="197"/>
      <c r="G4" s="194">
        <f>G3+C4</f>
        <v>26</v>
      </c>
      <c r="H4" s="196">
        <f t="shared" ref="H4:H26" si="1">(G4/$C$1)*100</f>
        <v>0.76628352490421447</v>
      </c>
      <c r="I4" s="194">
        <f>I3+C4+E4+F4</f>
        <v>26</v>
      </c>
      <c r="J4" s="198">
        <v>65.687979973694254</v>
      </c>
      <c r="K4" s="196">
        <f>J4-J3</f>
        <v>35.632156578616858</v>
      </c>
      <c r="L4" s="195">
        <v>387.82</v>
      </c>
      <c r="M4" s="62">
        <f>L4-L3</f>
        <v>196.45999999999998</v>
      </c>
      <c r="N4" s="62">
        <v>300</v>
      </c>
      <c r="O4" s="200">
        <f>N4-N3</f>
        <v>160</v>
      </c>
      <c r="P4" s="199">
        <f t="shared" ref="P4:P26" si="2">((L4/N4)*100)-100</f>
        <v>29.273333333333341</v>
      </c>
      <c r="Q4" s="195">
        <v>71.31</v>
      </c>
    </row>
    <row r="5" spans="1:18" x14ac:dyDescent="0.25">
      <c r="A5" s="62">
        <v>3</v>
      </c>
      <c r="B5" s="194">
        <f t="shared" ref="B5:B26" si="3">B4-(C5+E5+F5)</f>
        <v>3356</v>
      </c>
      <c r="C5" s="195">
        <v>11</v>
      </c>
      <c r="D5" s="196">
        <f t="shared" si="0"/>
        <v>0.32777115613825986</v>
      </c>
      <c r="E5" s="197"/>
      <c r="F5" s="197"/>
      <c r="G5" s="194">
        <f t="shared" ref="G5:G26" si="4">G4+C5</f>
        <v>37</v>
      </c>
      <c r="H5" s="196">
        <f t="shared" si="1"/>
        <v>1.0904804008252285</v>
      </c>
      <c r="I5" s="194">
        <f t="shared" ref="I5:I26" si="5">I4+C5+E5+F5</f>
        <v>37</v>
      </c>
      <c r="J5" s="198">
        <v>90.230716839775241</v>
      </c>
      <c r="K5" s="196">
        <f t="shared" ref="K5:K26" si="6">J5-J4</f>
        <v>24.542736866080986</v>
      </c>
      <c r="L5" s="195">
        <v>687.75</v>
      </c>
      <c r="M5" s="62">
        <f t="shared" ref="M5:M26" si="7">L5-L4</f>
        <v>299.93</v>
      </c>
      <c r="N5" s="62">
        <v>490</v>
      </c>
      <c r="O5" s="200">
        <f t="shared" ref="O5:O26" si="8">N5-N4</f>
        <v>190</v>
      </c>
      <c r="P5" s="199">
        <f t="shared" si="2"/>
        <v>40.357142857142833</v>
      </c>
      <c r="Q5" s="198">
        <v>64.86</v>
      </c>
    </row>
    <row r="6" spans="1:18" x14ac:dyDescent="0.25">
      <c r="A6" s="62">
        <v>4</v>
      </c>
      <c r="B6" s="194">
        <f t="shared" si="3"/>
        <v>3346</v>
      </c>
      <c r="C6" s="195">
        <v>10</v>
      </c>
      <c r="D6" s="196">
        <f t="shared" si="0"/>
        <v>0.2988643156007173</v>
      </c>
      <c r="E6" s="197"/>
      <c r="F6" s="197"/>
      <c r="G6" s="194">
        <f t="shared" si="4"/>
        <v>47</v>
      </c>
      <c r="H6" s="196">
        <f t="shared" si="1"/>
        <v>1.3852048334806955</v>
      </c>
      <c r="I6" s="194">
        <f t="shared" si="5"/>
        <v>47</v>
      </c>
      <c r="J6" s="198">
        <v>90.19</v>
      </c>
      <c r="K6" s="196">
        <f t="shared" si="6"/>
        <v>-4.0716839775242875E-2</v>
      </c>
      <c r="L6" s="195">
        <v>1082.7</v>
      </c>
      <c r="M6" s="62">
        <f t="shared" si="7"/>
        <v>394.95000000000005</v>
      </c>
      <c r="N6" s="62">
        <v>690</v>
      </c>
      <c r="O6" s="200">
        <f t="shared" si="8"/>
        <v>200</v>
      </c>
      <c r="P6" s="199">
        <f t="shared" si="2"/>
        <v>56.913043478260875</v>
      </c>
      <c r="Q6" s="198">
        <v>95.24</v>
      </c>
    </row>
    <row r="7" spans="1:18" x14ac:dyDescent="0.25">
      <c r="A7" s="62">
        <v>5</v>
      </c>
      <c r="B7" s="194">
        <f t="shared" si="3"/>
        <v>560</v>
      </c>
      <c r="C7" s="195">
        <v>0</v>
      </c>
      <c r="D7" s="196">
        <f t="shared" si="0"/>
        <v>0</v>
      </c>
      <c r="E7" s="197"/>
      <c r="F7" s="197">
        <v>2786</v>
      </c>
      <c r="G7" s="194">
        <f t="shared" si="4"/>
        <v>47</v>
      </c>
      <c r="H7" s="196">
        <f t="shared" si="1"/>
        <v>1.3852048334806955</v>
      </c>
      <c r="I7" s="194">
        <f t="shared" si="5"/>
        <v>2833</v>
      </c>
      <c r="J7" s="198">
        <v>58.928571428571431</v>
      </c>
      <c r="K7" s="196">
        <f t="shared" si="6"/>
        <v>-31.261428571428567</v>
      </c>
      <c r="L7" s="195">
        <v>1237.3800000000001</v>
      </c>
      <c r="M7" s="62">
        <f t="shared" si="7"/>
        <v>154.68000000000006</v>
      </c>
      <c r="N7" s="62">
        <v>890</v>
      </c>
      <c r="O7" s="200">
        <f t="shared" si="8"/>
        <v>200</v>
      </c>
      <c r="P7" s="199">
        <f t="shared" si="2"/>
        <v>39.03146067415733</v>
      </c>
      <c r="Q7" s="195">
        <v>95.1</v>
      </c>
    </row>
    <row r="8" spans="1:18" x14ac:dyDescent="0.25">
      <c r="A8" s="62">
        <v>6</v>
      </c>
      <c r="B8" s="194">
        <f t="shared" si="3"/>
        <v>559</v>
      </c>
      <c r="C8" s="195">
        <v>1</v>
      </c>
      <c r="D8" s="196">
        <f t="shared" si="0"/>
        <v>0.17889087656529518</v>
      </c>
      <c r="E8" s="197"/>
      <c r="F8" s="197"/>
      <c r="G8" s="194">
        <f t="shared" si="4"/>
        <v>48</v>
      </c>
      <c r="H8" s="196">
        <f t="shared" si="1"/>
        <v>1.4146772767462421</v>
      </c>
      <c r="I8" s="194">
        <f t="shared" si="5"/>
        <v>2834</v>
      </c>
      <c r="J8" s="198">
        <v>62.100690007666749</v>
      </c>
      <c r="K8" s="196">
        <f t="shared" si="6"/>
        <v>3.1721185790953186</v>
      </c>
      <c r="L8" s="195">
        <v>1418.12</v>
      </c>
      <c r="M8" s="62">
        <f t="shared" si="7"/>
        <v>180.73999999999978</v>
      </c>
      <c r="N8" s="62">
        <v>1080</v>
      </c>
      <c r="O8" s="200">
        <f t="shared" si="8"/>
        <v>190</v>
      </c>
      <c r="P8" s="199">
        <f t="shared" si="2"/>
        <v>31.307407407407396</v>
      </c>
      <c r="Q8" s="195">
        <v>88.4</v>
      </c>
    </row>
    <row r="9" spans="1:18" x14ac:dyDescent="0.25">
      <c r="A9" s="62">
        <v>7</v>
      </c>
      <c r="B9" s="194">
        <f t="shared" si="3"/>
        <v>558</v>
      </c>
      <c r="C9" s="195">
        <v>1</v>
      </c>
      <c r="D9" s="196">
        <f t="shared" si="0"/>
        <v>0.17921146953405018</v>
      </c>
      <c r="E9" s="197"/>
      <c r="F9" s="197"/>
      <c r="G9" s="194">
        <f t="shared" si="4"/>
        <v>49</v>
      </c>
      <c r="H9" s="196">
        <f t="shared" si="1"/>
        <v>1.444149720011789</v>
      </c>
      <c r="I9" s="194">
        <f t="shared" si="5"/>
        <v>2835</v>
      </c>
      <c r="J9" s="198">
        <v>64.106502816180239</v>
      </c>
      <c r="K9" s="196">
        <f t="shared" si="6"/>
        <v>2.0058128085134896</v>
      </c>
      <c r="L9" s="195">
        <v>1531.08</v>
      </c>
      <c r="M9" s="62">
        <f t="shared" si="7"/>
        <v>112.96000000000004</v>
      </c>
      <c r="N9" s="62">
        <v>1250</v>
      </c>
      <c r="O9" s="200">
        <f t="shared" si="8"/>
        <v>170</v>
      </c>
      <c r="P9" s="199">
        <f t="shared" si="2"/>
        <v>22.486399999999989</v>
      </c>
      <c r="Q9" s="195">
        <v>86.2</v>
      </c>
    </row>
    <row r="10" spans="1:18" x14ac:dyDescent="0.25">
      <c r="A10" s="62">
        <v>8</v>
      </c>
      <c r="B10" s="194">
        <f t="shared" si="3"/>
        <v>558</v>
      </c>
      <c r="C10" s="195">
        <v>0</v>
      </c>
      <c r="D10" s="196">
        <f t="shared" si="0"/>
        <v>0</v>
      </c>
      <c r="E10" s="197"/>
      <c r="F10" s="197"/>
      <c r="G10" s="194">
        <f t="shared" si="4"/>
        <v>49</v>
      </c>
      <c r="H10" s="196">
        <f t="shared" si="1"/>
        <v>1.444149720011789</v>
      </c>
      <c r="I10" s="194">
        <f t="shared" si="5"/>
        <v>2835</v>
      </c>
      <c r="J10" s="198">
        <v>66.02662570404506</v>
      </c>
      <c r="K10" s="196">
        <f t="shared" si="6"/>
        <v>1.9201228878648209</v>
      </c>
      <c r="L10" s="195">
        <v>1695.04</v>
      </c>
      <c r="M10" s="62">
        <f t="shared" si="7"/>
        <v>163.96000000000004</v>
      </c>
      <c r="N10" s="62">
        <v>1400</v>
      </c>
      <c r="O10" s="200">
        <f t="shared" si="8"/>
        <v>150</v>
      </c>
      <c r="P10" s="199">
        <f t="shared" si="2"/>
        <v>21.074285714285708</v>
      </c>
      <c r="Q10" s="195">
        <v>77.8</v>
      </c>
    </row>
    <row r="11" spans="1:18" x14ac:dyDescent="0.25">
      <c r="A11" s="62">
        <v>9</v>
      </c>
      <c r="B11" s="194">
        <f t="shared" si="3"/>
        <v>558</v>
      </c>
      <c r="C11" s="195">
        <v>0</v>
      </c>
      <c r="D11" s="196">
        <f t="shared" si="0"/>
        <v>0</v>
      </c>
      <c r="E11" s="197"/>
      <c r="F11" s="197"/>
      <c r="G11" s="194">
        <f t="shared" si="4"/>
        <v>49</v>
      </c>
      <c r="H11" s="196">
        <f t="shared" si="1"/>
        <v>1.444149720011789</v>
      </c>
      <c r="I11" s="194">
        <f t="shared" si="5"/>
        <v>2835</v>
      </c>
      <c r="J11" s="198">
        <v>68.0747567844342</v>
      </c>
      <c r="K11" s="196">
        <f t="shared" si="6"/>
        <v>2.0481310803891404</v>
      </c>
      <c r="L11" s="195">
        <v>1824.08</v>
      </c>
      <c r="M11" s="62">
        <f t="shared" si="7"/>
        <v>129.03999999999996</v>
      </c>
      <c r="N11" s="62">
        <v>1540</v>
      </c>
      <c r="O11" s="200">
        <f t="shared" si="8"/>
        <v>140</v>
      </c>
      <c r="P11" s="199">
        <f t="shared" si="2"/>
        <v>18.446753246753246</v>
      </c>
      <c r="Q11" s="195">
        <v>83.7</v>
      </c>
    </row>
    <row r="12" spans="1:18" x14ac:dyDescent="0.25">
      <c r="A12" s="62">
        <v>10</v>
      </c>
      <c r="B12" s="194">
        <f t="shared" si="3"/>
        <v>558</v>
      </c>
      <c r="C12" s="195">
        <v>0</v>
      </c>
      <c r="D12" s="196">
        <f t="shared" si="0"/>
        <v>0</v>
      </c>
      <c r="E12" s="197"/>
      <c r="F12" s="197"/>
      <c r="G12" s="194">
        <f t="shared" si="4"/>
        <v>49</v>
      </c>
      <c r="H12" s="196">
        <f t="shared" si="1"/>
        <v>1.444149720011789</v>
      </c>
      <c r="I12" s="194">
        <f t="shared" si="5"/>
        <v>2835</v>
      </c>
      <c r="J12" s="198">
        <v>69.97</v>
      </c>
      <c r="K12" s="196">
        <f t="shared" si="6"/>
        <v>1.8952432155657988</v>
      </c>
      <c r="L12" s="198">
        <v>1936</v>
      </c>
      <c r="M12" s="62">
        <f t="shared" si="7"/>
        <v>111.92000000000007</v>
      </c>
      <c r="N12" s="194">
        <v>1670</v>
      </c>
      <c r="O12" s="200">
        <f t="shared" si="8"/>
        <v>130</v>
      </c>
      <c r="P12" s="199">
        <f t="shared" si="2"/>
        <v>15.928143712574851</v>
      </c>
      <c r="Q12" s="195">
        <v>93.3</v>
      </c>
    </row>
    <row r="13" spans="1:18" x14ac:dyDescent="0.25">
      <c r="A13" s="62">
        <v>11</v>
      </c>
      <c r="B13" s="194">
        <f t="shared" si="3"/>
        <v>480</v>
      </c>
      <c r="C13" s="195">
        <v>0</v>
      </c>
      <c r="D13" s="196">
        <f t="shared" si="0"/>
        <v>0</v>
      </c>
      <c r="E13" s="197"/>
      <c r="F13" s="197">
        <v>78</v>
      </c>
      <c r="G13" s="194">
        <f t="shared" si="4"/>
        <v>49</v>
      </c>
      <c r="H13" s="196">
        <f t="shared" si="1"/>
        <v>1.444149720011789</v>
      </c>
      <c r="I13" s="194">
        <f t="shared" si="5"/>
        <v>2913</v>
      </c>
      <c r="J13" s="198">
        <v>70.97</v>
      </c>
      <c r="K13" s="196">
        <f t="shared" si="6"/>
        <v>1</v>
      </c>
      <c r="L13" s="198">
        <v>2028.22</v>
      </c>
      <c r="M13" s="62">
        <f t="shared" si="7"/>
        <v>92.220000000000027</v>
      </c>
      <c r="N13" s="194">
        <v>1800</v>
      </c>
      <c r="O13" s="200">
        <f t="shared" si="8"/>
        <v>130</v>
      </c>
      <c r="P13" s="199">
        <f t="shared" si="2"/>
        <v>12.678888888888878</v>
      </c>
      <c r="Q13" s="195">
        <v>92.2</v>
      </c>
      <c r="R13" s="187"/>
    </row>
    <row r="14" spans="1:18" x14ac:dyDescent="0.25">
      <c r="A14">
        <v>12</v>
      </c>
      <c r="B14" s="183">
        <f t="shared" si="3"/>
        <v>480</v>
      </c>
      <c r="C14" s="181"/>
      <c r="D14" s="185">
        <f t="shared" si="0"/>
        <v>0</v>
      </c>
      <c r="E14" s="181"/>
      <c r="F14" s="181"/>
      <c r="G14" s="183">
        <f t="shared" si="4"/>
        <v>49</v>
      </c>
      <c r="H14" s="185">
        <f t="shared" si="1"/>
        <v>1.444149720011789</v>
      </c>
      <c r="I14" s="183">
        <f t="shared" si="5"/>
        <v>2913</v>
      </c>
      <c r="J14" s="181"/>
      <c r="K14" s="185">
        <f t="shared" si="6"/>
        <v>-70.97</v>
      </c>
      <c r="L14" s="181"/>
      <c r="M14">
        <f t="shared" si="7"/>
        <v>-2028.22</v>
      </c>
      <c r="N14">
        <v>1920</v>
      </c>
      <c r="O14" s="182">
        <f t="shared" si="8"/>
        <v>120</v>
      </c>
      <c r="P14" s="186">
        <f t="shared" si="2"/>
        <v>-100</v>
      </c>
      <c r="Q14" s="181"/>
    </row>
    <row r="15" spans="1:18" x14ac:dyDescent="0.25">
      <c r="A15">
        <v>13</v>
      </c>
      <c r="B15" s="183">
        <f t="shared" si="3"/>
        <v>480</v>
      </c>
      <c r="C15" s="181"/>
      <c r="D15" s="185">
        <f t="shared" si="0"/>
        <v>0</v>
      </c>
      <c r="E15" s="181"/>
      <c r="F15" s="181"/>
      <c r="G15" s="183">
        <f t="shared" si="4"/>
        <v>49</v>
      </c>
      <c r="H15" s="185">
        <f t="shared" si="1"/>
        <v>1.444149720011789</v>
      </c>
      <c r="I15" s="183">
        <f t="shared" si="5"/>
        <v>2913</v>
      </c>
      <c r="J15" s="181"/>
      <c r="K15" s="185">
        <f t="shared" si="6"/>
        <v>0</v>
      </c>
      <c r="L15" s="181"/>
      <c r="M15">
        <f t="shared" si="7"/>
        <v>0</v>
      </c>
      <c r="N15">
        <v>2040</v>
      </c>
      <c r="O15" s="182">
        <f t="shared" si="8"/>
        <v>120</v>
      </c>
      <c r="P15" s="186">
        <f t="shared" si="2"/>
        <v>-100</v>
      </c>
      <c r="Q15" s="181"/>
    </row>
    <row r="16" spans="1:18" x14ac:dyDescent="0.25">
      <c r="A16">
        <v>14</v>
      </c>
      <c r="B16" s="183">
        <f t="shared" si="3"/>
        <v>480</v>
      </c>
      <c r="C16" s="181"/>
      <c r="D16" s="185">
        <f t="shared" si="0"/>
        <v>0</v>
      </c>
      <c r="E16" s="181"/>
      <c r="F16" s="181"/>
      <c r="G16" s="183">
        <f t="shared" si="4"/>
        <v>49</v>
      </c>
      <c r="H16" s="185">
        <f t="shared" si="1"/>
        <v>1.444149720011789</v>
      </c>
      <c r="I16" s="183">
        <f t="shared" si="5"/>
        <v>2913</v>
      </c>
      <c r="J16" s="181"/>
      <c r="K16" s="185">
        <f t="shared" si="6"/>
        <v>0</v>
      </c>
      <c r="L16" s="181"/>
      <c r="M16">
        <f t="shared" si="7"/>
        <v>0</v>
      </c>
      <c r="N16">
        <v>2160</v>
      </c>
      <c r="O16" s="182">
        <f t="shared" si="8"/>
        <v>120</v>
      </c>
      <c r="P16" s="186">
        <f t="shared" si="2"/>
        <v>-100</v>
      </c>
      <c r="Q16" s="181"/>
    </row>
    <row r="17" spans="1:17" x14ac:dyDescent="0.25">
      <c r="A17">
        <v>15</v>
      </c>
      <c r="B17" s="183">
        <f t="shared" si="3"/>
        <v>480</v>
      </c>
      <c r="C17" s="181"/>
      <c r="D17" s="185">
        <f t="shared" si="0"/>
        <v>0</v>
      </c>
      <c r="E17" s="181"/>
      <c r="F17" s="181"/>
      <c r="G17" s="183">
        <f t="shared" si="4"/>
        <v>49</v>
      </c>
      <c r="H17" s="185">
        <f t="shared" si="1"/>
        <v>1.444149720011789</v>
      </c>
      <c r="I17" s="183">
        <f t="shared" si="5"/>
        <v>2913</v>
      </c>
      <c r="J17" s="181"/>
      <c r="K17" s="185">
        <f t="shared" si="6"/>
        <v>0</v>
      </c>
      <c r="L17" s="181"/>
      <c r="M17">
        <f t="shared" si="7"/>
        <v>0</v>
      </c>
      <c r="N17">
        <v>2290</v>
      </c>
      <c r="O17" s="182">
        <f t="shared" si="8"/>
        <v>130</v>
      </c>
      <c r="P17" s="186">
        <f t="shared" si="2"/>
        <v>-100</v>
      </c>
      <c r="Q17" s="181"/>
    </row>
    <row r="18" spans="1:17" x14ac:dyDescent="0.25">
      <c r="A18">
        <v>16</v>
      </c>
      <c r="B18" s="183">
        <f t="shared" si="3"/>
        <v>480</v>
      </c>
      <c r="C18" s="181"/>
      <c r="D18" s="185">
        <f t="shared" si="0"/>
        <v>0</v>
      </c>
      <c r="E18" s="181"/>
      <c r="F18" s="181"/>
      <c r="G18" s="183">
        <f t="shared" si="4"/>
        <v>49</v>
      </c>
      <c r="H18" s="185">
        <f t="shared" si="1"/>
        <v>1.444149720011789</v>
      </c>
      <c r="I18" s="183">
        <f t="shared" si="5"/>
        <v>2913</v>
      </c>
      <c r="J18" s="181"/>
      <c r="K18" s="185">
        <f t="shared" si="6"/>
        <v>0</v>
      </c>
      <c r="L18" s="181"/>
      <c r="M18">
        <f t="shared" si="7"/>
        <v>0</v>
      </c>
      <c r="N18">
        <v>2420</v>
      </c>
      <c r="O18" s="182">
        <f t="shared" si="8"/>
        <v>130</v>
      </c>
      <c r="P18" s="186">
        <f t="shared" si="2"/>
        <v>-100</v>
      </c>
      <c r="Q18" s="181"/>
    </row>
    <row r="19" spans="1:17" x14ac:dyDescent="0.25">
      <c r="A19">
        <v>17</v>
      </c>
      <c r="B19" s="183">
        <f t="shared" si="3"/>
        <v>480</v>
      </c>
      <c r="C19" s="181"/>
      <c r="D19" s="185">
        <f t="shared" si="0"/>
        <v>0</v>
      </c>
      <c r="E19" s="181"/>
      <c r="F19" s="181"/>
      <c r="G19" s="183">
        <f t="shared" si="4"/>
        <v>49</v>
      </c>
      <c r="H19" s="185">
        <f t="shared" si="1"/>
        <v>1.444149720011789</v>
      </c>
      <c r="I19" s="183">
        <f t="shared" si="5"/>
        <v>2913</v>
      </c>
      <c r="J19" s="181"/>
      <c r="K19" s="185">
        <f t="shared" si="6"/>
        <v>0</v>
      </c>
      <c r="L19" s="181"/>
      <c r="M19">
        <f t="shared" si="7"/>
        <v>0</v>
      </c>
      <c r="N19">
        <v>2560</v>
      </c>
      <c r="O19" s="182">
        <f t="shared" si="8"/>
        <v>140</v>
      </c>
      <c r="P19" s="186">
        <f t="shared" si="2"/>
        <v>-100</v>
      </c>
      <c r="Q19" s="181"/>
    </row>
    <row r="20" spans="1:17" x14ac:dyDescent="0.25">
      <c r="A20">
        <v>18</v>
      </c>
      <c r="B20" s="183">
        <f t="shared" si="3"/>
        <v>480</v>
      </c>
      <c r="C20" s="181"/>
      <c r="D20" s="185">
        <f t="shared" si="0"/>
        <v>0</v>
      </c>
      <c r="E20" s="181"/>
      <c r="F20" s="181"/>
      <c r="G20" s="183">
        <f t="shared" si="4"/>
        <v>49</v>
      </c>
      <c r="H20" s="185">
        <f t="shared" si="1"/>
        <v>1.444149720011789</v>
      </c>
      <c r="I20" s="183">
        <f t="shared" si="5"/>
        <v>2913</v>
      </c>
      <c r="J20" s="181"/>
      <c r="K20" s="185">
        <f t="shared" si="6"/>
        <v>0</v>
      </c>
      <c r="L20" s="181"/>
      <c r="M20">
        <f t="shared" si="7"/>
        <v>0</v>
      </c>
      <c r="N20">
        <v>2710</v>
      </c>
      <c r="O20" s="182">
        <f t="shared" si="8"/>
        <v>150</v>
      </c>
      <c r="P20" s="186">
        <f t="shared" si="2"/>
        <v>-100</v>
      </c>
      <c r="Q20" s="181"/>
    </row>
    <row r="21" spans="1:17" x14ac:dyDescent="0.25">
      <c r="A21">
        <v>19</v>
      </c>
      <c r="B21" s="183">
        <f t="shared" si="3"/>
        <v>480</v>
      </c>
      <c r="C21" s="181"/>
      <c r="D21" s="185">
        <f t="shared" si="0"/>
        <v>0</v>
      </c>
      <c r="E21" s="181"/>
      <c r="F21" s="181"/>
      <c r="G21" s="183">
        <f t="shared" si="4"/>
        <v>49</v>
      </c>
      <c r="H21" s="185">
        <f t="shared" si="1"/>
        <v>1.444149720011789</v>
      </c>
      <c r="I21" s="183">
        <f t="shared" si="5"/>
        <v>2913</v>
      </c>
      <c r="J21" s="181"/>
      <c r="K21" s="185">
        <f t="shared" si="6"/>
        <v>0</v>
      </c>
      <c r="L21" s="181"/>
      <c r="M21">
        <f t="shared" si="7"/>
        <v>0</v>
      </c>
      <c r="N21">
        <v>2870</v>
      </c>
      <c r="O21" s="182">
        <f t="shared" si="8"/>
        <v>160</v>
      </c>
      <c r="P21" s="186">
        <f t="shared" si="2"/>
        <v>-100</v>
      </c>
      <c r="Q21" s="181"/>
    </row>
    <row r="22" spans="1:17" x14ac:dyDescent="0.25">
      <c r="A22">
        <v>20</v>
      </c>
      <c r="B22" s="183">
        <f t="shared" si="3"/>
        <v>480</v>
      </c>
      <c r="C22" s="181"/>
      <c r="D22" s="185">
        <f t="shared" si="0"/>
        <v>0</v>
      </c>
      <c r="E22" s="181"/>
      <c r="F22" s="181"/>
      <c r="G22" s="183">
        <f t="shared" si="4"/>
        <v>49</v>
      </c>
      <c r="H22" s="185">
        <f t="shared" si="1"/>
        <v>1.444149720011789</v>
      </c>
      <c r="I22" s="183">
        <f t="shared" si="5"/>
        <v>2913</v>
      </c>
      <c r="J22" s="181"/>
      <c r="K22" s="185">
        <f t="shared" si="6"/>
        <v>0</v>
      </c>
      <c r="L22" s="181"/>
      <c r="M22">
        <f t="shared" si="7"/>
        <v>0</v>
      </c>
      <c r="N22">
        <v>3040</v>
      </c>
      <c r="O22" s="182">
        <f t="shared" si="8"/>
        <v>170</v>
      </c>
      <c r="P22" s="186">
        <f t="shared" si="2"/>
        <v>-100</v>
      </c>
      <c r="Q22" s="181"/>
    </row>
    <row r="23" spans="1:17" x14ac:dyDescent="0.25">
      <c r="A23">
        <v>21</v>
      </c>
      <c r="B23" s="183">
        <f t="shared" si="3"/>
        <v>480</v>
      </c>
      <c r="C23" s="181"/>
      <c r="D23" s="185">
        <f t="shared" si="0"/>
        <v>0</v>
      </c>
      <c r="E23" s="181"/>
      <c r="F23" s="181"/>
      <c r="G23" s="183">
        <f t="shared" si="4"/>
        <v>49</v>
      </c>
      <c r="H23" s="185">
        <f t="shared" si="1"/>
        <v>1.444149720011789</v>
      </c>
      <c r="I23" s="183">
        <f t="shared" si="5"/>
        <v>2913</v>
      </c>
      <c r="J23" s="181"/>
      <c r="K23" s="185">
        <f t="shared" si="6"/>
        <v>0</v>
      </c>
      <c r="L23" s="181"/>
      <c r="M23">
        <f t="shared" si="7"/>
        <v>0</v>
      </c>
      <c r="N23">
        <v>3240</v>
      </c>
      <c r="O23" s="182">
        <f t="shared" si="8"/>
        <v>200</v>
      </c>
      <c r="P23" s="186">
        <f t="shared" si="2"/>
        <v>-100</v>
      </c>
      <c r="Q23" s="181"/>
    </row>
    <row r="24" spans="1:17" x14ac:dyDescent="0.25">
      <c r="A24">
        <v>22</v>
      </c>
      <c r="B24" s="183">
        <f t="shared" si="3"/>
        <v>480</v>
      </c>
      <c r="C24" s="181"/>
      <c r="D24" s="185">
        <f t="shared" si="0"/>
        <v>0</v>
      </c>
      <c r="E24" s="181"/>
      <c r="F24" s="181"/>
      <c r="G24" s="183">
        <f t="shared" si="4"/>
        <v>49</v>
      </c>
      <c r="H24" s="185">
        <f t="shared" si="1"/>
        <v>1.444149720011789</v>
      </c>
      <c r="I24" s="183">
        <f t="shared" si="5"/>
        <v>2913</v>
      </c>
      <c r="J24" s="181"/>
      <c r="K24" s="185">
        <f t="shared" si="6"/>
        <v>0</v>
      </c>
      <c r="L24" s="181"/>
      <c r="M24">
        <f t="shared" si="7"/>
        <v>0</v>
      </c>
      <c r="N24">
        <v>3470</v>
      </c>
      <c r="O24" s="182">
        <f t="shared" si="8"/>
        <v>230</v>
      </c>
      <c r="P24" s="186">
        <f t="shared" si="2"/>
        <v>-100</v>
      </c>
      <c r="Q24" s="181"/>
    </row>
    <row r="25" spans="1:17" x14ac:dyDescent="0.25">
      <c r="A25">
        <v>23</v>
      </c>
      <c r="B25" s="183">
        <f t="shared" si="3"/>
        <v>480</v>
      </c>
      <c r="C25" s="181"/>
      <c r="D25" s="185">
        <f t="shared" si="0"/>
        <v>0</v>
      </c>
      <c r="E25" s="181"/>
      <c r="F25" s="181"/>
      <c r="G25" s="183">
        <f t="shared" si="4"/>
        <v>49</v>
      </c>
      <c r="H25" s="185">
        <f t="shared" si="1"/>
        <v>1.444149720011789</v>
      </c>
      <c r="I25" s="183">
        <f t="shared" si="5"/>
        <v>2913</v>
      </c>
      <c r="J25" s="181"/>
      <c r="K25" s="185">
        <f t="shared" si="6"/>
        <v>0</v>
      </c>
      <c r="L25" s="181"/>
      <c r="M25">
        <f t="shared" si="7"/>
        <v>0</v>
      </c>
      <c r="N25">
        <v>3660</v>
      </c>
      <c r="O25" s="182">
        <f t="shared" si="8"/>
        <v>190</v>
      </c>
      <c r="P25" s="186">
        <f t="shared" si="2"/>
        <v>-100</v>
      </c>
      <c r="Q25" s="181"/>
    </row>
    <row r="26" spans="1:17" x14ac:dyDescent="0.25">
      <c r="A26">
        <v>24</v>
      </c>
      <c r="B26" s="183">
        <f t="shared" si="3"/>
        <v>480</v>
      </c>
      <c r="C26" s="181"/>
      <c r="D26" s="185">
        <f t="shared" si="0"/>
        <v>0</v>
      </c>
      <c r="E26" s="181"/>
      <c r="F26" s="181"/>
      <c r="G26" s="183">
        <f t="shared" si="4"/>
        <v>49</v>
      </c>
      <c r="H26" s="185">
        <f t="shared" si="1"/>
        <v>1.444149720011789</v>
      </c>
      <c r="I26" s="183">
        <f t="shared" si="5"/>
        <v>2913</v>
      </c>
      <c r="J26" s="181"/>
      <c r="K26" s="185">
        <f t="shared" si="6"/>
        <v>0</v>
      </c>
      <c r="L26" s="181"/>
      <c r="M26">
        <f t="shared" si="7"/>
        <v>0</v>
      </c>
      <c r="N26">
        <v>3820</v>
      </c>
      <c r="O26" s="182">
        <f t="shared" si="8"/>
        <v>160</v>
      </c>
      <c r="P26" s="186">
        <f t="shared" si="2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9"/>
  <dimension ref="A1:AW484"/>
  <sheetViews>
    <sheetView showGridLines="0" topLeftCell="K452" zoomScale="70" zoomScaleNormal="70" workbookViewId="0">
      <selection activeCell="N484" sqref="N484"/>
    </sheetView>
  </sheetViews>
  <sheetFormatPr baseColWidth="10" defaultColWidth="11.453125" defaultRowHeight="12.5" x14ac:dyDescent="0.25"/>
  <cols>
    <col min="1" max="1" width="16.26953125" style="200" bestFit="1" customWidth="1"/>
    <col min="2" max="23" width="8.81640625" style="200" customWidth="1"/>
    <col min="24" max="24" width="10.81640625" style="200" bestFit="1" customWidth="1"/>
    <col min="25" max="25" width="8.81640625" style="200" customWidth="1"/>
    <col min="26" max="29" width="11.453125" style="200"/>
    <col min="30" max="30" width="10.54296875" style="200" bestFit="1" customWidth="1"/>
    <col min="31" max="35" width="11.453125" style="200"/>
    <col min="36" max="36" width="16.7265625" style="200" bestFit="1" customWidth="1"/>
    <col min="37" max="37" width="4.1796875" style="200" customWidth="1"/>
    <col min="38" max="42" width="11.453125" style="200"/>
    <col min="43" max="43" width="16.7265625" style="200" bestFit="1" customWidth="1"/>
    <col min="44" max="44" width="2.81640625" style="200" customWidth="1"/>
    <col min="45" max="16384" width="11.453125" style="200"/>
  </cols>
  <sheetData>
    <row r="1" spans="1:34" x14ac:dyDescent="0.25">
      <c r="A1" s="200" t="s">
        <v>58</v>
      </c>
    </row>
    <row r="2" spans="1:34" x14ac:dyDescent="0.25">
      <c r="A2" s="200" t="s">
        <v>59</v>
      </c>
      <c r="B2" s="227">
        <v>39.825396825396822</v>
      </c>
      <c r="F2" s="881"/>
      <c r="G2" s="881"/>
      <c r="H2" s="881"/>
      <c r="I2" s="881"/>
    </row>
    <row r="3" spans="1:34" x14ac:dyDescent="0.25">
      <c r="A3" s="200" t="s">
        <v>7</v>
      </c>
      <c r="B3" s="227">
        <v>65.52771450265756</v>
      </c>
    </row>
    <row r="4" spans="1:34" x14ac:dyDescent="0.25">
      <c r="A4" s="200" t="s">
        <v>60</v>
      </c>
      <c r="B4" s="200">
        <v>12855</v>
      </c>
    </row>
    <row r="6" spans="1:34" x14ac:dyDescent="0.25">
      <c r="A6" s="229" t="s">
        <v>61</v>
      </c>
      <c r="B6" s="227">
        <v>65.52771450265756</v>
      </c>
      <c r="C6" s="227">
        <v>65.52771450265756</v>
      </c>
      <c r="D6" s="227">
        <v>65.52771450265756</v>
      </c>
      <c r="E6" s="227">
        <v>65.52771450265756</v>
      </c>
      <c r="F6" s="227">
        <v>65.52771450265756</v>
      </c>
      <c r="G6" s="227">
        <v>65.52771450265756</v>
      </c>
      <c r="H6" s="227">
        <v>65.52771450265756</v>
      </c>
      <c r="I6" s="227">
        <v>65.52771450265756</v>
      </c>
      <c r="J6" s="227">
        <v>65.52771450265756</v>
      </c>
      <c r="K6" s="227">
        <v>65.52771450265756</v>
      </c>
      <c r="L6" s="227">
        <v>65.52771450265756</v>
      </c>
      <c r="M6" s="227">
        <v>65.52771450265756</v>
      </c>
      <c r="N6" s="227">
        <v>65.52771450265756</v>
      </c>
      <c r="O6" s="227">
        <v>65.52771450265756</v>
      </c>
      <c r="P6" s="227">
        <v>65.52771450265756</v>
      </c>
      <c r="Q6" s="227">
        <v>65.52771450265756</v>
      </c>
      <c r="R6" s="227">
        <v>65.52771450265756</v>
      </c>
      <c r="S6" s="227">
        <v>65.52771450265756</v>
      </c>
      <c r="T6" s="227">
        <v>65.52771450265756</v>
      </c>
      <c r="U6" s="227">
        <v>65.52771450265756</v>
      </c>
      <c r="V6" s="227">
        <v>65.52771450265756</v>
      </c>
      <c r="W6" s="227">
        <v>65.52771450265756</v>
      </c>
      <c r="AA6" s="228"/>
      <c r="AB6" s="213"/>
      <c r="AG6" s="881"/>
      <c r="AH6" s="881"/>
    </row>
    <row r="7" spans="1:34" ht="13" thickBot="1" x14ac:dyDescent="0.3">
      <c r="A7" s="229" t="s">
        <v>62</v>
      </c>
      <c r="B7" s="200">
        <v>21.68</v>
      </c>
      <c r="C7" s="200">
        <v>21.68</v>
      </c>
      <c r="D7" s="200">
        <v>21.68</v>
      </c>
      <c r="E7" s="200">
        <v>21.68</v>
      </c>
      <c r="F7" s="200">
        <v>21.68</v>
      </c>
      <c r="G7" s="200">
        <v>21.68</v>
      </c>
      <c r="H7" s="200">
        <v>21.68</v>
      </c>
      <c r="I7" s="200">
        <v>21.68</v>
      </c>
      <c r="J7" s="200">
        <v>21.68</v>
      </c>
      <c r="K7" s="200">
        <v>21.68</v>
      </c>
      <c r="L7" s="200">
        <v>21.68</v>
      </c>
      <c r="M7" s="200">
        <v>21.68</v>
      </c>
      <c r="N7" s="200">
        <v>21.68</v>
      </c>
      <c r="O7" s="200">
        <v>21.68</v>
      </c>
      <c r="P7" s="200">
        <v>21.68</v>
      </c>
      <c r="Q7" s="200">
        <v>21.68</v>
      </c>
      <c r="R7" s="200">
        <v>21.68</v>
      </c>
      <c r="S7" s="200">
        <v>21.68</v>
      </c>
      <c r="T7" s="200">
        <v>21.68</v>
      </c>
      <c r="U7" s="200">
        <v>21.68</v>
      </c>
      <c r="V7" s="200">
        <v>21.68</v>
      </c>
      <c r="AA7" s="228"/>
      <c r="AB7" s="213"/>
    </row>
    <row r="8" spans="1:34" ht="13.5" thickBot="1" x14ac:dyDescent="0.3">
      <c r="A8" s="230" t="s">
        <v>49</v>
      </c>
      <c r="B8" s="908" t="s">
        <v>53</v>
      </c>
      <c r="C8" s="909"/>
      <c r="D8" s="909"/>
      <c r="E8" s="909"/>
      <c r="F8" s="909"/>
      <c r="G8" s="909"/>
      <c r="H8" s="909"/>
      <c r="I8" s="909"/>
      <c r="J8" s="909"/>
      <c r="K8" s="909"/>
      <c r="L8" s="908" t="s">
        <v>63</v>
      </c>
      <c r="M8" s="909"/>
      <c r="N8" s="909"/>
      <c r="O8" s="909"/>
      <c r="P8" s="909"/>
      <c r="Q8" s="909"/>
      <c r="R8" s="909"/>
      <c r="S8" s="909"/>
      <c r="T8" s="909"/>
      <c r="U8" s="909"/>
      <c r="V8" s="910"/>
      <c r="W8" s="292" t="s">
        <v>55</v>
      </c>
    </row>
    <row r="9" spans="1:34" x14ac:dyDescent="0.25">
      <c r="A9" s="231" t="s">
        <v>54</v>
      </c>
      <c r="B9" s="334">
        <v>1</v>
      </c>
      <c r="C9" s="232">
        <v>2</v>
      </c>
      <c r="D9" s="232">
        <v>3</v>
      </c>
      <c r="E9" s="232">
        <v>4</v>
      </c>
      <c r="F9" s="232">
        <v>5</v>
      </c>
      <c r="G9" s="232">
        <v>6</v>
      </c>
      <c r="H9" s="232">
        <v>7</v>
      </c>
      <c r="I9" s="232">
        <v>8</v>
      </c>
      <c r="J9" s="232">
        <v>9</v>
      </c>
      <c r="K9" s="335">
        <v>10</v>
      </c>
      <c r="L9" s="334">
        <v>1</v>
      </c>
      <c r="M9" s="232">
        <v>2</v>
      </c>
      <c r="N9" s="232">
        <v>3</v>
      </c>
      <c r="O9" s="232">
        <v>4</v>
      </c>
      <c r="P9" s="232">
        <v>5</v>
      </c>
      <c r="Q9" s="232">
        <v>6</v>
      </c>
      <c r="R9" s="232">
        <v>7</v>
      </c>
      <c r="S9" s="232">
        <v>8</v>
      </c>
      <c r="T9" s="232">
        <v>9</v>
      </c>
      <c r="U9" s="232">
        <v>10</v>
      </c>
      <c r="V9" s="335">
        <v>11</v>
      </c>
      <c r="W9" s="336">
        <v>1317</v>
      </c>
    </row>
    <row r="10" spans="1:34" x14ac:dyDescent="0.25">
      <c r="A10" s="231" t="s">
        <v>2</v>
      </c>
      <c r="B10" s="233">
        <v>1</v>
      </c>
      <c r="C10" s="307">
        <v>2</v>
      </c>
      <c r="D10" s="234">
        <v>3</v>
      </c>
      <c r="E10" s="234">
        <v>3</v>
      </c>
      <c r="F10" s="294">
        <v>4</v>
      </c>
      <c r="G10" s="314">
        <v>5</v>
      </c>
      <c r="H10" s="315">
        <v>6</v>
      </c>
      <c r="I10" s="235">
        <v>7</v>
      </c>
      <c r="J10" s="321">
        <v>8</v>
      </c>
      <c r="K10" s="351">
        <v>9</v>
      </c>
      <c r="L10" s="233">
        <v>1</v>
      </c>
      <c r="M10" s="307">
        <v>2</v>
      </c>
      <c r="N10" s="234">
        <v>3</v>
      </c>
      <c r="O10" s="234">
        <v>3</v>
      </c>
      <c r="P10" s="294">
        <v>4</v>
      </c>
      <c r="Q10" s="314">
        <v>5</v>
      </c>
      <c r="R10" s="315">
        <v>6</v>
      </c>
      <c r="S10" s="235">
        <v>7</v>
      </c>
      <c r="T10" s="321">
        <v>8</v>
      </c>
      <c r="U10" s="351">
        <v>9</v>
      </c>
      <c r="V10" s="352">
        <v>10</v>
      </c>
      <c r="W10" s="214" t="s">
        <v>0</v>
      </c>
    </row>
    <row r="11" spans="1:34" ht="13" x14ac:dyDescent="0.25">
      <c r="A11" s="236" t="s">
        <v>3</v>
      </c>
      <c r="B11" s="237">
        <v>140</v>
      </c>
      <c r="C11" s="238">
        <v>140</v>
      </c>
      <c r="D11" s="238">
        <v>140</v>
      </c>
      <c r="E11" s="238">
        <v>140</v>
      </c>
      <c r="F11" s="238">
        <v>140</v>
      </c>
      <c r="G11" s="238">
        <v>140</v>
      </c>
      <c r="H11" s="238">
        <v>140</v>
      </c>
      <c r="I11" s="238">
        <v>140</v>
      </c>
      <c r="J11" s="238">
        <v>140</v>
      </c>
      <c r="K11" s="308">
        <v>140</v>
      </c>
      <c r="L11" s="237">
        <v>140</v>
      </c>
      <c r="M11" s="238">
        <v>140</v>
      </c>
      <c r="N11" s="238">
        <v>140</v>
      </c>
      <c r="O11" s="238">
        <v>140</v>
      </c>
      <c r="P11" s="238">
        <v>140</v>
      </c>
      <c r="Q11" s="238">
        <v>140</v>
      </c>
      <c r="R11" s="238">
        <v>140</v>
      </c>
      <c r="S11" s="238">
        <v>140</v>
      </c>
      <c r="T11" s="238">
        <v>140</v>
      </c>
      <c r="U11" s="238">
        <v>140</v>
      </c>
      <c r="V11" s="308">
        <v>140</v>
      </c>
      <c r="W11" s="240">
        <v>140</v>
      </c>
      <c r="X11" s="210"/>
      <c r="Y11" s="313"/>
      <c r="Z11" s="313"/>
      <c r="AA11" s="313"/>
      <c r="AB11" s="313"/>
      <c r="AC11" s="313"/>
    </row>
    <row r="12" spans="1:34" x14ac:dyDescent="0.25">
      <c r="A12" s="241" t="s">
        <v>6</v>
      </c>
      <c r="B12" s="242">
        <v>140.77083333333334</v>
      </c>
      <c r="C12" s="243">
        <v>146.16279069767441</v>
      </c>
      <c r="D12" s="243">
        <v>147.77777777777777</v>
      </c>
      <c r="E12" s="243">
        <v>143.67741935483872</v>
      </c>
      <c r="F12" s="243">
        <v>151.90566037735849</v>
      </c>
      <c r="G12" s="243">
        <v>153.01666666666668</v>
      </c>
      <c r="H12" s="243">
        <v>166.09</v>
      </c>
      <c r="I12" s="243">
        <v>168.77272727272728</v>
      </c>
      <c r="J12" s="243">
        <v>170.2258064516129</v>
      </c>
      <c r="K12" s="281">
        <v>178.4848484848485</v>
      </c>
      <c r="L12" s="242">
        <v>130.12068965517241</v>
      </c>
      <c r="M12" s="243">
        <v>134.38356164383561</v>
      </c>
      <c r="N12" s="243">
        <v>138.67307692307693</v>
      </c>
      <c r="O12" s="243">
        <v>147.01694915254237</v>
      </c>
      <c r="P12" s="243">
        <v>144.19999999999999</v>
      </c>
      <c r="Q12" s="243">
        <v>152.5344827586207</v>
      </c>
      <c r="R12" s="243">
        <v>154.32758620689654</v>
      </c>
      <c r="S12" s="243">
        <v>166.46511627906978</v>
      </c>
      <c r="T12" s="243">
        <v>167.46052631578948</v>
      </c>
      <c r="U12" s="243">
        <v>173.21739130434781</v>
      </c>
      <c r="V12" s="281">
        <v>184.39024390243901</v>
      </c>
      <c r="W12" s="317">
        <v>155.06757782839787</v>
      </c>
      <c r="Y12" s="313"/>
      <c r="Z12" s="313"/>
      <c r="AA12" s="313"/>
      <c r="AB12" s="313"/>
      <c r="AC12" s="287"/>
    </row>
    <row r="13" spans="1:34" x14ac:dyDescent="0.25">
      <c r="A13" s="231" t="s">
        <v>7</v>
      </c>
      <c r="B13" s="245">
        <v>97.916666666666671</v>
      </c>
      <c r="C13" s="246">
        <v>96.511627906976742</v>
      </c>
      <c r="D13" s="246">
        <v>100</v>
      </c>
      <c r="E13" s="246">
        <v>98.387096774193552</v>
      </c>
      <c r="F13" s="246">
        <v>100</v>
      </c>
      <c r="G13" s="246">
        <v>100</v>
      </c>
      <c r="H13" s="246">
        <v>97</v>
      </c>
      <c r="I13" s="246">
        <v>98.86363636363636</v>
      </c>
      <c r="J13" s="246">
        <v>100</v>
      </c>
      <c r="K13" s="282">
        <v>100</v>
      </c>
      <c r="L13" s="245">
        <v>98.275862068965523</v>
      </c>
      <c r="M13" s="246">
        <v>98.630136986301366</v>
      </c>
      <c r="N13" s="246">
        <v>96.15384615384616</v>
      </c>
      <c r="O13" s="246">
        <v>100</v>
      </c>
      <c r="P13" s="246">
        <v>96.36363636363636</v>
      </c>
      <c r="Q13" s="246">
        <v>100</v>
      </c>
      <c r="R13" s="246">
        <v>100</v>
      </c>
      <c r="S13" s="246">
        <v>98.837209302325576</v>
      </c>
      <c r="T13" s="246">
        <v>100</v>
      </c>
      <c r="U13" s="246">
        <v>100</v>
      </c>
      <c r="V13" s="282">
        <v>100</v>
      </c>
      <c r="W13" s="248">
        <v>65.52771450265756</v>
      </c>
      <c r="X13" s="210"/>
    </row>
    <row r="14" spans="1:34" ht="12.75" customHeight="1" thickBot="1" x14ac:dyDescent="0.3">
      <c r="A14" s="231" t="s">
        <v>8</v>
      </c>
      <c r="B14" s="324">
        <v>4.4392234784580396E-2</v>
      </c>
      <c r="C14" s="325">
        <v>5.1037293168947478E-2</v>
      </c>
      <c r="D14" s="325">
        <v>3.9336624617034861E-2</v>
      </c>
      <c r="E14" s="325">
        <v>4.1699817750314436E-2</v>
      </c>
      <c r="F14" s="325">
        <v>3.6356307201177281E-2</v>
      </c>
      <c r="G14" s="325">
        <v>3.5061436934907736E-2</v>
      </c>
      <c r="H14" s="325">
        <v>4.2258307017252146E-2</v>
      </c>
      <c r="I14" s="325">
        <v>3.6587444406035119E-2</v>
      </c>
      <c r="J14" s="325">
        <v>3.8150585517613973E-2</v>
      </c>
      <c r="K14" s="329">
        <v>3.7574576605427269E-2</v>
      </c>
      <c r="L14" s="324">
        <v>4.0743104698043674E-2</v>
      </c>
      <c r="M14" s="325">
        <v>4.2321821677655767E-2</v>
      </c>
      <c r="N14" s="325">
        <v>4.2912640143093865E-2</v>
      </c>
      <c r="O14" s="325">
        <v>3.2136359782367452E-2</v>
      </c>
      <c r="P14" s="325">
        <v>4.8107629528244031E-2</v>
      </c>
      <c r="Q14" s="325">
        <v>2.8243016171441284E-2</v>
      </c>
      <c r="R14" s="325">
        <v>3.177566521042359E-2</v>
      </c>
      <c r="S14" s="325">
        <v>3.1743833201289769E-2</v>
      </c>
      <c r="T14" s="325">
        <v>2.8116770956906054E-2</v>
      </c>
      <c r="U14" s="325">
        <v>2.6725740276058747E-2</v>
      </c>
      <c r="V14" s="329">
        <v>3.069923159868506E-2</v>
      </c>
      <c r="W14" s="337">
        <v>9.7410264796780832E-2</v>
      </c>
      <c r="X14" s="210"/>
      <c r="Y14" s="210"/>
      <c r="Z14" s="210"/>
      <c r="AA14" s="210"/>
      <c r="AB14" s="210"/>
      <c r="AC14" s="210"/>
    </row>
    <row r="15" spans="1:34" x14ac:dyDescent="0.25">
      <c r="A15" s="241" t="s">
        <v>1</v>
      </c>
      <c r="B15" s="327">
        <f>B12/B11*100-100</f>
        <v>0.5505952380952408</v>
      </c>
      <c r="C15" s="328">
        <f t="shared" ref="C15:E15" si="0">C12/C11*100-100</f>
        <v>4.4019933554817214</v>
      </c>
      <c r="D15" s="328">
        <f t="shared" si="0"/>
        <v>5.5555555555555571</v>
      </c>
      <c r="E15" s="328">
        <f t="shared" si="0"/>
        <v>2.6267281105990747</v>
      </c>
      <c r="F15" s="328">
        <f>F12/F11*100-100</f>
        <v>8.5040431266846213</v>
      </c>
      <c r="G15" s="328">
        <f t="shared" ref="G15:K15" si="1">G12/G11*100-100</f>
        <v>9.297619047619051</v>
      </c>
      <c r="H15" s="328">
        <f t="shared" si="1"/>
        <v>18.635714285714286</v>
      </c>
      <c r="I15" s="328">
        <f t="shared" si="1"/>
        <v>20.55194805194806</v>
      </c>
      <c r="J15" s="328">
        <f t="shared" ref="J15" si="2">J12/J11*100-100</f>
        <v>21.589861751152071</v>
      </c>
      <c r="K15" s="330">
        <f t="shared" si="1"/>
        <v>27.489177489177493</v>
      </c>
      <c r="L15" s="327">
        <f>L12/L11*100-100</f>
        <v>-7.0566502463054235</v>
      </c>
      <c r="M15" s="328">
        <f t="shared" ref="M15:O15" si="3">M12/M11*100-100</f>
        <v>-4.0117416829745736</v>
      </c>
      <c r="N15" s="328">
        <f t="shared" si="3"/>
        <v>-0.94780219780218999</v>
      </c>
      <c r="O15" s="328">
        <f t="shared" si="3"/>
        <v>5.0121065375302578</v>
      </c>
      <c r="P15" s="328">
        <f t="shared" ref="P15" si="4">P12/P11*100-100</f>
        <v>3</v>
      </c>
      <c r="Q15" s="328">
        <f t="shared" ref="Q15:R15" si="5">Q12/Q11*100-100</f>
        <v>8.9532019704433594</v>
      </c>
      <c r="R15" s="328">
        <f t="shared" si="5"/>
        <v>10.233990147783231</v>
      </c>
      <c r="S15" s="328">
        <f t="shared" ref="S15:T15" si="6">S12/S11*100-100</f>
        <v>18.903654485049842</v>
      </c>
      <c r="T15" s="328">
        <f t="shared" si="6"/>
        <v>19.614661654135347</v>
      </c>
      <c r="U15" s="328">
        <f t="shared" ref="U15:V15" si="7">U12/U11*100-100</f>
        <v>23.726708074534145</v>
      </c>
      <c r="V15" s="330">
        <f t="shared" si="7"/>
        <v>31.707317073170714</v>
      </c>
      <c r="W15" s="339">
        <f t="shared" ref="W15" si="8">W12/W11*100-100</f>
        <v>10.762555591712768</v>
      </c>
    </row>
    <row r="16" spans="1:34" ht="13" thickBot="1" x14ac:dyDescent="0.3">
      <c r="A16" s="256" t="s">
        <v>27</v>
      </c>
      <c r="B16" s="220">
        <f t="shared" ref="B16:W16" si="9">B12-B6</f>
        <v>75.243118830675783</v>
      </c>
      <c r="C16" s="221">
        <f t="shared" si="9"/>
        <v>80.63507619501685</v>
      </c>
      <c r="D16" s="221">
        <f t="shared" si="9"/>
        <v>82.250063275120212</v>
      </c>
      <c r="E16" s="221">
        <f t="shared" si="9"/>
        <v>78.149704852181159</v>
      </c>
      <c r="F16" s="221">
        <f t="shared" si="9"/>
        <v>86.377945874700927</v>
      </c>
      <c r="G16" s="221">
        <f t="shared" si="9"/>
        <v>87.48895216400912</v>
      </c>
      <c r="H16" s="221">
        <f t="shared" si="9"/>
        <v>100.56228549734244</v>
      </c>
      <c r="I16" s="221">
        <f t="shared" si="9"/>
        <v>103.24501277006972</v>
      </c>
      <c r="J16" s="221">
        <f t="shared" si="9"/>
        <v>104.69809194895534</v>
      </c>
      <c r="K16" s="323">
        <f t="shared" si="9"/>
        <v>112.95713398219094</v>
      </c>
      <c r="L16" s="220">
        <f t="shared" si="9"/>
        <v>64.592975152514853</v>
      </c>
      <c r="M16" s="221">
        <f t="shared" si="9"/>
        <v>68.855847141178046</v>
      </c>
      <c r="N16" s="221">
        <f t="shared" si="9"/>
        <v>73.145362420419374</v>
      </c>
      <c r="O16" s="221">
        <f t="shared" si="9"/>
        <v>81.489234649884807</v>
      </c>
      <c r="P16" s="221">
        <f t="shared" si="9"/>
        <v>78.672285497342429</v>
      </c>
      <c r="Q16" s="221">
        <f t="shared" si="9"/>
        <v>87.006768255963138</v>
      </c>
      <c r="R16" s="221">
        <f t="shared" si="9"/>
        <v>88.799871704238981</v>
      </c>
      <c r="S16" s="221">
        <f t="shared" si="9"/>
        <v>100.93740177641222</v>
      </c>
      <c r="T16" s="221">
        <f t="shared" si="9"/>
        <v>101.93281181313192</v>
      </c>
      <c r="U16" s="221">
        <f t="shared" ref="U16:V16" si="10">U12-U6</f>
        <v>107.68967680169025</v>
      </c>
      <c r="V16" s="323">
        <f t="shared" si="10"/>
        <v>118.86252939978145</v>
      </c>
      <c r="W16" s="288">
        <f t="shared" si="9"/>
        <v>89.539863325740313</v>
      </c>
      <c r="X16" s="210"/>
      <c r="Y16" s="210"/>
      <c r="Z16" s="210"/>
      <c r="AA16" s="210"/>
      <c r="AB16" s="210"/>
      <c r="AC16" s="210"/>
      <c r="AF16" s="228"/>
    </row>
    <row r="17" spans="1:27" x14ac:dyDescent="0.25">
      <c r="A17" s="260" t="s">
        <v>51</v>
      </c>
      <c r="B17" s="326">
        <v>454</v>
      </c>
      <c r="C17" s="310">
        <v>806</v>
      </c>
      <c r="D17" s="310">
        <v>624</v>
      </c>
      <c r="E17" s="310">
        <v>626</v>
      </c>
      <c r="F17" s="310">
        <v>547</v>
      </c>
      <c r="G17" s="310">
        <v>547</v>
      </c>
      <c r="H17" s="310">
        <v>864</v>
      </c>
      <c r="I17" s="310">
        <v>856</v>
      </c>
      <c r="J17" s="310">
        <v>603</v>
      </c>
      <c r="K17" s="340">
        <v>330</v>
      </c>
      <c r="L17" s="261">
        <v>518</v>
      </c>
      <c r="M17" s="262">
        <v>512</v>
      </c>
      <c r="N17" s="262">
        <v>512</v>
      </c>
      <c r="O17" s="262">
        <v>550</v>
      </c>
      <c r="P17" s="262">
        <v>551</v>
      </c>
      <c r="Q17" s="262">
        <v>545</v>
      </c>
      <c r="R17" s="262">
        <v>544</v>
      </c>
      <c r="S17" s="262">
        <v>843</v>
      </c>
      <c r="T17" s="262">
        <v>758</v>
      </c>
      <c r="U17" s="262">
        <v>426</v>
      </c>
      <c r="V17" s="312">
        <v>398</v>
      </c>
      <c r="W17" s="338">
        <f>SUM(B17:V17)</f>
        <v>12414</v>
      </c>
      <c r="X17" s="200" t="s">
        <v>56</v>
      </c>
      <c r="Y17" s="265">
        <f>B4-W17</f>
        <v>441</v>
      </c>
      <c r="Z17" s="266">
        <f>Y17/B4</f>
        <v>3.4305717619603264E-2</v>
      </c>
      <c r="AA17" s="228"/>
    </row>
    <row r="18" spans="1:27" x14ac:dyDescent="0.25">
      <c r="A18" s="267" t="s">
        <v>28</v>
      </c>
      <c r="B18" s="218">
        <v>31</v>
      </c>
      <c r="C18" s="269">
        <v>30.5</v>
      </c>
      <c r="D18" s="269">
        <v>30.5</v>
      </c>
      <c r="E18" s="269">
        <v>30.5</v>
      </c>
      <c r="F18" s="269">
        <v>30</v>
      </c>
      <c r="G18" s="269">
        <v>29.5</v>
      </c>
      <c r="H18" s="269">
        <v>28.5</v>
      </c>
      <c r="I18" s="269">
        <v>28.5</v>
      </c>
      <c r="J18" s="269">
        <v>28.5</v>
      </c>
      <c r="K18" s="311">
        <v>28</v>
      </c>
      <c r="L18" s="218">
        <v>31</v>
      </c>
      <c r="M18" s="269">
        <v>31</v>
      </c>
      <c r="N18" s="269">
        <v>30.5</v>
      </c>
      <c r="O18" s="269">
        <v>30</v>
      </c>
      <c r="P18" s="269">
        <v>30</v>
      </c>
      <c r="Q18" s="269">
        <v>29.5</v>
      </c>
      <c r="R18" s="269">
        <v>29</v>
      </c>
      <c r="S18" s="269">
        <v>28.5</v>
      </c>
      <c r="T18" s="269">
        <v>28.5</v>
      </c>
      <c r="U18" s="269">
        <v>28.5</v>
      </c>
      <c r="V18" s="311">
        <v>28</v>
      </c>
      <c r="W18" s="222">
        <v>29.5</v>
      </c>
      <c r="X18" s="200" t="s">
        <v>57</v>
      </c>
      <c r="Y18" s="200">
        <v>21.68</v>
      </c>
    </row>
    <row r="19" spans="1:27" ht="13" thickBot="1" x14ac:dyDescent="0.3">
      <c r="A19" s="268" t="s">
        <v>26</v>
      </c>
      <c r="B19" s="216">
        <f t="shared" ref="B19:V19" si="11">(B18-B7)</f>
        <v>9.32</v>
      </c>
      <c r="C19" s="217">
        <f t="shared" si="11"/>
        <v>8.82</v>
      </c>
      <c r="D19" s="217">
        <f t="shared" si="11"/>
        <v>8.82</v>
      </c>
      <c r="E19" s="217">
        <f t="shared" si="11"/>
        <v>8.82</v>
      </c>
      <c r="F19" s="217">
        <f t="shared" si="11"/>
        <v>8.32</v>
      </c>
      <c r="G19" s="217">
        <f t="shared" si="11"/>
        <v>7.82</v>
      </c>
      <c r="H19" s="217">
        <f t="shared" si="11"/>
        <v>6.82</v>
      </c>
      <c r="I19" s="217">
        <f t="shared" si="11"/>
        <v>6.82</v>
      </c>
      <c r="J19" s="217">
        <f t="shared" si="11"/>
        <v>6.82</v>
      </c>
      <c r="K19" s="332">
        <f t="shared" si="11"/>
        <v>6.32</v>
      </c>
      <c r="L19" s="216">
        <f t="shared" si="11"/>
        <v>9.32</v>
      </c>
      <c r="M19" s="217">
        <f t="shared" si="11"/>
        <v>9.32</v>
      </c>
      <c r="N19" s="217">
        <f t="shared" si="11"/>
        <v>8.82</v>
      </c>
      <c r="O19" s="217">
        <f t="shared" si="11"/>
        <v>8.32</v>
      </c>
      <c r="P19" s="217">
        <f t="shared" si="11"/>
        <v>8.32</v>
      </c>
      <c r="Q19" s="217">
        <f t="shared" si="11"/>
        <v>7.82</v>
      </c>
      <c r="R19" s="217">
        <f t="shared" si="11"/>
        <v>7.32</v>
      </c>
      <c r="S19" s="217">
        <f t="shared" si="11"/>
        <v>6.82</v>
      </c>
      <c r="T19" s="217">
        <f t="shared" si="11"/>
        <v>6.82</v>
      </c>
      <c r="U19" s="217">
        <f t="shared" si="11"/>
        <v>6.82</v>
      </c>
      <c r="V19" s="332">
        <f t="shared" si="11"/>
        <v>6.32</v>
      </c>
      <c r="W19" s="223"/>
      <c r="X19" s="200" t="s">
        <v>26</v>
      </c>
    </row>
    <row r="20" spans="1:27" x14ac:dyDescent="0.25">
      <c r="B20" s="200">
        <v>31</v>
      </c>
      <c r="C20" s="200">
        <v>30.5</v>
      </c>
      <c r="D20" s="200">
        <v>30.5</v>
      </c>
      <c r="E20" s="200">
        <v>30.5</v>
      </c>
      <c r="F20" s="200">
        <v>30</v>
      </c>
      <c r="G20" s="200">
        <v>29.5</v>
      </c>
      <c r="L20" s="200">
        <v>31</v>
      </c>
      <c r="M20" s="200">
        <v>31</v>
      </c>
      <c r="N20" s="200">
        <v>30.5</v>
      </c>
      <c r="O20" s="200">
        <v>30</v>
      </c>
      <c r="P20" s="200">
        <v>30</v>
      </c>
      <c r="Q20" s="200">
        <v>29.5</v>
      </c>
    </row>
    <row r="21" spans="1:27" ht="13" thickBot="1" x14ac:dyDescent="0.3"/>
    <row r="22" spans="1:27" ht="13.5" thickBot="1" x14ac:dyDescent="0.3">
      <c r="A22" s="230" t="s">
        <v>64</v>
      </c>
      <c r="B22" s="908" t="s">
        <v>53</v>
      </c>
      <c r="C22" s="909"/>
      <c r="D22" s="909"/>
      <c r="E22" s="909"/>
      <c r="F22" s="909"/>
      <c r="G22" s="909"/>
      <c r="H22" s="909"/>
      <c r="I22" s="909"/>
      <c r="J22" s="909"/>
      <c r="K22" s="909"/>
      <c r="L22" s="908" t="s">
        <v>63</v>
      </c>
      <c r="M22" s="909"/>
      <c r="N22" s="909"/>
      <c r="O22" s="909"/>
      <c r="P22" s="909"/>
      <c r="Q22" s="909"/>
      <c r="R22" s="909"/>
      <c r="S22" s="909"/>
      <c r="T22" s="909"/>
      <c r="U22" s="909"/>
      <c r="V22" s="910"/>
      <c r="W22" s="292" t="s">
        <v>55</v>
      </c>
    </row>
    <row r="23" spans="1:27" x14ac:dyDescent="0.25">
      <c r="A23" s="231" t="s">
        <v>54</v>
      </c>
      <c r="B23" s="334">
        <v>1</v>
      </c>
      <c r="C23" s="232">
        <v>2</v>
      </c>
      <c r="D23" s="232">
        <v>3</v>
      </c>
      <c r="E23" s="232">
        <v>4</v>
      </c>
      <c r="F23" s="232">
        <v>5</v>
      </c>
      <c r="G23" s="232">
        <v>6</v>
      </c>
      <c r="H23" s="232">
        <v>7</v>
      </c>
      <c r="I23" s="232">
        <v>8</v>
      </c>
      <c r="J23" s="232">
        <v>9</v>
      </c>
      <c r="K23" s="335">
        <v>10</v>
      </c>
      <c r="L23" s="334">
        <v>1</v>
      </c>
      <c r="M23" s="232">
        <v>2</v>
      </c>
      <c r="N23" s="232">
        <v>3</v>
      </c>
      <c r="O23" s="232">
        <v>4</v>
      </c>
      <c r="P23" s="232">
        <v>5</v>
      </c>
      <c r="Q23" s="232">
        <v>6</v>
      </c>
      <c r="R23" s="232">
        <v>7</v>
      </c>
      <c r="S23" s="232">
        <v>8</v>
      </c>
      <c r="T23" s="232">
        <v>9</v>
      </c>
      <c r="U23" s="232">
        <v>10</v>
      </c>
      <c r="V23" s="335">
        <v>11</v>
      </c>
      <c r="W23" s="336">
        <v>933</v>
      </c>
    </row>
    <row r="24" spans="1:27" x14ac:dyDescent="0.25">
      <c r="A24" s="231" t="s">
        <v>2</v>
      </c>
      <c r="B24" s="233">
        <v>1</v>
      </c>
      <c r="C24" s="307">
        <v>2</v>
      </c>
      <c r="D24" s="234">
        <v>3</v>
      </c>
      <c r="E24" s="234">
        <v>3</v>
      </c>
      <c r="F24" s="294">
        <v>4</v>
      </c>
      <c r="G24" s="314">
        <v>5</v>
      </c>
      <c r="H24" s="315">
        <v>6</v>
      </c>
      <c r="I24" s="235">
        <v>7</v>
      </c>
      <c r="J24" s="321">
        <v>8</v>
      </c>
      <c r="K24" s="351">
        <v>9</v>
      </c>
      <c r="L24" s="233">
        <v>1</v>
      </c>
      <c r="M24" s="307">
        <v>2</v>
      </c>
      <c r="N24" s="234">
        <v>3</v>
      </c>
      <c r="O24" s="234">
        <v>3</v>
      </c>
      <c r="P24" s="294">
        <v>4</v>
      </c>
      <c r="Q24" s="314">
        <v>5</v>
      </c>
      <c r="R24" s="315">
        <v>6</v>
      </c>
      <c r="S24" s="235">
        <v>7</v>
      </c>
      <c r="T24" s="321">
        <v>8</v>
      </c>
      <c r="U24" s="351">
        <v>9</v>
      </c>
      <c r="V24" s="352">
        <v>10</v>
      </c>
      <c r="W24" s="214" t="s">
        <v>0</v>
      </c>
    </row>
    <row r="25" spans="1:27" ht="13" x14ac:dyDescent="0.25">
      <c r="A25" s="236" t="s">
        <v>3</v>
      </c>
      <c r="B25" s="237">
        <v>270</v>
      </c>
      <c r="C25" s="238">
        <v>270</v>
      </c>
      <c r="D25" s="238">
        <v>270</v>
      </c>
      <c r="E25" s="238">
        <v>270</v>
      </c>
      <c r="F25" s="238">
        <v>270</v>
      </c>
      <c r="G25" s="238">
        <v>270</v>
      </c>
      <c r="H25" s="238">
        <v>270</v>
      </c>
      <c r="I25" s="238">
        <v>270</v>
      </c>
      <c r="J25" s="238">
        <v>270</v>
      </c>
      <c r="K25" s="308">
        <v>270</v>
      </c>
      <c r="L25" s="237">
        <v>270</v>
      </c>
      <c r="M25" s="238">
        <v>270</v>
      </c>
      <c r="N25" s="238">
        <v>270</v>
      </c>
      <c r="O25" s="238">
        <v>270</v>
      </c>
      <c r="P25" s="238">
        <v>270</v>
      </c>
      <c r="Q25" s="238">
        <v>270</v>
      </c>
      <c r="R25" s="238">
        <v>270</v>
      </c>
      <c r="S25" s="238">
        <v>270</v>
      </c>
      <c r="T25" s="238">
        <v>270</v>
      </c>
      <c r="U25" s="238">
        <v>270</v>
      </c>
      <c r="V25" s="308">
        <v>270</v>
      </c>
      <c r="W25" s="240">
        <v>270</v>
      </c>
      <c r="X25" s="210"/>
      <c r="Y25" s="313"/>
      <c r="Z25" s="313"/>
    </row>
    <row r="26" spans="1:27" x14ac:dyDescent="0.25">
      <c r="A26" s="241" t="s">
        <v>6</v>
      </c>
      <c r="B26" s="242">
        <v>262</v>
      </c>
      <c r="C26" s="243">
        <v>268</v>
      </c>
      <c r="D26" s="243">
        <v>277</v>
      </c>
      <c r="E26" s="243">
        <v>257</v>
      </c>
      <c r="F26" s="243">
        <v>276</v>
      </c>
      <c r="G26" s="243">
        <v>272</v>
      </c>
      <c r="H26" s="243">
        <v>273</v>
      </c>
      <c r="I26" s="243">
        <v>271</v>
      </c>
      <c r="J26" s="243">
        <v>275</v>
      </c>
      <c r="K26" s="281">
        <v>278</v>
      </c>
      <c r="L26" s="242">
        <v>264</v>
      </c>
      <c r="M26" s="243">
        <v>264</v>
      </c>
      <c r="N26" s="243">
        <v>263</v>
      </c>
      <c r="O26" s="243">
        <v>270</v>
      </c>
      <c r="P26" s="243">
        <v>256</v>
      </c>
      <c r="Q26" s="243">
        <v>265</v>
      </c>
      <c r="R26" s="243">
        <v>284</v>
      </c>
      <c r="S26" s="243">
        <v>267</v>
      </c>
      <c r="T26" s="243">
        <v>274</v>
      </c>
      <c r="U26" s="243">
        <v>285</v>
      </c>
      <c r="V26" s="281">
        <v>277</v>
      </c>
      <c r="W26" s="317">
        <v>270</v>
      </c>
      <c r="Y26" s="313"/>
      <c r="Z26" s="313"/>
    </row>
    <row r="27" spans="1:27" x14ac:dyDescent="0.25">
      <c r="A27" s="231" t="s">
        <v>7</v>
      </c>
      <c r="B27" s="245">
        <v>67.599999999999994</v>
      </c>
      <c r="C27" s="246">
        <v>86.7</v>
      </c>
      <c r="D27" s="246">
        <v>70.2</v>
      </c>
      <c r="E27" s="246">
        <v>89.6</v>
      </c>
      <c r="F27" s="246">
        <v>92.7</v>
      </c>
      <c r="G27" s="246">
        <v>77.5</v>
      </c>
      <c r="H27" s="246">
        <v>92.2</v>
      </c>
      <c r="I27" s="246">
        <v>93.8</v>
      </c>
      <c r="J27" s="246">
        <v>84.4</v>
      </c>
      <c r="K27" s="282">
        <v>96.2</v>
      </c>
      <c r="L27" s="245">
        <v>66.7</v>
      </c>
      <c r="M27" s="246">
        <v>92.1</v>
      </c>
      <c r="N27" s="246">
        <v>97.4</v>
      </c>
      <c r="O27" s="246">
        <v>85.4</v>
      </c>
      <c r="P27" s="246">
        <v>80.5</v>
      </c>
      <c r="Q27" s="246">
        <v>92.7</v>
      </c>
      <c r="R27" s="246">
        <v>88.4</v>
      </c>
      <c r="S27" s="246">
        <v>88.9</v>
      </c>
      <c r="T27" s="246">
        <v>78.900000000000006</v>
      </c>
      <c r="U27" s="246">
        <v>100</v>
      </c>
      <c r="V27" s="282">
        <v>90.3</v>
      </c>
      <c r="W27" s="248">
        <v>83</v>
      </c>
      <c r="X27" s="210"/>
    </row>
    <row r="28" spans="1:27" ht="13" thickBot="1" x14ac:dyDescent="0.3">
      <c r="A28" s="231" t="s">
        <v>8</v>
      </c>
      <c r="B28" s="324">
        <v>9.2999999999999999E-2</v>
      </c>
      <c r="C28" s="325">
        <v>7.1999999999999995E-2</v>
      </c>
      <c r="D28" s="325">
        <v>9.1999999999999998E-2</v>
      </c>
      <c r="E28" s="325">
        <v>7.0000000000000007E-2</v>
      </c>
      <c r="F28" s="325">
        <v>0.06</v>
      </c>
      <c r="G28" s="325">
        <v>8.2000000000000003E-2</v>
      </c>
      <c r="H28" s="325">
        <v>5.8000000000000003E-2</v>
      </c>
      <c r="I28" s="325">
        <v>5.5E-2</v>
      </c>
      <c r="J28" s="325">
        <v>6.5000000000000002E-2</v>
      </c>
      <c r="K28" s="329">
        <v>5.0999999999999997E-2</v>
      </c>
      <c r="L28" s="324">
        <v>9.4E-2</v>
      </c>
      <c r="M28" s="325">
        <v>5.8000000000000003E-2</v>
      </c>
      <c r="N28" s="325">
        <v>5.5E-2</v>
      </c>
      <c r="O28" s="325">
        <v>7.5999999999999998E-2</v>
      </c>
      <c r="P28" s="325">
        <v>7.2999999999999995E-2</v>
      </c>
      <c r="Q28" s="325">
        <v>6.4000000000000001E-2</v>
      </c>
      <c r="R28" s="325">
        <v>6.8000000000000005E-2</v>
      </c>
      <c r="S28" s="325">
        <v>6.2E-2</v>
      </c>
      <c r="T28" s="325">
        <v>6.9000000000000006E-2</v>
      </c>
      <c r="U28" s="325">
        <v>4.4999999999999998E-2</v>
      </c>
      <c r="V28" s="329">
        <v>6.8000000000000005E-2</v>
      </c>
      <c r="W28" s="337">
        <v>7.2999999999999995E-2</v>
      </c>
      <c r="X28" s="210"/>
      <c r="Y28" s="210"/>
      <c r="Z28" s="210"/>
    </row>
    <row r="29" spans="1:27" x14ac:dyDescent="0.25">
      <c r="A29" s="241" t="s">
        <v>1</v>
      </c>
      <c r="B29" s="327">
        <f>B26/B25*100-100</f>
        <v>-2.9629629629629619</v>
      </c>
      <c r="C29" s="328">
        <f t="shared" ref="C29:E29" si="12">C26/C25*100-100</f>
        <v>-0.74074074074074758</v>
      </c>
      <c r="D29" s="328">
        <f t="shared" si="12"/>
        <v>2.5925925925925952</v>
      </c>
      <c r="E29" s="328">
        <f t="shared" si="12"/>
        <v>-4.8148148148148096</v>
      </c>
      <c r="F29" s="328">
        <f>F26/F25*100-100</f>
        <v>2.2222222222222143</v>
      </c>
      <c r="G29" s="328">
        <f t="shared" ref="G29:K29" si="13">G26/G25*100-100</f>
        <v>0.74074074074073337</v>
      </c>
      <c r="H29" s="328">
        <f t="shared" si="13"/>
        <v>1.1111111111111143</v>
      </c>
      <c r="I29" s="328">
        <f t="shared" si="13"/>
        <v>0.3703703703703809</v>
      </c>
      <c r="J29" s="328">
        <f t="shared" si="13"/>
        <v>1.8518518518518619</v>
      </c>
      <c r="K29" s="330">
        <f t="shared" si="13"/>
        <v>2.9629629629629619</v>
      </c>
      <c r="L29" s="327">
        <f>L26/L25*100-100</f>
        <v>-2.2222222222222285</v>
      </c>
      <c r="M29" s="328">
        <f t="shared" ref="M29:W29" si="14">M26/M25*100-100</f>
        <v>-2.2222222222222285</v>
      </c>
      <c r="N29" s="328">
        <f t="shared" si="14"/>
        <v>-2.5925925925925952</v>
      </c>
      <c r="O29" s="328">
        <f t="shared" si="14"/>
        <v>0</v>
      </c>
      <c r="P29" s="328">
        <f t="shared" si="14"/>
        <v>-5.1851851851851762</v>
      </c>
      <c r="Q29" s="328">
        <f t="shared" si="14"/>
        <v>-1.8518518518518476</v>
      </c>
      <c r="R29" s="328">
        <f t="shared" si="14"/>
        <v>5.1851851851851762</v>
      </c>
      <c r="S29" s="328">
        <f t="shared" si="14"/>
        <v>-1.1111111111111143</v>
      </c>
      <c r="T29" s="328">
        <f t="shared" si="14"/>
        <v>1.481481481481481</v>
      </c>
      <c r="U29" s="328">
        <f t="shared" si="14"/>
        <v>5.5555555555555571</v>
      </c>
      <c r="V29" s="330">
        <f t="shared" si="14"/>
        <v>2.5925925925925952</v>
      </c>
      <c r="W29" s="339">
        <f t="shared" si="14"/>
        <v>0</v>
      </c>
    </row>
    <row r="30" spans="1:27" ht="13" thickBot="1" x14ac:dyDescent="0.3">
      <c r="A30" s="256" t="s">
        <v>27</v>
      </c>
      <c r="B30" s="257">
        <f>B26-B12</f>
        <v>121.22916666666666</v>
      </c>
      <c r="C30" s="258">
        <f t="shared" ref="C30:W30" si="15">C26-C12</f>
        <v>121.83720930232559</v>
      </c>
      <c r="D30" s="258">
        <f t="shared" si="15"/>
        <v>129.22222222222223</v>
      </c>
      <c r="E30" s="258">
        <f t="shared" si="15"/>
        <v>113.32258064516128</v>
      </c>
      <c r="F30" s="258">
        <f t="shared" si="15"/>
        <v>124.09433962264151</v>
      </c>
      <c r="G30" s="258">
        <f t="shared" si="15"/>
        <v>118.98333333333332</v>
      </c>
      <c r="H30" s="258">
        <f t="shared" si="15"/>
        <v>106.91</v>
      </c>
      <c r="I30" s="258">
        <f t="shared" si="15"/>
        <v>102.22727272727272</v>
      </c>
      <c r="J30" s="258">
        <f t="shared" si="15"/>
        <v>104.7741935483871</v>
      </c>
      <c r="K30" s="354">
        <f t="shared" si="15"/>
        <v>99.515151515151501</v>
      </c>
      <c r="L30" s="257">
        <f>L26-L12</f>
        <v>133.87931034482759</v>
      </c>
      <c r="M30" s="258">
        <f t="shared" si="15"/>
        <v>129.61643835616439</v>
      </c>
      <c r="N30" s="258">
        <f t="shared" si="15"/>
        <v>124.32692307692307</v>
      </c>
      <c r="O30" s="258">
        <f t="shared" si="15"/>
        <v>122.98305084745763</v>
      </c>
      <c r="P30" s="258">
        <f t="shared" si="15"/>
        <v>111.80000000000001</v>
      </c>
      <c r="Q30" s="258">
        <f t="shared" si="15"/>
        <v>112.4655172413793</v>
      </c>
      <c r="R30" s="258">
        <f t="shared" si="15"/>
        <v>129.67241379310346</v>
      </c>
      <c r="S30" s="258">
        <f t="shared" si="15"/>
        <v>100.53488372093022</v>
      </c>
      <c r="T30" s="258">
        <f t="shared" si="15"/>
        <v>106.53947368421052</v>
      </c>
      <c r="U30" s="258">
        <f t="shared" si="15"/>
        <v>111.78260869565219</v>
      </c>
      <c r="V30" s="354">
        <f t="shared" si="15"/>
        <v>92.609756097560989</v>
      </c>
      <c r="W30" s="288">
        <f t="shared" si="15"/>
        <v>114.93242217160213</v>
      </c>
      <c r="X30" s="210"/>
      <c r="Y30" s="210"/>
      <c r="Z30" s="210"/>
    </row>
    <row r="31" spans="1:27" x14ac:dyDescent="0.25">
      <c r="A31" s="260" t="s">
        <v>51</v>
      </c>
      <c r="B31" s="261">
        <v>429</v>
      </c>
      <c r="C31" s="262">
        <v>799</v>
      </c>
      <c r="D31" s="262">
        <v>623</v>
      </c>
      <c r="E31" s="262">
        <v>626</v>
      </c>
      <c r="F31" s="262">
        <v>544</v>
      </c>
      <c r="G31" s="262">
        <v>544</v>
      </c>
      <c r="H31" s="262">
        <v>863</v>
      </c>
      <c r="I31" s="262">
        <v>852</v>
      </c>
      <c r="J31" s="262">
        <v>600</v>
      </c>
      <c r="K31" s="312">
        <v>329</v>
      </c>
      <c r="L31" s="261">
        <v>478</v>
      </c>
      <c r="M31" s="262">
        <v>507</v>
      </c>
      <c r="N31" s="262">
        <v>506</v>
      </c>
      <c r="O31" s="262">
        <v>546</v>
      </c>
      <c r="P31" s="262">
        <v>550</v>
      </c>
      <c r="Q31" s="262">
        <v>543</v>
      </c>
      <c r="R31" s="262">
        <v>541</v>
      </c>
      <c r="S31" s="262">
        <v>841</v>
      </c>
      <c r="T31" s="262">
        <v>757</v>
      </c>
      <c r="U31" s="262">
        <v>425</v>
      </c>
      <c r="V31" s="263">
        <v>398</v>
      </c>
      <c r="W31" s="341">
        <f>SUM(B31:V31)</f>
        <v>12301</v>
      </c>
      <c r="X31" s="200" t="s">
        <v>56</v>
      </c>
      <c r="Y31" s="265">
        <f>W17-W31</f>
        <v>113</v>
      </c>
      <c r="Z31" s="266">
        <f>Y31/W17</f>
        <v>9.1026260673433227E-3</v>
      </c>
    </row>
    <row r="32" spans="1:27" x14ac:dyDescent="0.25">
      <c r="A32" s="267" t="s">
        <v>28</v>
      </c>
      <c r="B32" s="218">
        <v>36</v>
      </c>
      <c r="C32" s="269">
        <v>35.5</v>
      </c>
      <c r="D32" s="269">
        <v>35</v>
      </c>
      <c r="E32" s="269">
        <v>36</v>
      </c>
      <c r="F32" s="269">
        <v>35</v>
      </c>
      <c r="G32" s="269">
        <v>34.5</v>
      </c>
      <c r="H32" s="269">
        <v>34</v>
      </c>
      <c r="I32" s="269">
        <v>34</v>
      </c>
      <c r="J32" s="269">
        <v>34</v>
      </c>
      <c r="K32" s="311">
        <v>33.5</v>
      </c>
      <c r="L32" s="218">
        <v>36</v>
      </c>
      <c r="M32" s="269">
        <v>36</v>
      </c>
      <c r="N32" s="269">
        <v>35.5</v>
      </c>
      <c r="O32" s="269">
        <v>35</v>
      </c>
      <c r="P32" s="269">
        <v>35.5</v>
      </c>
      <c r="Q32" s="269">
        <v>35</v>
      </c>
      <c r="R32" s="269">
        <v>33.5</v>
      </c>
      <c r="S32" s="269">
        <v>33.5</v>
      </c>
      <c r="T32" s="269">
        <v>34</v>
      </c>
      <c r="U32" s="269">
        <v>33</v>
      </c>
      <c r="V32" s="219">
        <v>33</v>
      </c>
      <c r="W32" s="331"/>
      <c r="X32" s="200" t="s">
        <v>57</v>
      </c>
      <c r="Y32" s="200">
        <v>29.68</v>
      </c>
    </row>
    <row r="33" spans="1:40" ht="13" thickBot="1" x14ac:dyDescent="0.3">
      <c r="A33" s="268" t="s">
        <v>26</v>
      </c>
      <c r="B33" s="216">
        <f>(B32-B18)</f>
        <v>5</v>
      </c>
      <c r="C33" s="217">
        <f t="shared" ref="C33:V33" si="16">(C32-C18)</f>
        <v>5</v>
      </c>
      <c r="D33" s="217">
        <f>(D32-D18)</f>
        <v>4.5</v>
      </c>
      <c r="E33" s="217">
        <f t="shared" si="16"/>
        <v>5.5</v>
      </c>
      <c r="F33" s="217">
        <f t="shared" si="16"/>
        <v>5</v>
      </c>
      <c r="G33" s="217">
        <f t="shared" si="16"/>
        <v>5</v>
      </c>
      <c r="H33" s="217">
        <f t="shared" si="16"/>
        <v>5.5</v>
      </c>
      <c r="I33" s="217">
        <f t="shared" si="16"/>
        <v>5.5</v>
      </c>
      <c r="J33" s="217">
        <f t="shared" si="16"/>
        <v>5.5</v>
      </c>
      <c r="K33" s="332">
        <f t="shared" si="16"/>
        <v>5.5</v>
      </c>
      <c r="L33" s="216">
        <f t="shared" si="16"/>
        <v>5</v>
      </c>
      <c r="M33" s="217">
        <f t="shared" si="16"/>
        <v>5</v>
      </c>
      <c r="N33" s="217">
        <f t="shared" si="16"/>
        <v>5</v>
      </c>
      <c r="O33" s="217">
        <f t="shared" si="16"/>
        <v>5</v>
      </c>
      <c r="P33" s="217">
        <f t="shared" si="16"/>
        <v>5.5</v>
      </c>
      <c r="Q33" s="217">
        <f t="shared" si="16"/>
        <v>5.5</v>
      </c>
      <c r="R33" s="217">
        <f t="shared" si="16"/>
        <v>4.5</v>
      </c>
      <c r="S33" s="217">
        <f t="shared" si="16"/>
        <v>5</v>
      </c>
      <c r="T33" s="217">
        <f t="shared" si="16"/>
        <v>5.5</v>
      </c>
      <c r="U33" s="217">
        <f t="shared" si="16"/>
        <v>4.5</v>
      </c>
      <c r="V33" s="322">
        <f t="shared" si="16"/>
        <v>5</v>
      </c>
      <c r="W33" s="333"/>
      <c r="X33" s="200" t="s">
        <v>26</v>
      </c>
      <c r="Y33" s="200">
        <f>Y32-Y18</f>
        <v>8</v>
      </c>
    </row>
    <row r="34" spans="1:40" x14ac:dyDescent="0.25">
      <c r="C34" s="200">
        <v>35.5</v>
      </c>
      <c r="D34" s="200">
        <v>35</v>
      </c>
      <c r="E34" s="200" t="s">
        <v>65</v>
      </c>
      <c r="F34" s="200">
        <v>35</v>
      </c>
      <c r="H34" s="200">
        <v>34</v>
      </c>
      <c r="I34" s="200">
        <v>34</v>
      </c>
      <c r="J34" s="200">
        <v>34</v>
      </c>
      <c r="K34" s="200">
        <v>33.5</v>
      </c>
      <c r="P34" s="200">
        <v>35.5</v>
      </c>
      <c r="Q34" s="200">
        <v>35</v>
      </c>
      <c r="R34" s="200">
        <v>33.5</v>
      </c>
      <c r="S34" s="200">
        <v>34</v>
      </c>
      <c r="T34" s="200">
        <v>34</v>
      </c>
      <c r="U34" s="200">
        <v>33</v>
      </c>
      <c r="V34" s="200">
        <v>33</v>
      </c>
    </row>
    <row r="35" spans="1:40" ht="13" thickBot="1" x14ac:dyDescent="0.3"/>
    <row r="36" spans="1:40" ht="13.5" thickBot="1" x14ac:dyDescent="0.3">
      <c r="A36" s="230" t="s">
        <v>66</v>
      </c>
      <c r="B36" s="908" t="s">
        <v>53</v>
      </c>
      <c r="C36" s="909"/>
      <c r="D36" s="909"/>
      <c r="E36" s="909"/>
      <c r="F36" s="909"/>
      <c r="G36" s="909"/>
      <c r="H36" s="909"/>
      <c r="I36" s="909"/>
      <c r="J36" s="909"/>
      <c r="K36" s="909"/>
      <c r="L36" s="908" t="s">
        <v>63</v>
      </c>
      <c r="M36" s="909"/>
      <c r="N36" s="909"/>
      <c r="O36" s="909"/>
      <c r="P36" s="909"/>
      <c r="Q36" s="909"/>
      <c r="R36" s="909"/>
      <c r="S36" s="909"/>
      <c r="T36" s="909"/>
      <c r="U36" s="909"/>
      <c r="V36" s="910"/>
      <c r="W36" s="292" t="s">
        <v>55</v>
      </c>
    </row>
    <row r="37" spans="1:40" x14ac:dyDescent="0.25">
      <c r="A37" s="231" t="s">
        <v>54</v>
      </c>
      <c r="B37" s="334">
        <v>1</v>
      </c>
      <c r="C37" s="232">
        <v>2</v>
      </c>
      <c r="D37" s="232">
        <v>3</v>
      </c>
      <c r="E37" s="232">
        <v>4</v>
      </c>
      <c r="F37" s="232">
        <v>5</v>
      </c>
      <c r="G37" s="232">
        <v>6</v>
      </c>
      <c r="H37" s="232">
        <v>7</v>
      </c>
      <c r="I37" s="232">
        <v>8</v>
      </c>
      <c r="J37" s="232">
        <v>9</v>
      </c>
      <c r="K37" s="335">
        <v>10</v>
      </c>
      <c r="L37" s="334">
        <v>1</v>
      </c>
      <c r="M37" s="232">
        <v>2</v>
      </c>
      <c r="N37" s="232">
        <v>3</v>
      </c>
      <c r="O37" s="232">
        <v>4</v>
      </c>
      <c r="P37" s="232">
        <v>5</v>
      </c>
      <c r="Q37" s="232">
        <v>6</v>
      </c>
      <c r="R37" s="232">
        <v>7</v>
      </c>
      <c r="S37" s="232">
        <v>8</v>
      </c>
      <c r="T37" s="232">
        <v>9</v>
      </c>
      <c r="U37" s="232">
        <v>10</v>
      </c>
      <c r="V37" s="335">
        <v>11</v>
      </c>
      <c r="W37" s="336">
        <v>924</v>
      </c>
    </row>
    <row r="38" spans="1:40" x14ac:dyDescent="0.25">
      <c r="A38" s="231" t="s">
        <v>2</v>
      </c>
      <c r="B38" s="233">
        <v>1</v>
      </c>
      <c r="C38" s="307">
        <v>2</v>
      </c>
      <c r="D38" s="234">
        <v>3</v>
      </c>
      <c r="E38" s="234">
        <v>3</v>
      </c>
      <c r="F38" s="294">
        <v>4</v>
      </c>
      <c r="G38" s="314">
        <v>5</v>
      </c>
      <c r="H38" s="315">
        <v>6</v>
      </c>
      <c r="I38" s="235">
        <v>7</v>
      </c>
      <c r="J38" s="321">
        <v>8</v>
      </c>
      <c r="K38" s="351">
        <v>9</v>
      </c>
      <c r="L38" s="233">
        <v>1</v>
      </c>
      <c r="M38" s="307">
        <v>2</v>
      </c>
      <c r="N38" s="234">
        <v>3</v>
      </c>
      <c r="O38" s="234">
        <v>3</v>
      </c>
      <c r="P38" s="294">
        <v>4</v>
      </c>
      <c r="Q38" s="314">
        <v>5</v>
      </c>
      <c r="R38" s="315">
        <v>6</v>
      </c>
      <c r="S38" s="235">
        <v>7</v>
      </c>
      <c r="T38" s="321">
        <v>8</v>
      </c>
      <c r="U38" s="351">
        <v>9</v>
      </c>
      <c r="V38" s="352">
        <v>10</v>
      </c>
      <c r="W38" s="214" t="s">
        <v>0</v>
      </c>
    </row>
    <row r="39" spans="1:40" ht="13" x14ac:dyDescent="0.25">
      <c r="A39" s="236" t="s">
        <v>3</v>
      </c>
      <c r="B39" s="237">
        <v>400</v>
      </c>
      <c r="C39" s="238">
        <v>400</v>
      </c>
      <c r="D39" s="238">
        <v>400</v>
      </c>
      <c r="E39" s="238">
        <v>400</v>
      </c>
      <c r="F39" s="238">
        <v>400</v>
      </c>
      <c r="G39" s="238">
        <v>400</v>
      </c>
      <c r="H39" s="238">
        <v>400</v>
      </c>
      <c r="I39" s="238">
        <v>400</v>
      </c>
      <c r="J39" s="238">
        <v>400</v>
      </c>
      <c r="K39" s="308">
        <v>400</v>
      </c>
      <c r="L39" s="237">
        <v>400</v>
      </c>
      <c r="M39" s="238">
        <v>400</v>
      </c>
      <c r="N39" s="238">
        <v>400</v>
      </c>
      <c r="O39" s="238">
        <v>400</v>
      </c>
      <c r="P39" s="238">
        <v>400</v>
      </c>
      <c r="Q39" s="238">
        <v>400</v>
      </c>
      <c r="R39" s="238">
        <v>400</v>
      </c>
      <c r="S39" s="238">
        <v>400</v>
      </c>
      <c r="T39" s="238">
        <v>400</v>
      </c>
      <c r="U39" s="238">
        <v>400</v>
      </c>
      <c r="V39" s="308">
        <v>400</v>
      </c>
      <c r="W39" s="240">
        <v>400</v>
      </c>
      <c r="X39" s="210"/>
      <c r="Y39" s="313"/>
      <c r="Z39" s="313"/>
    </row>
    <row r="40" spans="1:40" ht="12.75" customHeight="1" x14ac:dyDescent="0.25">
      <c r="A40" s="241" t="s">
        <v>6</v>
      </c>
      <c r="B40" s="242">
        <v>393</v>
      </c>
      <c r="C40" s="243">
        <v>398</v>
      </c>
      <c r="D40" s="243">
        <v>407</v>
      </c>
      <c r="E40" s="243">
        <v>408</v>
      </c>
      <c r="F40" s="243">
        <v>415</v>
      </c>
      <c r="G40" s="243">
        <v>413</v>
      </c>
      <c r="H40" s="243">
        <v>399</v>
      </c>
      <c r="I40" s="243">
        <v>417</v>
      </c>
      <c r="J40" s="243">
        <v>418</v>
      </c>
      <c r="K40" s="281">
        <v>405</v>
      </c>
      <c r="L40" s="242">
        <v>414</v>
      </c>
      <c r="M40" s="243">
        <v>398</v>
      </c>
      <c r="N40" s="243">
        <v>388</v>
      </c>
      <c r="O40" s="243">
        <v>404</v>
      </c>
      <c r="P40" s="243">
        <v>382</v>
      </c>
      <c r="Q40" s="243">
        <v>397</v>
      </c>
      <c r="R40" s="243">
        <v>401</v>
      </c>
      <c r="S40" s="243">
        <v>390</v>
      </c>
      <c r="T40" s="243">
        <v>403</v>
      </c>
      <c r="U40" s="243">
        <v>393</v>
      </c>
      <c r="V40" s="281">
        <v>418</v>
      </c>
      <c r="W40" s="317">
        <v>403</v>
      </c>
      <c r="Y40" s="313"/>
      <c r="Z40" s="313"/>
      <c r="AB40" s="888" t="s">
        <v>67</v>
      </c>
      <c r="AC40" s="888"/>
      <c r="AD40" s="888"/>
    </row>
    <row r="41" spans="1:40" x14ac:dyDescent="0.25">
      <c r="A41" s="231" t="s">
        <v>7</v>
      </c>
      <c r="B41" s="245">
        <v>76</v>
      </c>
      <c r="C41" s="246">
        <v>75.599999999999994</v>
      </c>
      <c r="D41" s="246">
        <v>75</v>
      </c>
      <c r="E41" s="246">
        <v>84.4</v>
      </c>
      <c r="F41" s="246">
        <v>75</v>
      </c>
      <c r="G41" s="246">
        <v>85</v>
      </c>
      <c r="H41" s="246">
        <v>78.3</v>
      </c>
      <c r="I41" s="246">
        <v>89.1</v>
      </c>
      <c r="J41" s="246">
        <v>63.3</v>
      </c>
      <c r="K41" s="282">
        <v>78.099999999999994</v>
      </c>
      <c r="L41" s="245">
        <v>66.7</v>
      </c>
      <c r="M41" s="246">
        <v>65</v>
      </c>
      <c r="N41" s="246">
        <v>71.8</v>
      </c>
      <c r="O41" s="246">
        <v>75</v>
      </c>
      <c r="P41" s="246">
        <v>58.5</v>
      </c>
      <c r="Q41" s="246">
        <v>65.900000000000006</v>
      </c>
      <c r="R41" s="246">
        <v>77.5</v>
      </c>
      <c r="S41" s="246">
        <v>74.599999999999994</v>
      </c>
      <c r="T41" s="246">
        <v>75.900000000000006</v>
      </c>
      <c r="U41" s="246">
        <v>85.3</v>
      </c>
      <c r="V41" s="282">
        <v>90</v>
      </c>
      <c r="W41" s="248">
        <v>73.900000000000006</v>
      </c>
      <c r="X41" s="210"/>
      <c r="AB41" s="888"/>
      <c r="AC41" s="888"/>
      <c r="AD41" s="888"/>
    </row>
    <row r="42" spans="1:40" ht="13" thickBot="1" x14ac:dyDescent="0.3">
      <c r="A42" s="231" t="s">
        <v>8</v>
      </c>
      <c r="B42" s="324">
        <v>8.3000000000000004E-2</v>
      </c>
      <c r="C42" s="325">
        <v>8.2000000000000003E-2</v>
      </c>
      <c r="D42" s="325">
        <v>7.9000000000000001E-2</v>
      </c>
      <c r="E42" s="325">
        <v>7.0999999999999994E-2</v>
      </c>
      <c r="F42" s="325">
        <v>8.1000000000000003E-2</v>
      </c>
      <c r="G42" s="325">
        <v>7.4999999999999997E-2</v>
      </c>
      <c r="H42" s="325">
        <v>8.5000000000000006E-2</v>
      </c>
      <c r="I42" s="325">
        <v>6.4000000000000001E-2</v>
      </c>
      <c r="J42" s="325">
        <v>0.10100000000000001</v>
      </c>
      <c r="K42" s="329">
        <v>8.5000000000000006E-2</v>
      </c>
      <c r="L42" s="324">
        <v>0.11</v>
      </c>
      <c r="M42" s="325">
        <v>0.10299999999999999</v>
      </c>
      <c r="N42" s="325">
        <v>9.2999999999999999E-2</v>
      </c>
      <c r="O42" s="325">
        <v>7.8E-2</v>
      </c>
      <c r="P42" s="325">
        <v>0.104</v>
      </c>
      <c r="Q42" s="325">
        <v>9.7000000000000003E-2</v>
      </c>
      <c r="R42" s="325">
        <v>8.7999999999999995E-2</v>
      </c>
      <c r="S42" s="325">
        <v>9.0999999999999998E-2</v>
      </c>
      <c r="T42" s="325">
        <v>8.1000000000000003E-2</v>
      </c>
      <c r="U42" s="325">
        <v>6.8000000000000005E-2</v>
      </c>
      <c r="V42" s="329">
        <v>6.9000000000000006E-2</v>
      </c>
      <c r="W42" s="337">
        <v>8.8999999999999996E-2</v>
      </c>
      <c r="X42" s="210"/>
      <c r="Y42" s="210"/>
      <c r="Z42" s="210"/>
      <c r="AB42" s="888"/>
      <c r="AC42" s="888"/>
      <c r="AD42" s="888"/>
    </row>
    <row r="43" spans="1:40" x14ac:dyDescent="0.25">
      <c r="A43" s="241" t="s">
        <v>1</v>
      </c>
      <c r="B43" s="327">
        <f>B40/B39*100-100</f>
        <v>-1.75</v>
      </c>
      <c r="C43" s="328">
        <f t="shared" ref="C43:E43" si="17">C40/C39*100-100</f>
        <v>-0.5</v>
      </c>
      <c r="D43" s="328">
        <f t="shared" si="17"/>
        <v>1.75</v>
      </c>
      <c r="E43" s="328">
        <f t="shared" si="17"/>
        <v>2</v>
      </c>
      <c r="F43" s="328">
        <f>F40/F39*100-100</f>
        <v>3.7500000000000142</v>
      </c>
      <c r="G43" s="328">
        <f t="shared" ref="G43:K43" si="18">G40/G39*100-100</f>
        <v>3.25</v>
      </c>
      <c r="H43" s="328">
        <f t="shared" si="18"/>
        <v>-0.25</v>
      </c>
      <c r="I43" s="328">
        <f t="shared" si="18"/>
        <v>4.25</v>
      </c>
      <c r="J43" s="328">
        <f t="shared" si="18"/>
        <v>4.5</v>
      </c>
      <c r="K43" s="330">
        <f t="shared" si="18"/>
        <v>1.25</v>
      </c>
      <c r="L43" s="327">
        <f>L40/L39*100-100</f>
        <v>3.4999999999999858</v>
      </c>
      <c r="M43" s="328">
        <f t="shared" ref="M43:W43" si="19">M40/M39*100-100</f>
        <v>-0.5</v>
      </c>
      <c r="N43" s="328">
        <f t="shared" si="19"/>
        <v>-3</v>
      </c>
      <c r="O43" s="328">
        <f t="shared" si="19"/>
        <v>1</v>
      </c>
      <c r="P43" s="328">
        <f t="shared" si="19"/>
        <v>-4.5</v>
      </c>
      <c r="Q43" s="328">
        <f t="shared" si="19"/>
        <v>-0.75</v>
      </c>
      <c r="R43" s="328">
        <f t="shared" si="19"/>
        <v>0.25</v>
      </c>
      <c r="S43" s="328">
        <f t="shared" si="19"/>
        <v>-2.5</v>
      </c>
      <c r="T43" s="328">
        <f t="shared" si="19"/>
        <v>0.75</v>
      </c>
      <c r="U43" s="328">
        <f t="shared" si="19"/>
        <v>-1.75</v>
      </c>
      <c r="V43" s="330">
        <f t="shared" si="19"/>
        <v>4.5</v>
      </c>
      <c r="W43" s="339">
        <f t="shared" si="19"/>
        <v>0.75</v>
      </c>
    </row>
    <row r="44" spans="1:40" ht="13" thickBot="1" x14ac:dyDescent="0.3">
      <c r="A44" s="256" t="s">
        <v>27</v>
      </c>
      <c r="B44" s="257">
        <f>B40-B26</f>
        <v>131</v>
      </c>
      <c r="C44" s="258">
        <f t="shared" ref="C44:W44" si="20">C40-C26</f>
        <v>130</v>
      </c>
      <c r="D44" s="258">
        <f t="shared" si="20"/>
        <v>130</v>
      </c>
      <c r="E44" s="258">
        <f t="shared" si="20"/>
        <v>151</v>
      </c>
      <c r="F44" s="258">
        <f t="shared" si="20"/>
        <v>139</v>
      </c>
      <c r="G44" s="258">
        <f t="shared" si="20"/>
        <v>141</v>
      </c>
      <c r="H44" s="258">
        <f t="shared" si="20"/>
        <v>126</v>
      </c>
      <c r="I44" s="258">
        <f t="shared" si="20"/>
        <v>146</v>
      </c>
      <c r="J44" s="258">
        <f t="shared" si="20"/>
        <v>143</v>
      </c>
      <c r="K44" s="354">
        <f t="shared" si="20"/>
        <v>127</v>
      </c>
      <c r="L44" s="257">
        <f t="shared" si="20"/>
        <v>150</v>
      </c>
      <c r="M44" s="258">
        <f t="shared" si="20"/>
        <v>134</v>
      </c>
      <c r="N44" s="258">
        <f t="shared" si="20"/>
        <v>125</v>
      </c>
      <c r="O44" s="258">
        <f t="shared" si="20"/>
        <v>134</v>
      </c>
      <c r="P44" s="258">
        <f t="shared" si="20"/>
        <v>126</v>
      </c>
      <c r="Q44" s="258">
        <f t="shared" si="20"/>
        <v>132</v>
      </c>
      <c r="R44" s="258">
        <f t="shared" si="20"/>
        <v>117</v>
      </c>
      <c r="S44" s="258">
        <f t="shared" si="20"/>
        <v>123</v>
      </c>
      <c r="T44" s="258">
        <f t="shared" si="20"/>
        <v>129</v>
      </c>
      <c r="U44" s="258">
        <f t="shared" si="20"/>
        <v>108</v>
      </c>
      <c r="V44" s="354">
        <f t="shared" si="20"/>
        <v>141</v>
      </c>
      <c r="W44" s="288">
        <f t="shared" si="20"/>
        <v>133</v>
      </c>
      <c r="X44" s="210"/>
      <c r="Y44" s="210"/>
      <c r="Z44" s="210"/>
    </row>
    <row r="45" spans="1:40" x14ac:dyDescent="0.25">
      <c r="A45" s="260" t="s">
        <v>51</v>
      </c>
      <c r="B45" s="261">
        <v>425</v>
      </c>
      <c r="C45" s="262">
        <v>799</v>
      </c>
      <c r="D45" s="262">
        <v>622</v>
      </c>
      <c r="E45" s="262">
        <v>626</v>
      </c>
      <c r="F45" s="262">
        <v>542</v>
      </c>
      <c r="G45" s="262">
        <v>544</v>
      </c>
      <c r="H45" s="262">
        <v>861</v>
      </c>
      <c r="I45" s="262">
        <v>852</v>
      </c>
      <c r="J45" s="262">
        <v>600</v>
      </c>
      <c r="K45" s="312">
        <v>329</v>
      </c>
      <c r="L45" s="261">
        <v>474</v>
      </c>
      <c r="M45" s="262">
        <v>506</v>
      </c>
      <c r="N45" s="262">
        <v>504</v>
      </c>
      <c r="O45" s="262">
        <v>546</v>
      </c>
      <c r="P45" s="262">
        <v>549</v>
      </c>
      <c r="Q45" s="262">
        <v>542</v>
      </c>
      <c r="R45" s="262">
        <v>540</v>
      </c>
      <c r="S45" s="262">
        <v>840</v>
      </c>
      <c r="T45" s="262">
        <v>753</v>
      </c>
      <c r="U45" s="262">
        <v>424</v>
      </c>
      <c r="V45" s="263">
        <v>397</v>
      </c>
      <c r="W45" s="341">
        <f>SUM(B45:V45)</f>
        <v>12275</v>
      </c>
      <c r="X45" s="200" t="s">
        <v>56</v>
      </c>
      <c r="Y45" s="265">
        <f>W31-W45</f>
        <v>26</v>
      </c>
      <c r="Z45" s="266">
        <f>Y45/W31</f>
        <v>2.1136492968051378E-3</v>
      </c>
    </row>
    <row r="46" spans="1:40" x14ac:dyDescent="0.25">
      <c r="A46" s="267" t="s">
        <v>28</v>
      </c>
      <c r="B46" s="218">
        <v>40</v>
      </c>
      <c r="C46" s="269">
        <v>39.5</v>
      </c>
      <c r="D46" s="269">
        <v>39</v>
      </c>
      <c r="E46" s="269">
        <v>39.5</v>
      </c>
      <c r="F46" s="269">
        <v>38.5</v>
      </c>
      <c r="G46" s="269">
        <v>38</v>
      </c>
      <c r="H46" s="269">
        <v>38</v>
      </c>
      <c r="I46" s="269">
        <v>37.5</v>
      </c>
      <c r="J46" s="269">
        <v>37.5</v>
      </c>
      <c r="K46" s="311">
        <v>37.5</v>
      </c>
      <c r="L46" s="218">
        <v>39.5</v>
      </c>
      <c r="M46" s="269">
        <v>40</v>
      </c>
      <c r="N46" s="269">
        <v>39.5</v>
      </c>
      <c r="O46" s="269">
        <v>39</v>
      </c>
      <c r="P46" s="269">
        <v>40</v>
      </c>
      <c r="Q46" s="269">
        <v>39</v>
      </c>
      <c r="R46" s="269">
        <v>37.5</v>
      </c>
      <c r="S46" s="269">
        <v>38</v>
      </c>
      <c r="T46" s="269">
        <v>38</v>
      </c>
      <c r="U46" s="269">
        <v>37.5</v>
      </c>
      <c r="V46" s="219">
        <v>37</v>
      </c>
      <c r="W46" s="331"/>
      <c r="X46" s="200" t="s">
        <v>57</v>
      </c>
      <c r="Y46" s="200">
        <v>34.700000000000003</v>
      </c>
    </row>
    <row r="47" spans="1:40" ht="13" thickBot="1" x14ac:dyDescent="0.3">
      <c r="A47" s="268" t="s">
        <v>26</v>
      </c>
      <c r="B47" s="216">
        <f>(B46-B32)</f>
        <v>4</v>
      </c>
      <c r="C47" s="217">
        <f t="shared" ref="C47" si="21">(C46-C32)</f>
        <v>4</v>
      </c>
      <c r="D47" s="217">
        <f>(D46-D32)</f>
        <v>4</v>
      </c>
      <c r="E47" s="217">
        <f t="shared" ref="E47:V47" si="22">(E46-E32)</f>
        <v>3.5</v>
      </c>
      <c r="F47" s="217">
        <f t="shared" si="22"/>
        <v>3.5</v>
      </c>
      <c r="G47" s="217">
        <f t="shared" si="22"/>
        <v>3.5</v>
      </c>
      <c r="H47" s="217">
        <f t="shared" si="22"/>
        <v>4</v>
      </c>
      <c r="I47" s="217">
        <f t="shared" si="22"/>
        <v>3.5</v>
      </c>
      <c r="J47" s="217">
        <f t="shared" si="22"/>
        <v>3.5</v>
      </c>
      <c r="K47" s="332">
        <f t="shared" si="22"/>
        <v>4</v>
      </c>
      <c r="L47" s="216">
        <f t="shared" si="22"/>
        <v>3.5</v>
      </c>
      <c r="M47" s="217">
        <f t="shared" si="22"/>
        <v>4</v>
      </c>
      <c r="N47" s="217">
        <f t="shared" si="22"/>
        <v>4</v>
      </c>
      <c r="O47" s="217">
        <f t="shared" si="22"/>
        <v>4</v>
      </c>
      <c r="P47" s="217">
        <f t="shared" si="22"/>
        <v>4.5</v>
      </c>
      <c r="Q47" s="217">
        <f t="shared" si="22"/>
        <v>4</v>
      </c>
      <c r="R47" s="217">
        <f t="shared" si="22"/>
        <v>4</v>
      </c>
      <c r="S47" s="217">
        <f t="shared" si="22"/>
        <v>4.5</v>
      </c>
      <c r="T47" s="217">
        <f t="shared" si="22"/>
        <v>4</v>
      </c>
      <c r="U47" s="217">
        <f t="shared" si="22"/>
        <v>4.5</v>
      </c>
      <c r="V47" s="322">
        <f t="shared" si="22"/>
        <v>4</v>
      </c>
      <c r="W47" s="333"/>
      <c r="X47" s="200" t="s">
        <v>26</v>
      </c>
      <c r="Y47" s="200">
        <f>Y46-Y32</f>
        <v>5.0200000000000031</v>
      </c>
    </row>
    <row r="48" spans="1:40" x14ac:dyDescent="0.25">
      <c r="D48" s="200">
        <v>39</v>
      </c>
      <c r="Q48" s="200">
        <v>39</v>
      </c>
      <c r="R48" s="200">
        <v>37.5</v>
      </c>
      <c r="S48" s="200" t="s">
        <v>65</v>
      </c>
      <c r="T48" s="200">
        <v>38</v>
      </c>
      <c r="V48" s="200">
        <v>37</v>
      </c>
      <c r="AE48" s="911" t="s">
        <v>77</v>
      </c>
      <c r="AF48" s="912"/>
      <c r="AG48" s="912"/>
      <c r="AH48" s="913"/>
      <c r="AI48" s="375"/>
      <c r="AJ48" s="210"/>
      <c r="AK48" s="902" t="s">
        <v>85</v>
      </c>
      <c r="AL48" s="903"/>
      <c r="AM48" s="903"/>
      <c r="AN48" s="904"/>
    </row>
    <row r="49" spans="1:45" x14ac:dyDescent="0.25">
      <c r="AE49" s="914" t="s">
        <v>78</v>
      </c>
      <c r="AF49" s="915"/>
      <c r="AG49" s="915"/>
      <c r="AH49" s="916"/>
      <c r="AI49" s="375"/>
      <c r="AJ49" s="210"/>
      <c r="AK49" s="905" t="s">
        <v>86</v>
      </c>
      <c r="AL49" s="906"/>
      <c r="AM49" s="906"/>
      <c r="AN49" s="907"/>
    </row>
    <row r="50" spans="1:45" ht="13" thickBot="1" x14ac:dyDescent="0.3">
      <c r="B50" s="200">
        <v>40</v>
      </c>
      <c r="C50" s="200">
        <v>40</v>
      </c>
      <c r="D50" s="200">
        <v>40</v>
      </c>
      <c r="E50" s="200">
        <v>40</v>
      </c>
      <c r="F50" s="200">
        <v>40</v>
      </c>
      <c r="G50" s="200">
        <v>40</v>
      </c>
      <c r="H50" s="200">
        <v>40</v>
      </c>
      <c r="I50" s="200">
        <v>40</v>
      </c>
      <c r="J50" s="200">
        <v>40</v>
      </c>
      <c r="K50" s="200">
        <v>40</v>
      </c>
      <c r="L50" s="200">
        <v>40</v>
      </c>
      <c r="M50" s="200">
        <v>40</v>
      </c>
      <c r="AE50" s="358" t="s">
        <v>54</v>
      </c>
      <c r="AF50" s="359" t="s">
        <v>68</v>
      </c>
      <c r="AG50" s="359" t="s">
        <v>59</v>
      </c>
      <c r="AH50" s="360" t="s">
        <v>51</v>
      </c>
      <c r="AI50" s="375" t="s">
        <v>95</v>
      </c>
      <c r="AJ50" s="210"/>
      <c r="AK50" s="358" t="s">
        <v>54</v>
      </c>
      <c r="AL50" s="359" t="s">
        <v>68</v>
      </c>
      <c r="AM50" s="359" t="s">
        <v>59</v>
      </c>
      <c r="AN50" s="360" t="s">
        <v>51</v>
      </c>
      <c r="AP50" s="881"/>
      <c r="AQ50" s="881"/>
      <c r="AR50" s="881"/>
      <c r="AS50" s="881"/>
    </row>
    <row r="51" spans="1:45" ht="13.5" thickBot="1" x14ac:dyDescent="0.3">
      <c r="A51" s="230" t="s">
        <v>76</v>
      </c>
      <c r="B51" s="908" t="s">
        <v>53</v>
      </c>
      <c r="C51" s="909"/>
      <c r="D51" s="909"/>
      <c r="E51" s="909"/>
      <c r="F51" s="909"/>
      <c r="G51" s="909"/>
      <c r="H51" s="909"/>
      <c r="I51" s="909"/>
      <c r="J51" s="909"/>
      <c r="K51" s="909"/>
      <c r="L51" s="909"/>
      <c r="M51" s="910"/>
      <c r="N51" s="908" t="s">
        <v>63</v>
      </c>
      <c r="O51" s="909"/>
      <c r="P51" s="909"/>
      <c r="Q51" s="909"/>
      <c r="R51" s="909"/>
      <c r="S51" s="909"/>
      <c r="T51" s="909"/>
      <c r="U51" s="909"/>
      <c r="V51" s="909"/>
      <c r="W51" s="909"/>
      <c r="X51" s="910"/>
      <c r="Y51" s="292" t="s">
        <v>55</v>
      </c>
      <c r="AE51" s="356">
        <v>1</v>
      </c>
      <c r="AF51" s="357">
        <v>1</v>
      </c>
      <c r="AG51" s="357">
        <v>420</v>
      </c>
      <c r="AH51" s="362">
        <v>334</v>
      </c>
      <c r="AI51" s="200">
        <v>420</v>
      </c>
      <c r="AJ51" s="210"/>
      <c r="AK51" s="356">
        <v>1</v>
      </c>
      <c r="AL51" s="357">
        <v>1</v>
      </c>
      <c r="AM51" s="357">
        <v>430</v>
      </c>
      <c r="AN51" s="362">
        <v>346</v>
      </c>
      <c r="AO51" s="200">
        <v>44.5</v>
      </c>
      <c r="AP51" s="881"/>
      <c r="AQ51" s="881"/>
      <c r="AR51" s="881"/>
      <c r="AS51" s="881"/>
    </row>
    <row r="52" spans="1:45" x14ac:dyDescent="0.25">
      <c r="A52" s="231" t="s">
        <v>54</v>
      </c>
      <c r="B52" s="334">
        <v>1</v>
      </c>
      <c r="C52" s="232">
        <v>2</v>
      </c>
      <c r="D52" s="232">
        <v>3</v>
      </c>
      <c r="E52" s="232">
        <v>4</v>
      </c>
      <c r="F52" s="232">
        <v>5</v>
      </c>
      <c r="G52" s="232">
        <v>6</v>
      </c>
      <c r="H52" s="232">
        <v>7</v>
      </c>
      <c r="I52" s="232">
        <v>8</v>
      </c>
      <c r="J52" s="232">
        <v>9</v>
      </c>
      <c r="K52" s="232">
        <v>10</v>
      </c>
      <c r="L52" s="232">
        <v>11</v>
      </c>
      <c r="M52" s="335">
        <v>12</v>
      </c>
      <c r="N52" s="334">
        <v>1</v>
      </c>
      <c r="O52" s="232">
        <v>2</v>
      </c>
      <c r="P52" s="232">
        <v>3</v>
      </c>
      <c r="Q52" s="232">
        <v>4</v>
      </c>
      <c r="R52" s="232">
        <v>5</v>
      </c>
      <c r="S52" s="232">
        <v>6</v>
      </c>
      <c r="T52" s="232">
        <v>7</v>
      </c>
      <c r="U52" s="232">
        <v>8</v>
      </c>
      <c r="V52" s="232">
        <v>9</v>
      </c>
      <c r="W52" s="232">
        <v>10</v>
      </c>
      <c r="X52" s="335">
        <v>11</v>
      </c>
      <c r="Y52" s="336">
        <v>869</v>
      </c>
      <c r="AE52" s="218">
        <v>2</v>
      </c>
      <c r="AF52" s="269">
        <v>2</v>
      </c>
      <c r="AG52" s="376" t="s">
        <v>79</v>
      </c>
      <c r="AH52" s="219">
        <v>644</v>
      </c>
      <c r="AI52" s="376" t="s">
        <v>96</v>
      </c>
      <c r="AJ52" s="210"/>
      <c r="AK52" s="218">
        <v>2</v>
      </c>
      <c r="AL52" s="269">
        <v>2</v>
      </c>
      <c r="AM52" s="376" t="s">
        <v>87</v>
      </c>
      <c r="AN52" s="219">
        <v>820</v>
      </c>
      <c r="AO52" s="200">
        <v>44</v>
      </c>
      <c r="AP52" s="377" t="s">
        <v>94</v>
      </c>
    </row>
    <row r="53" spans="1:45" x14ac:dyDescent="0.25">
      <c r="A53" s="231" t="s">
        <v>2</v>
      </c>
      <c r="B53" s="233">
        <v>1</v>
      </c>
      <c r="C53" s="307">
        <v>2</v>
      </c>
      <c r="D53" s="234">
        <v>3</v>
      </c>
      <c r="E53" s="234">
        <v>3</v>
      </c>
      <c r="F53" s="294">
        <v>4</v>
      </c>
      <c r="G53" s="294">
        <v>4</v>
      </c>
      <c r="H53" s="314">
        <v>5</v>
      </c>
      <c r="I53" s="314">
        <v>5</v>
      </c>
      <c r="J53" s="315">
        <v>6</v>
      </c>
      <c r="K53" s="315">
        <v>6</v>
      </c>
      <c r="L53" s="235">
        <v>7</v>
      </c>
      <c r="M53" s="321">
        <v>8</v>
      </c>
      <c r="N53" s="233">
        <v>1</v>
      </c>
      <c r="O53" s="307">
        <v>2</v>
      </c>
      <c r="P53" s="234">
        <v>3</v>
      </c>
      <c r="Q53" s="234">
        <v>3</v>
      </c>
      <c r="R53" s="294">
        <v>4</v>
      </c>
      <c r="S53" s="314">
        <v>5</v>
      </c>
      <c r="T53" s="314">
        <v>5</v>
      </c>
      <c r="U53" s="315">
        <v>6</v>
      </c>
      <c r="V53" s="235">
        <v>7</v>
      </c>
      <c r="W53" s="351">
        <v>8</v>
      </c>
      <c r="X53" s="352">
        <v>9</v>
      </c>
      <c r="Y53" s="214" t="s">
        <v>0</v>
      </c>
      <c r="AA53" s="313"/>
      <c r="AB53" s="313"/>
      <c r="AE53" s="218">
        <v>3</v>
      </c>
      <c r="AF53" s="269">
        <v>3</v>
      </c>
      <c r="AG53" s="269" t="s">
        <v>80</v>
      </c>
      <c r="AH53" s="219">
        <v>498</v>
      </c>
      <c r="AI53" s="269" t="s">
        <v>97</v>
      </c>
      <c r="AJ53" s="210"/>
      <c r="AK53" s="218">
        <v>3</v>
      </c>
      <c r="AL53" s="269">
        <v>3</v>
      </c>
      <c r="AM53" s="269" t="s">
        <v>88</v>
      </c>
      <c r="AN53" s="219">
        <v>513</v>
      </c>
      <c r="AO53" s="200">
        <v>43.5</v>
      </c>
    </row>
    <row r="54" spans="1:45" ht="13" x14ac:dyDescent="0.25">
      <c r="A54" s="236" t="s">
        <v>3</v>
      </c>
      <c r="B54" s="237">
        <v>520</v>
      </c>
      <c r="C54" s="238">
        <v>520</v>
      </c>
      <c r="D54" s="238">
        <v>520</v>
      </c>
      <c r="E54" s="238">
        <v>520</v>
      </c>
      <c r="F54" s="238">
        <v>520</v>
      </c>
      <c r="G54" s="238">
        <v>520</v>
      </c>
      <c r="H54" s="238">
        <v>520</v>
      </c>
      <c r="I54" s="238">
        <v>520</v>
      </c>
      <c r="J54" s="238">
        <v>520</v>
      </c>
      <c r="K54" s="238">
        <v>520</v>
      </c>
      <c r="L54" s="238">
        <v>520</v>
      </c>
      <c r="M54" s="308">
        <v>520</v>
      </c>
      <c r="N54" s="237">
        <v>520</v>
      </c>
      <c r="O54" s="238">
        <v>520</v>
      </c>
      <c r="P54" s="238">
        <v>520</v>
      </c>
      <c r="Q54" s="238">
        <v>520</v>
      </c>
      <c r="R54" s="238">
        <v>520</v>
      </c>
      <c r="S54" s="238">
        <v>520</v>
      </c>
      <c r="T54" s="238">
        <v>520</v>
      </c>
      <c r="U54" s="238">
        <v>520</v>
      </c>
      <c r="V54" s="238">
        <v>520</v>
      </c>
      <c r="W54" s="238">
        <v>520</v>
      </c>
      <c r="X54" s="308">
        <v>520</v>
      </c>
      <c r="Y54" s="240">
        <v>520</v>
      </c>
      <c r="Z54" s="210"/>
      <c r="AA54" s="313"/>
      <c r="AB54" s="313"/>
      <c r="AE54" s="218">
        <v>4</v>
      </c>
      <c r="AF54" s="269">
        <v>3</v>
      </c>
      <c r="AG54" s="269" t="s">
        <v>80</v>
      </c>
      <c r="AH54" s="219">
        <v>498</v>
      </c>
      <c r="AI54" s="269" t="s">
        <v>97</v>
      </c>
      <c r="AJ54" s="210"/>
      <c r="AK54" s="218">
        <v>4</v>
      </c>
      <c r="AL54" s="269">
        <v>3</v>
      </c>
      <c r="AM54" s="269" t="s">
        <v>88</v>
      </c>
      <c r="AN54" s="219">
        <v>514</v>
      </c>
      <c r="AO54" s="200">
        <v>43.5</v>
      </c>
    </row>
    <row r="55" spans="1:45" x14ac:dyDescent="0.25">
      <c r="A55" s="241" t="s">
        <v>6</v>
      </c>
      <c r="B55" s="242">
        <v>474</v>
      </c>
      <c r="C55" s="243">
        <v>495</v>
      </c>
      <c r="D55" s="243">
        <v>512</v>
      </c>
      <c r="E55" s="243">
        <v>516</v>
      </c>
      <c r="F55" s="243">
        <v>537</v>
      </c>
      <c r="G55" s="243">
        <v>548</v>
      </c>
      <c r="H55" s="243">
        <v>569</v>
      </c>
      <c r="I55" s="243">
        <v>562</v>
      </c>
      <c r="J55" s="243">
        <v>592</v>
      </c>
      <c r="K55" s="243">
        <v>590</v>
      </c>
      <c r="L55" s="243">
        <v>623</v>
      </c>
      <c r="M55" s="281">
        <v>651</v>
      </c>
      <c r="N55" s="242">
        <v>545</v>
      </c>
      <c r="O55" s="243">
        <v>577</v>
      </c>
      <c r="P55" s="243">
        <v>523</v>
      </c>
      <c r="Q55" s="243">
        <v>570</v>
      </c>
      <c r="R55" s="243">
        <v>517</v>
      </c>
      <c r="S55" s="243">
        <v>548</v>
      </c>
      <c r="T55" s="243">
        <v>560</v>
      </c>
      <c r="U55" s="243">
        <v>531</v>
      </c>
      <c r="V55" s="243">
        <v>556</v>
      </c>
      <c r="W55" s="243">
        <v>544</v>
      </c>
      <c r="X55" s="281">
        <v>614</v>
      </c>
      <c r="Y55" s="317">
        <v>552.03763440860212</v>
      </c>
      <c r="Z55" s="228"/>
      <c r="AE55" s="218">
        <v>5</v>
      </c>
      <c r="AF55" s="269">
        <v>4</v>
      </c>
      <c r="AG55" s="269" t="s">
        <v>81</v>
      </c>
      <c r="AH55" s="219">
        <v>599</v>
      </c>
      <c r="AI55" s="269" t="s">
        <v>88</v>
      </c>
      <c r="AJ55" s="210"/>
      <c r="AK55" s="218">
        <v>5</v>
      </c>
      <c r="AL55" s="269">
        <v>4</v>
      </c>
      <c r="AM55" s="269" t="s">
        <v>89</v>
      </c>
      <c r="AN55" s="219">
        <v>769</v>
      </c>
      <c r="AO55" s="200">
        <v>43</v>
      </c>
    </row>
    <row r="56" spans="1:45" x14ac:dyDescent="0.25">
      <c r="A56" s="231" t="s">
        <v>7</v>
      </c>
      <c r="B56" s="245">
        <v>68</v>
      </c>
      <c r="C56" s="246">
        <v>95.8</v>
      </c>
      <c r="D56" s="246">
        <v>100</v>
      </c>
      <c r="E56" s="246">
        <v>100</v>
      </c>
      <c r="F56" s="246">
        <v>100</v>
      </c>
      <c r="G56" s="246">
        <v>100</v>
      </c>
      <c r="H56" s="246">
        <v>100</v>
      </c>
      <c r="I56" s="246">
        <v>100</v>
      </c>
      <c r="J56" s="246">
        <v>100</v>
      </c>
      <c r="K56" s="246">
        <v>100</v>
      </c>
      <c r="L56" s="246">
        <v>100</v>
      </c>
      <c r="M56" s="282">
        <v>100</v>
      </c>
      <c r="N56" s="245">
        <v>60</v>
      </c>
      <c r="O56" s="246">
        <v>63.2</v>
      </c>
      <c r="P56" s="246">
        <v>76.3</v>
      </c>
      <c r="Q56" s="246">
        <v>72.5</v>
      </c>
      <c r="R56" s="246">
        <v>80</v>
      </c>
      <c r="S56" s="246">
        <v>58.5</v>
      </c>
      <c r="T56" s="246">
        <v>75</v>
      </c>
      <c r="U56" s="246">
        <v>68.3</v>
      </c>
      <c r="V56" s="246">
        <v>76.8</v>
      </c>
      <c r="W56" s="246">
        <v>81.2</v>
      </c>
      <c r="X56" s="282">
        <v>69</v>
      </c>
      <c r="Y56" s="384">
        <v>0.70430107526881724</v>
      </c>
      <c r="Z56" s="210"/>
      <c r="AA56" s="210"/>
      <c r="AB56" s="210"/>
      <c r="AE56" s="218">
        <v>6</v>
      </c>
      <c r="AF56" s="269">
        <v>4</v>
      </c>
      <c r="AG56" s="269" t="s">
        <v>81</v>
      </c>
      <c r="AH56" s="219">
        <v>600</v>
      </c>
      <c r="AI56" s="269" t="s">
        <v>88</v>
      </c>
      <c r="AJ56" s="210"/>
      <c r="AK56" s="218">
        <v>6</v>
      </c>
      <c r="AL56" s="269">
        <v>5</v>
      </c>
      <c r="AM56" s="269" t="s">
        <v>90</v>
      </c>
      <c r="AN56" s="219">
        <v>585</v>
      </c>
      <c r="AO56" s="200">
        <v>42.5</v>
      </c>
      <c r="AP56" s="200">
        <v>42.5</v>
      </c>
    </row>
    <row r="57" spans="1:45" ht="13" thickBot="1" x14ac:dyDescent="0.3">
      <c r="A57" s="231" t="s">
        <v>8</v>
      </c>
      <c r="B57" s="324">
        <v>9.8000000000000004E-2</v>
      </c>
      <c r="C57" s="325">
        <v>5.7000000000000002E-2</v>
      </c>
      <c r="D57" s="325">
        <v>0.03</v>
      </c>
      <c r="E57" s="325">
        <v>3.6999999999999998E-2</v>
      </c>
      <c r="F57" s="325">
        <v>3.1E-2</v>
      </c>
      <c r="G57" s="325">
        <v>4.1000000000000002E-2</v>
      </c>
      <c r="H57" s="325">
        <v>4.1000000000000002E-2</v>
      </c>
      <c r="I57" s="325">
        <v>3.7999999999999999E-2</v>
      </c>
      <c r="J57" s="325">
        <v>3.9E-2</v>
      </c>
      <c r="K57" s="325">
        <v>3.2000000000000001E-2</v>
      </c>
      <c r="L57" s="325">
        <v>2.5000000000000001E-2</v>
      </c>
      <c r="M57" s="329">
        <v>4.2000000000000003E-2</v>
      </c>
      <c r="N57" s="324">
        <v>0.10299999999999999</v>
      </c>
      <c r="O57" s="325">
        <v>9.6000000000000002E-2</v>
      </c>
      <c r="P57" s="325">
        <v>9.2999999999999999E-2</v>
      </c>
      <c r="Q57" s="325">
        <v>9.6000000000000002E-2</v>
      </c>
      <c r="R57" s="325">
        <v>8.4000000000000005E-2</v>
      </c>
      <c r="S57" s="325">
        <v>0.10100000000000001</v>
      </c>
      <c r="T57" s="325">
        <v>0.08</v>
      </c>
      <c r="U57" s="325">
        <v>9.5000000000000001E-2</v>
      </c>
      <c r="V57" s="325">
        <v>8.3000000000000004E-2</v>
      </c>
      <c r="W57" s="325">
        <v>8.6999999999999994E-2</v>
      </c>
      <c r="X57" s="329">
        <v>8.6999999999999994E-2</v>
      </c>
      <c r="Y57" s="383">
        <v>9.5984557832883691E-2</v>
      </c>
      <c r="Z57" s="210"/>
      <c r="AE57" s="218">
        <v>7</v>
      </c>
      <c r="AF57" s="269">
        <v>5</v>
      </c>
      <c r="AG57" s="269" t="s">
        <v>82</v>
      </c>
      <c r="AH57" s="219">
        <v>641</v>
      </c>
      <c r="AI57" s="269" t="s">
        <v>98</v>
      </c>
      <c r="AJ57" s="210"/>
      <c r="AK57" s="218">
        <v>7</v>
      </c>
      <c r="AL57" s="269">
        <v>5</v>
      </c>
      <c r="AM57" s="269" t="s">
        <v>90</v>
      </c>
      <c r="AN57" s="219">
        <v>585</v>
      </c>
      <c r="AO57" s="200">
        <v>42.5</v>
      </c>
      <c r="AP57" s="200">
        <v>42.5</v>
      </c>
    </row>
    <row r="58" spans="1:45" x14ac:dyDescent="0.25">
      <c r="A58" s="241" t="s">
        <v>1</v>
      </c>
      <c r="B58" s="327">
        <f>B55/B54*100-100</f>
        <v>-8.8461538461538538</v>
      </c>
      <c r="C58" s="328">
        <f t="shared" ref="C58:E58" si="23">C55/C54*100-100</f>
        <v>-4.8076923076923066</v>
      </c>
      <c r="D58" s="328">
        <f t="shared" si="23"/>
        <v>-1.538461538461533</v>
      </c>
      <c r="E58" s="328">
        <f t="shared" si="23"/>
        <v>-0.7692307692307736</v>
      </c>
      <c r="F58" s="328">
        <f>F55/F54*100-100</f>
        <v>3.2692307692307736</v>
      </c>
      <c r="G58" s="328">
        <f t="shared" ref="G58:M58" si="24">G55/G54*100-100</f>
        <v>5.3846153846153868</v>
      </c>
      <c r="H58" s="328">
        <f t="shared" si="24"/>
        <v>9.423076923076934</v>
      </c>
      <c r="I58" s="328">
        <f t="shared" si="24"/>
        <v>8.076923076923066</v>
      </c>
      <c r="J58" s="328">
        <f t="shared" si="24"/>
        <v>13.84615384615384</v>
      </c>
      <c r="K58" s="328">
        <f t="shared" si="24"/>
        <v>13.461538461538453</v>
      </c>
      <c r="L58" s="328">
        <f t="shared" si="24"/>
        <v>19.807692307692307</v>
      </c>
      <c r="M58" s="330">
        <f t="shared" si="24"/>
        <v>25.192307692307693</v>
      </c>
      <c r="N58" s="327">
        <f>N55/N54*100-100</f>
        <v>4.8076923076923066</v>
      </c>
      <c r="O58" s="328">
        <f t="shared" ref="O58:Y58" si="25">O55/O54*100-100</f>
        <v>10.961538461538467</v>
      </c>
      <c r="P58" s="328">
        <f t="shared" si="25"/>
        <v>0.5769230769230802</v>
      </c>
      <c r="Q58" s="328">
        <f t="shared" si="25"/>
        <v>9.6153846153846274</v>
      </c>
      <c r="R58" s="328">
        <f t="shared" si="25"/>
        <v>-0.5769230769230802</v>
      </c>
      <c r="S58" s="328">
        <f t="shared" si="25"/>
        <v>5.3846153846153868</v>
      </c>
      <c r="T58" s="328">
        <f t="shared" si="25"/>
        <v>7.6923076923076934</v>
      </c>
      <c r="U58" s="328">
        <f t="shared" si="25"/>
        <v>2.1153846153846132</v>
      </c>
      <c r="V58" s="328">
        <f t="shared" si="25"/>
        <v>6.9230769230769198</v>
      </c>
      <c r="W58" s="328">
        <f t="shared" si="25"/>
        <v>4.6153846153846274</v>
      </c>
      <c r="X58" s="330">
        <f t="shared" si="25"/>
        <v>18.07692307692308</v>
      </c>
      <c r="Y58" s="386">
        <f t="shared" si="25"/>
        <v>6.1610835401157971</v>
      </c>
      <c r="Z58" s="385"/>
      <c r="AA58" s="210"/>
      <c r="AB58" s="210"/>
      <c r="AE58" s="218">
        <v>8</v>
      </c>
      <c r="AF58" s="269">
        <v>5</v>
      </c>
      <c r="AG58" s="269" t="s">
        <v>82</v>
      </c>
      <c r="AH58" s="219">
        <v>642</v>
      </c>
      <c r="AI58" s="269" t="s">
        <v>98</v>
      </c>
      <c r="AJ58" s="210"/>
      <c r="AK58" s="218">
        <v>8</v>
      </c>
      <c r="AL58" s="269">
        <v>6</v>
      </c>
      <c r="AM58" s="269" t="s">
        <v>91</v>
      </c>
      <c r="AN58" s="219">
        <v>467</v>
      </c>
      <c r="AO58" s="200">
        <v>42</v>
      </c>
      <c r="AP58" s="200">
        <v>42</v>
      </c>
    </row>
    <row r="59" spans="1:45" ht="13" thickBot="1" x14ac:dyDescent="0.3">
      <c r="A59" s="256" t="s">
        <v>27</v>
      </c>
      <c r="B59" s="257">
        <f t="shared" ref="B59:I59" si="26">B55-B40</f>
        <v>81</v>
      </c>
      <c r="C59" s="258">
        <f t="shared" si="26"/>
        <v>97</v>
      </c>
      <c r="D59" s="258">
        <f t="shared" si="26"/>
        <v>105</v>
      </c>
      <c r="E59" s="258">
        <f t="shared" si="26"/>
        <v>108</v>
      </c>
      <c r="F59" s="258">
        <f t="shared" si="26"/>
        <v>122</v>
      </c>
      <c r="G59" s="258">
        <f t="shared" si="26"/>
        <v>135</v>
      </c>
      <c r="H59" s="258">
        <f t="shared" si="26"/>
        <v>170</v>
      </c>
      <c r="I59" s="258">
        <f t="shared" si="26"/>
        <v>145</v>
      </c>
      <c r="J59" s="258">
        <v>174</v>
      </c>
      <c r="K59" s="258">
        <v>185</v>
      </c>
      <c r="L59" s="258">
        <f t="shared" ref="L59:Y59" si="27">L55-J40</f>
        <v>205</v>
      </c>
      <c r="M59" s="354">
        <f t="shared" si="27"/>
        <v>246</v>
      </c>
      <c r="N59" s="257">
        <f t="shared" si="27"/>
        <v>131</v>
      </c>
      <c r="O59" s="258">
        <f t="shared" si="27"/>
        <v>179</v>
      </c>
      <c r="P59" s="258">
        <f t="shared" si="27"/>
        <v>135</v>
      </c>
      <c r="Q59" s="258">
        <f t="shared" si="27"/>
        <v>166</v>
      </c>
      <c r="R59" s="258">
        <f t="shared" si="27"/>
        <v>135</v>
      </c>
      <c r="S59" s="258">
        <f t="shared" si="27"/>
        <v>151</v>
      </c>
      <c r="T59" s="258">
        <f t="shared" si="27"/>
        <v>159</v>
      </c>
      <c r="U59" s="258">
        <f t="shared" si="27"/>
        <v>141</v>
      </c>
      <c r="V59" s="258">
        <f t="shared" si="27"/>
        <v>153</v>
      </c>
      <c r="W59" s="258">
        <f t="shared" si="27"/>
        <v>151</v>
      </c>
      <c r="X59" s="354">
        <f t="shared" si="27"/>
        <v>196</v>
      </c>
      <c r="Y59" s="288">
        <f t="shared" si="27"/>
        <v>149.03763440860212</v>
      </c>
      <c r="Z59" s="210"/>
      <c r="AE59" s="218">
        <v>9</v>
      </c>
      <c r="AF59" s="269">
        <v>6</v>
      </c>
      <c r="AG59" s="269" t="s">
        <v>83</v>
      </c>
      <c r="AH59" s="219">
        <v>460</v>
      </c>
      <c r="AI59" s="269" t="s">
        <v>99</v>
      </c>
      <c r="AJ59" s="210"/>
      <c r="AK59" s="218">
        <v>9</v>
      </c>
      <c r="AL59" s="269">
        <v>6</v>
      </c>
      <c r="AM59" s="269" t="s">
        <v>91</v>
      </c>
      <c r="AN59" s="219">
        <v>467</v>
      </c>
      <c r="AO59" s="200">
        <v>42</v>
      </c>
      <c r="AP59" s="200">
        <v>42</v>
      </c>
    </row>
    <row r="60" spans="1:45" x14ac:dyDescent="0.25">
      <c r="A60" s="260" t="s">
        <v>51</v>
      </c>
      <c r="B60" s="261">
        <v>334</v>
      </c>
      <c r="C60" s="262">
        <v>644</v>
      </c>
      <c r="D60" s="262">
        <v>498</v>
      </c>
      <c r="E60" s="262">
        <v>498</v>
      </c>
      <c r="F60" s="262">
        <v>599</v>
      </c>
      <c r="G60" s="262">
        <v>600</v>
      </c>
      <c r="H60" s="262">
        <v>641</v>
      </c>
      <c r="I60" s="262">
        <v>642</v>
      </c>
      <c r="J60" s="262">
        <v>460</v>
      </c>
      <c r="K60" s="262">
        <v>460</v>
      </c>
      <c r="L60" s="262">
        <v>530</v>
      </c>
      <c r="M60" s="263">
        <v>284</v>
      </c>
      <c r="N60" s="372">
        <v>472</v>
      </c>
      <c r="O60" s="262">
        <v>506</v>
      </c>
      <c r="P60" s="262">
        <v>503</v>
      </c>
      <c r="Q60" s="262">
        <v>546</v>
      </c>
      <c r="R60" s="262">
        <v>548</v>
      </c>
      <c r="S60" s="262">
        <v>541</v>
      </c>
      <c r="T60" s="262">
        <v>540</v>
      </c>
      <c r="U60" s="262">
        <v>839</v>
      </c>
      <c r="V60" s="262">
        <v>752</v>
      </c>
      <c r="W60" s="262">
        <v>424</v>
      </c>
      <c r="X60" s="263">
        <v>397</v>
      </c>
      <c r="Y60" s="341">
        <f>SUM(B60:X60)</f>
        <v>12258</v>
      </c>
      <c r="Z60" s="200" t="s">
        <v>56</v>
      </c>
      <c r="AA60" s="265">
        <f>W45-Y60</f>
        <v>17</v>
      </c>
      <c r="AB60" s="266">
        <f>AA60/W45</f>
        <v>1.3849287169042769E-3</v>
      </c>
      <c r="AE60" s="218">
        <v>10</v>
      </c>
      <c r="AF60" s="269">
        <v>6</v>
      </c>
      <c r="AG60" s="269" t="s">
        <v>83</v>
      </c>
      <c r="AH60" s="219">
        <v>460</v>
      </c>
      <c r="AI60" s="269" t="s">
        <v>99</v>
      </c>
      <c r="AJ60" s="210"/>
      <c r="AK60" s="218">
        <v>10</v>
      </c>
      <c r="AL60" s="269">
        <v>7</v>
      </c>
      <c r="AM60" s="269" t="s">
        <v>92</v>
      </c>
      <c r="AN60" s="219">
        <v>674</v>
      </c>
      <c r="AO60" s="200">
        <v>41</v>
      </c>
      <c r="AP60" s="200">
        <v>41</v>
      </c>
    </row>
    <row r="61" spans="1:45" ht="13" thickBot="1" x14ac:dyDescent="0.3">
      <c r="A61" s="267" t="s">
        <v>28</v>
      </c>
      <c r="B61" s="218">
        <v>44.5</v>
      </c>
      <c r="C61" s="269">
        <v>44</v>
      </c>
      <c r="D61" s="269">
        <v>44</v>
      </c>
      <c r="E61" s="269">
        <v>44</v>
      </c>
      <c r="F61" s="269">
        <v>43.5</v>
      </c>
      <c r="G61" s="269">
        <v>43.5</v>
      </c>
      <c r="H61" s="269">
        <v>43</v>
      </c>
      <c r="I61" s="269">
        <v>43</v>
      </c>
      <c r="J61" s="269">
        <v>42</v>
      </c>
      <c r="K61" s="269">
        <v>42</v>
      </c>
      <c r="L61" s="269">
        <v>41</v>
      </c>
      <c r="M61" s="219">
        <v>40</v>
      </c>
      <c r="N61" s="373"/>
      <c r="O61" s="269"/>
      <c r="P61" s="269"/>
      <c r="Q61" s="269"/>
      <c r="R61" s="269"/>
      <c r="S61" s="269"/>
      <c r="T61" s="269"/>
      <c r="U61" s="269"/>
      <c r="V61" s="269"/>
      <c r="W61" s="269"/>
      <c r="X61" s="219"/>
      <c r="Y61" s="331"/>
      <c r="Z61" s="200" t="s">
        <v>57</v>
      </c>
      <c r="AA61" s="200">
        <v>38.61</v>
      </c>
      <c r="AE61" s="218">
        <v>11</v>
      </c>
      <c r="AF61" s="269">
        <v>7</v>
      </c>
      <c r="AG61" s="269" t="s">
        <v>84</v>
      </c>
      <c r="AH61" s="219">
        <v>530</v>
      </c>
      <c r="AI61" s="269" t="s">
        <v>100</v>
      </c>
      <c r="AK61" s="216">
        <v>11</v>
      </c>
      <c r="AL61" s="217">
        <v>8</v>
      </c>
      <c r="AM61" s="217">
        <v>640</v>
      </c>
      <c r="AN61" s="322">
        <v>323</v>
      </c>
      <c r="AO61" s="200">
        <v>40</v>
      </c>
    </row>
    <row r="62" spans="1:45" ht="13" thickBot="1" x14ac:dyDescent="0.3">
      <c r="A62" s="268" t="s">
        <v>26</v>
      </c>
      <c r="B62" s="216">
        <f>(B61-B50)</f>
        <v>4.5</v>
      </c>
      <c r="C62" s="217">
        <f t="shared" ref="C62:M62" si="28">(C61-C50)</f>
        <v>4</v>
      </c>
      <c r="D62" s="217">
        <f t="shared" si="28"/>
        <v>4</v>
      </c>
      <c r="E62" s="217">
        <f t="shared" si="28"/>
        <v>4</v>
      </c>
      <c r="F62" s="217">
        <f t="shared" si="28"/>
        <v>3.5</v>
      </c>
      <c r="G62" s="217">
        <f t="shared" si="28"/>
        <v>3.5</v>
      </c>
      <c r="H62" s="217">
        <f t="shared" si="28"/>
        <v>3</v>
      </c>
      <c r="I62" s="217">
        <f t="shared" si="28"/>
        <v>3</v>
      </c>
      <c r="J62" s="217">
        <f t="shared" si="28"/>
        <v>2</v>
      </c>
      <c r="K62" s="217">
        <f t="shared" si="28"/>
        <v>2</v>
      </c>
      <c r="L62" s="217">
        <f t="shared" si="28"/>
        <v>1</v>
      </c>
      <c r="M62" s="322">
        <f t="shared" si="28"/>
        <v>0</v>
      </c>
      <c r="N62" s="374">
        <f t="shared" ref="N62:X62" si="29">(N61-L46)</f>
        <v>-39.5</v>
      </c>
      <c r="O62" s="217">
        <f t="shared" si="29"/>
        <v>-40</v>
      </c>
      <c r="P62" s="217">
        <f t="shared" si="29"/>
        <v>-39.5</v>
      </c>
      <c r="Q62" s="217">
        <f t="shared" si="29"/>
        <v>-39</v>
      </c>
      <c r="R62" s="217">
        <f t="shared" si="29"/>
        <v>-40</v>
      </c>
      <c r="S62" s="217">
        <f t="shared" si="29"/>
        <v>-39</v>
      </c>
      <c r="T62" s="217">
        <f t="shared" si="29"/>
        <v>-37.5</v>
      </c>
      <c r="U62" s="217">
        <f t="shared" si="29"/>
        <v>-38</v>
      </c>
      <c r="V62" s="217">
        <f t="shared" si="29"/>
        <v>-38</v>
      </c>
      <c r="W62" s="217">
        <f t="shared" si="29"/>
        <v>-37.5</v>
      </c>
      <c r="X62" s="322">
        <f t="shared" si="29"/>
        <v>-37</v>
      </c>
      <c r="Y62" s="333"/>
      <c r="Z62" s="200" t="s">
        <v>26</v>
      </c>
      <c r="AA62" s="200">
        <f>AA61-Y46</f>
        <v>3.9099999999999966</v>
      </c>
      <c r="AE62" s="216">
        <v>12</v>
      </c>
      <c r="AF62" s="217">
        <v>8</v>
      </c>
      <c r="AG62" s="217">
        <v>620</v>
      </c>
      <c r="AH62" s="322">
        <v>284</v>
      </c>
      <c r="AI62" s="217">
        <v>610</v>
      </c>
    </row>
    <row r="63" spans="1:45" x14ac:dyDescent="0.25">
      <c r="B63" s="200">
        <v>44.5</v>
      </c>
      <c r="C63" s="200">
        <v>44</v>
      </c>
      <c r="D63" s="200">
        <v>44</v>
      </c>
      <c r="E63" s="200">
        <v>44</v>
      </c>
      <c r="F63" s="200">
        <v>43.5</v>
      </c>
      <c r="G63" s="200">
        <v>43.5</v>
      </c>
      <c r="H63" s="200">
        <v>43</v>
      </c>
      <c r="I63" s="200">
        <v>43</v>
      </c>
      <c r="J63" s="200">
        <v>42</v>
      </c>
      <c r="K63" s="200">
        <v>42</v>
      </c>
      <c r="L63" s="200">
        <v>41</v>
      </c>
      <c r="M63" s="200">
        <v>40</v>
      </c>
    </row>
    <row r="65" spans="1:28" ht="13" thickBot="1" x14ac:dyDescent="0.3">
      <c r="N65" s="200">
        <v>44.5</v>
      </c>
      <c r="O65" s="200">
        <v>44</v>
      </c>
      <c r="P65" s="200">
        <v>43.5</v>
      </c>
      <c r="Q65" s="200">
        <v>43.5</v>
      </c>
      <c r="R65" s="200">
        <v>43</v>
      </c>
      <c r="S65" s="200">
        <v>42.5</v>
      </c>
      <c r="T65" s="200">
        <v>42.5</v>
      </c>
      <c r="U65" s="200">
        <v>42</v>
      </c>
      <c r="V65" s="200">
        <v>42</v>
      </c>
      <c r="W65" s="200">
        <v>41</v>
      </c>
      <c r="X65" s="200">
        <v>40</v>
      </c>
    </row>
    <row r="66" spans="1:28" ht="13.5" thickBot="1" x14ac:dyDescent="0.3">
      <c r="A66" s="230" t="s">
        <v>103</v>
      </c>
      <c r="B66" s="908" t="s">
        <v>53</v>
      </c>
      <c r="C66" s="909"/>
      <c r="D66" s="909"/>
      <c r="E66" s="909"/>
      <c r="F66" s="909"/>
      <c r="G66" s="909"/>
      <c r="H66" s="909"/>
      <c r="I66" s="909"/>
      <c r="J66" s="909"/>
      <c r="K66" s="909"/>
      <c r="L66" s="909"/>
      <c r="M66" s="910"/>
      <c r="N66" s="908" t="s">
        <v>63</v>
      </c>
      <c r="O66" s="909"/>
      <c r="P66" s="909"/>
      <c r="Q66" s="909"/>
      <c r="R66" s="909"/>
      <c r="S66" s="909"/>
      <c r="T66" s="909"/>
      <c r="U66" s="909"/>
      <c r="V66" s="909"/>
      <c r="W66" s="909"/>
      <c r="X66" s="910"/>
      <c r="Y66" s="292" t="s">
        <v>55</v>
      </c>
    </row>
    <row r="67" spans="1:28" x14ac:dyDescent="0.25">
      <c r="A67" s="231" t="s">
        <v>54</v>
      </c>
      <c r="B67" s="334">
        <v>1</v>
      </c>
      <c r="C67" s="232">
        <v>2</v>
      </c>
      <c r="D67" s="232">
        <v>3</v>
      </c>
      <c r="E67" s="232">
        <v>4</v>
      </c>
      <c r="F67" s="232">
        <v>5</v>
      </c>
      <c r="G67" s="232">
        <v>6</v>
      </c>
      <c r="H67" s="232">
        <v>7</v>
      </c>
      <c r="I67" s="232">
        <v>8</v>
      </c>
      <c r="J67" s="232">
        <v>9</v>
      </c>
      <c r="K67" s="232">
        <v>10</v>
      </c>
      <c r="L67" s="232">
        <v>11</v>
      </c>
      <c r="M67" s="335">
        <v>12</v>
      </c>
      <c r="N67" s="334">
        <v>1</v>
      </c>
      <c r="O67" s="232">
        <v>2</v>
      </c>
      <c r="P67" s="232">
        <v>3</v>
      </c>
      <c r="Q67" s="232">
        <v>4</v>
      </c>
      <c r="R67" s="232">
        <v>5</v>
      </c>
      <c r="S67" s="232">
        <v>6</v>
      </c>
      <c r="T67" s="232">
        <v>7</v>
      </c>
      <c r="U67" s="232">
        <v>8</v>
      </c>
      <c r="V67" s="232">
        <v>9</v>
      </c>
      <c r="W67" s="232">
        <v>10</v>
      </c>
      <c r="X67" s="335">
        <v>11</v>
      </c>
      <c r="Y67" s="336">
        <v>912</v>
      </c>
    </row>
    <row r="68" spans="1:28" x14ac:dyDescent="0.25">
      <c r="A68" s="231" t="s">
        <v>2</v>
      </c>
      <c r="B68" s="233">
        <v>1</v>
      </c>
      <c r="C68" s="307">
        <v>2</v>
      </c>
      <c r="D68" s="234">
        <v>3</v>
      </c>
      <c r="E68" s="234">
        <v>3</v>
      </c>
      <c r="F68" s="294">
        <v>4</v>
      </c>
      <c r="G68" s="294">
        <v>4</v>
      </c>
      <c r="H68" s="314">
        <v>5</v>
      </c>
      <c r="I68" s="314">
        <v>5</v>
      </c>
      <c r="J68" s="315">
        <v>6</v>
      </c>
      <c r="K68" s="315">
        <v>6</v>
      </c>
      <c r="L68" s="235">
        <v>7</v>
      </c>
      <c r="M68" s="321">
        <v>8</v>
      </c>
      <c r="N68" s="233">
        <v>1</v>
      </c>
      <c r="O68" s="307">
        <v>2</v>
      </c>
      <c r="P68" s="234">
        <v>3</v>
      </c>
      <c r="Q68" s="234">
        <v>3</v>
      </c>
      <c r="R68" s="294">
        <v>4</v>
      </c>
      <c r="S68" s="314">
        <v>5</v>
      </c>
      <c r="T68" s="314">
        <v>5</v>
      </c>
      <c r="U68" s="315">
        <v>6</v>
      </c>
      <c r="V68" s="315">
        <v>6</v>
      </c>
      <c r="W68" s="235">
        <v>7</v>
      </c>
      <c r="X68" s="351">
        <v>8</v>
      </c>
      <c r="Y68" s="214" t="s">
        <v>0</v>
      </c>
      <c r="AA68" s="313"/>
      <c r="AB68" s="313"/>
    </row>
    <row r="69" spans="1:28" ht="13" x14ac:dyDescent="0.25">
      <c r="A69" s="236" t="s">
        <v>3</v>
      </c>
      <c r="B69" s="237">
        <v>620</v>
      </c>
      <c r="C69" s="238">
        <v>620</v>
      </c>
      <c r="D69" s="238">
        <v>620</v>
      </c>
      <c r="E69" s="238">
        <v>620</v>
      </c>
      <c r="F69" s="238">
        <v>620</v>
      </c>
      <c r="G69" s="238">
        <v>620</v>
      </c>
      <c r="H69" s="238">
        <v>620</v>
      </c>
      <c r="I69" s="238">
        <v>620</v>
      </c>
      <c r="J69" s="238">
        <v>620</v>
      </c>
      <c r="K69" s="238">
        <v>620</v>
      </c>
      <c r="L69" s="238">
        <v>620</v>
      </c>
      <c r="M69" s="308">
        <v>620</v>
      </c>
      <c r="N69" s="237">
        <v>620</v>
      </c>
      <c r="O69" s="238">
        <v>620</v>
      </c>
      <c r="P69" s="238">
        <v>620</v>
      </c>
      <c r="Q69" s="238">
        <v>620</v>
      </c>
      <c r="R69" s="238">
        <v>620</v>
      </c>
      <c r="S69" s="238">
        <v>620</v>
      </c>
      <c r="T69" s="238">
        <v>620</v>
      </c>
      <c r="U69" s="238">
        <v>620</v>
      </c>
      <c r="V69" s="238">
        <v>620</v>
      </c>
      <c r="W69" s="238">
        <v>620</v>
      </c>
      <c r="X69" s="308">
        <v>620</v>
      </c>
      <c r="Y69" s="240">
        <v>620</v>
      </c>
      <c r="Z69" s="210"/>
      <c r="AA69" s="313"/>
      <c r="AB69" s="313"/>
    </row>
    <row r="70" spans="1:28" x14ac:dyDescent="0.25">
      <c r="A70" s="241" t="s">
        <v>6</v>
      </c>
      <c r="B70" s="242">
        <v>551</v>
      </c>
      <c r="C70" s="243">
        <v>591</v>
      </c>
      <c r="D70" s="243">
        <v>602</v>
      </c>
      <c r="E70" s="243">
        <v>592</v>
      </c>
      <c r="F70" s="243">
        <v>641</v>
      </c>
      <c r="G70" s="243">
        <v>634</v>
      </c>
      <c r="H70" s="243">
        <v>640</v>
      </c>
      <c r="I70" s="243">
        <v>637</v>
      </c>
      <c r="J70" s="243">
        <v>666</v>
      </c>
      <c r="K70" s="243">
        <v>649</v>
      </c>
      <c r="L70" s="243">
        <v>672</v>
      </c>
      <c r="M70" s="281">
        <v>700</v>
      </c>
      <c r="N70" s="242">
        <v>564</v>
      </c>
      <c r="O70" s="243">
        <v>573</v>
      </c>
      <c r="P70" s="243">
        <v>608</v>
      </c>
      <c r="Q70" s="243">
        <v>594</v>
      </c>
      <c r="R70" s="243">
        <v>627</v>
      </c>
      <c r="S70" s="243">
        <v>629</v>
      </c>
      <c r="T70" s="243">
        <v>634</v>
      </c>
      <c r="U70" s="243">
        <v>649</v>
      </c>
      <c r="V70" s="243">
        <v>657</v>
      </c>
      <c r="W70" s="243">
        <v>671</v>
      </c>
      <c r="X70" s="281">
        <v>703</v>
      </c>
      <c r="Y70" s="317">
        <v>628</v>
      </c>
      <c r="Z70" s="228"/>
    </row>
    <row r="71" spans="1:28" x14ac:dyDescent="0.25">
      <c r="A71" s="231" t="s">
        <v>7</v>
      </c>
      <c r="B71" s="245">
        <v>56</v>
      </c>
      <c r="C71" s="246">
        <v>91.7</v>
      </c>
      <c r="D71" s="246">
        <v>97.3</v>
      </c>
      <c r="E71" s="246">
        <v>97.3</v>
      </c>
      <c r="F71" s="246">
        <v>94</v>
      </c>
      <c r="G71" s="246">
        <v>98</v>
      </c>
      <c r="H71" s="246">
        <v>97.7</v>
      </c>
      <c r="I71" s="246">
        <v>100</v>
      </c>
      <c r="J71" s="246">
        <v>100</v>
      </c>
      <c r="K71" s="246">
        <v>100</v>
      </c>
      <c r="L71" s="246">
        <v>97.4</v>
      </c>
      <c r="M71" s="282">
        <v>90.9</v>
      </c>
      <c r="N71" s="245">
        <v>84.6</v>
      </c>
      <c r="O71" s="246">
        <v>96.7</v>
      </c>
      <c r="P71" s="246">
        <v>92.1</v>
      </c>
      <c r="Q71" s="246">
        <v>97.4</v>
      </c>
      <c r="R71" s="246">
        <v>98.2</v>
      </c>
      <c r="S71" s="246">
        <v>100</v>
      </c>
      <c r="T71" s="246">
        <v>95.3</v>
      </c>
      <c r="U71" s="246">
        <v>97.1</v>
      </c>
      <c r="V71" s="246">
        <v>100</v>
      </c>
      <c r="W71" s="246">
        <v>98</v>
      </c>
      <c r="X71" s="282">
        <v>95.8</v>
      </c>
      <c r="Y71" s="384">
        <v>0.83799999999999997</v>
      </c>
      <c r="Z71" s="210"/>
      <c r="AA71" s="210"/>
      <c r="AB71" s="210"/>
    </row>
    <row r="72" spans="1:28" ht="13" thickBot="1" x14ac:dyDescent="0.3">
      <c r="A72" s="231" t="s">
        <v>8</v>
      </c>
      <c r="B72" s="324">
        <v>0.106</v>
      </c>
      <c r="C72" s="325">
        <v>5.5E-2</v>
      </c>
      <c r="D72" s="325">
        <v>3.3000000000000002E-2</v>
      </c>
      <c r="E72" s="325">
        <v>5.0999999999999997E-2</v>
      </c>
      <c r="F72" s="325">
        <v>4.8000000000000001E-2</v>
      </c>
      <c r="G72" s="325">
        <v>4.4999999999999998E-2</v>
      </c>
      <c r="H72" s="325">
        <v>4.1000000000000002E-2</v>
      </c>
      <c r="I72" s="325">
        <v>4.2999999999999997E-2</v>
      </c>
      <c r="J72" s="325">
        <v>3.5999999999999997E-2</v>
      </c>
      <c r="K72" s="325">
        <v>4.4999999999999998E-2</v>
      </c>
      <c r="L72" s="325">
        <v>4.1000000000000002E-2</v>
      </c>
      <c r="M72" s="329">
        <v>5.3999999999999999E-2</v>
      </c>
      <c r="N72" s="324">
        <v>8.1000000000000003E-2</v>
      </c>
      <c r="O72" s="325">
        <v>4.4999999999999998E-2</v>
      </c>
      <c r="P72" s="325">
        <v>6.0999999999999999E-2</v>
      </c>
      <c r="Q72" s="325">
        <v>4.1000000000000002E-2</v>
      </c>
      <c r="R72" s="325">
        <v>3.9E-2</v>
      </c>
      <c r="S72" s="325">
        <v>3.6999999999999998E-2</v>
      </c>
      <c r="T72" s="325">
        <v>4.3999999999999997E-2</v>
      </c>
      <c r="U72" s="325">
        <v>4.4999999999999998E-2</v>
      </c>
      <c r="V72" s="325">
        <v>3.9E-2</v>
      </c>
      <c r="W72" s="325">
        <v>4.5999999999999999E-2</v>
      </c>
      <c r="X72" s="329">
        <v>0.06</v>
      </c>
      <c r="Y72" s="383">
        <v>7.4999999999999997E-2</v>
      </c>
      <c r="Z72" s="210"/>
    </row>
    <row r="73" spans="1:28" x14ac:dyDescent="0.25">
      <c r="A73" s="241" t="s">
        <v>1</v>
      </c>
      <c r="B73" s="327">
        <f>B70/B69*100-100</f>
        <v>-11.129032258064512</v>
      </c>
      <c r="C73" s="328">
        <f t="shared" ref="C73:E73" si="30">C70/C69*100-100</f>
        <v>-4.6774193548387046</v>
      </c>
      <c r="D73" s="328">
        <f t="shared" si="30"/>
        <v>-2.9032258064516157</v>
      </c>
      <c r="E73" s="328">
        <f t="shared" si="30"/>
        <v>-4.5161290322580641</v>
      </c>
      <c r="F73" s="328">
        <f>F70/F69*100-100</f>
        <v>3.3870967741935516</v>
      </c>
      <c r="G73" s="328">
        <f t="shared" ref="G73:K73" si="31">G70/G69*100-100</f>
        <v>2.2580645161290249</v>
      </c>
      <c r="H73" s="328">
        <f t="shared" si="31"/>
        <v>3.2258064516128968</v>
      </c>
      <c r="I73" s="328">
        <f t="shared" si="31"/>
        <v>2.7419354838709609</v>
      </c>
      <c r="J73" s="328">
        <f t="shared" si="31"/>
        <v>7.4193548387096797</v>
      </c>
      <c r="K73" s="328">
        <f t="shared" si="31"/>
        <v>4.6774193548387188</v>
      </c>
      <c r="L73" s="328">
        <f t="shared" ref="L73:M73" si="32">L70/L69*100-100</f>
        <v>8.3870967741935658</v>
      </c>
      <c r="M73" s="330">
        <f t="shared" si="32"/>
        <v>12.90322580645163</v>
      </c>
      <c r="N73" s="327">
        <f>N70/N69*100-100</f>
        <v>-9.0322580645161281</v>
      </c>
      <c r="O73" s="328">
        <f t="shared" ref="O73:Y73" si="33">O70/O69*100-100</f>
        <v>-7.5806451612903203</v>
      </c>
      <c r="P73" s="328">
        <f t="shared" si="33"/>
        <v>-1.9354838709677438</v>
      </c>
      <c r="Q73" s="328">
        <f t="shared" si="33"/>
        <v>-4.1935483870967829</v>
      </c>
      <c r="R73" s="328">
        <f t="shared" si="33"/>
        <v>1.1290322580645125</v>
      </c>
      <c r="S73" s="328">
        <f t="shared" si="33"/>
        <v>1.4516129032257936</v>
      </c>
      <c r="T73" s="328">
        <f t="shared" si="33"/>
        <v>2.2580645161290249</v>
      </c>
      <c r="U73" s="328">
        <f t="shared" si="33"/>
        <v>4.6774193548387188</v>
      </c>
      <c r="V73" s="328">
        <f t="shared" si="33"/>
        <v>5.9677419354838577</v>
      </c>
      <c r="W73" s="328">
        <f t="shared" si="33"/>
        <v>8.225806451612911</v>
      </c>
      <c r="X73" s="330">
        <f t="shared" si="33"/>
        <v>13.387096774193537</v>
      </c>
      <c r="Y73" s="386">
        <f t="shared" si="33"/>
        <v>1.2903225806451672</v>
      </c>
      <c r="Z73" s="385"/>
      <c r="AA73" s="210"/>
      <c r="AB73" s="210"/>
    </row>
    <row r="74" spans="1:28" ht="13" thickBot="1" x14ac:dyDescent="0.3">
      <c r="A74" s="256" t="s">
        <v>27</v>
      </c>
      <c r="B74" s="257">
        <f t="shared" ref="B74:X74" si="34">B70-B55</f>
        <v>77</v>
      </c>
      <c r="C74" s="258">
        <f t="shared" si="34"/>
        <v>96</v>
      </c>
      <c r="D74" s="258">
        <f t="shared" si="34"/>
        <v>90</v>
      </c>
      <c r="E74" s="258">
        <f t="shared" si="34"/>
        <v>76</v>
      </c>
      <c r="F74" s="258">
        <f t="shared" si="34"/>
        <v>104</v>
      </c>
      <c r="G74" s="258">
        <f t="shared" si="34"/>
        <v>86</v>
      </c>
      <c r="H74" s="258">
        <f t="shared" si="34"/>
        <v>71</v>
      </c>
      <c r="I74" s="258">
        <f t="shared" si="34"/>
        <v>75</v>
      </c>
      <c r="J74" s="258">
        <f t="shared" si="34"/>
        <v>74</v>
      </c>
      <c r="K74" s="258">
        <f t="shared" si="34"/>
        <v>59</v>
      </c>
      <c r="L74" s="258">
        <f t="shared" si="34"/>
        <v>49</v>
      </c>
      <c r="M74" s="354">
        <f t="shared" si="34"/>
        <v>49</v>
      </c>
      <c r="N74" s="257">
        <f t="shared" si="34"/>
        <v>19</v>
      </c>
      <c r="O74" s="258">
        <f t="shared" si="34"/>
        <v>-4</v>
      </c>
      <c r="P74" s="258">
        <f t="shared" si="34"/>
        <v>85</v>
      </c>
      <c r="Q74" s="258">
        <f t="shared" si="34"/>
        <v>24</v>
      </c>
      <c r="R74" s="258">
        <f t="shared" si="34"/>
        <v>110</v>
      </c>
      <c r="S74" s="258">
        <f t="shared" si="34"/>
        <v>81</v>
      </c>
      <c r="T74" s="258">
        <f t="shared" si="34"/>
        <v>74</v>
      </c>
      <c r="U74" s="258">
        <f t="shared" si="34"/>
        <v>118</v>
      </c>
      <c r="V74" s="258">
        <f t="shared" si="34"/>
        <v>101</v>
      </c>
      <c r="W74" s="258">
        <f t="shared" si="34"/>
        <v>127</v>
      </c>
      <c r="X74" s="354">
        <f t="shared" si="34"/>
        <v>89</v>
      </c>
      <c r="Y74" s="288">
        <f>Y70-Y55</f>
        <v>75.962365591397884</v>
      </c>
      <c r="Z74" s="210"/>
    </row>
    <row r="75" spans="1:28" x14ac:dyDescent="0.25">
      <c r="A75" s="260" t="s">
        <v>51</v>
      </c>
      <c r="B75" s="261">
        <v>333</v>
      </c>
      <c r="C75" s="262">
        <v>644</v>
      </c>
      <c r="D75" s="262">
        <v>498</v>
      </c>
      <c r="E75" s="262">
        <v>498</v>
      </c>
      <c r="F75" s="262">
        <v>599</v>
      </c>
      <c r="G75" s="262">
        <v>600</v>
      </c>
      <c r="H75" s="262">
        <v>641</v>
      </c>
      <c r="I75" s="262">
        <v>642</v>
      </c>
      <c r="J75" s="262">
        <v>460</v>
      </c>
      <c r="K75" s="262">
        <v>458</v>
      </c>
      <c r="L75" s="262">
        <v>530</v>
      </c>
      <c r="M75" s="263">
        <v>284</v>
      </c>
      <c r="N75" s="372">
        <v>345</v>
      </c>
      <c r="O75" s="262">
        <v>818</v>
      </c>
      <c r="P75" s="262">
        <v>513</v>
      </c>
      <c r="Q75" s="262">
        <v>514</v>
      </c>
      <c r="R75" s="262">
        <v>768</v>
      </c>
      <c r="S75" s="262">
        <v>584</v>
      </c>
      <c r="T75" s="262">
        <v>583</v>
      </c>
      <c r="U75" s="262">
        <v>467</v>
      </c>
      <c r="V75" s="262">
        <v>467</v>
      </c>
      <c r="W75" s="262">
        <v>674</v>
      </c>
      <c r="X75" s="263">
        <v>323</v>
      </c>
      <c r="Y75" s="341">
        <f>SUM(B75:X75)</f>
        <v>12243</v>
      </c>
      <c r="Z75" s="200" t="s">
        <v>56</v>
      </c>
      <c r="AA75" s="265">
        <f>Y60-Y75</f>
        <v>15</v>
      </c>
      <c r="AB75" s="266">
        <f>AA75/Y60</f>
        <v>1.2236906510034262E-3</v>
      </c>
    </row>
    <row r="76" spans="1:28" x14ac:dyDescent="0.25">
      <c r="A76" s="267" t="s">
        <v>28</v>
      </c>
      <c r="B76" s="218">
        <v>47.5</v>
      </c>
      <c r="C76" s="269">
        <v>47</v>
      </c>
      <c r="D76" s="269">
        <v>47</v>
      </c>
      <c r="E76" s="269">
        <v>47</v>
      </c>
      <c r="F76" s="269">
        <v>45.5</v>
      </c>
      <c r="G76" s="269">
        <v>46</v>
      </c>
      <c r="H76" s="269">
        <v>45.5</v>
      </c>
      <c r="I76" s="269">
        <v>45.5</v>
      </c>
      <c r="J76" s="269">
        <v>44</v>
      </c>
      <c r="K76" s="269">
        <v>44</v>
      </c>
      <c r="L76" s="269">
        <v>43.5</v>
      </c>
      <c r="M76" s="219">
        <v>42.5</v>
      </c>
      <c r="N76" s="373">
        <v>47.5</v>
      </c>
      <c r="O76" s="269">
        <v>47</v>
      </c>
      <c r="P76" s="269">
        <v>46.5</v>
      </c>
      <c r="Q76" s="269">
        <v>46.5</v>
      </c>
      <c r="R76" s="269">
        <v>45.5</v>
      </c>
      <c r="S76" s="269">
        <v>45</v>
      </c>
      <c r="T76" s="269">
        <v>45</v>
      </c>
      <c r="U76" s="269">
        <v>44.5</v>
      </c>
      <c r="V76" s="269">
        <v>44.5</v>
      </c>
      <c r="W76" s="269">
        <v>43</v>
      </c>
      <c r="X76" s="219">
        <v>42</v>
      </c>
      <c r="Y76" s="331"/>
      <c r="Z76" s="200" t="s">
        <v>57</v>
      </c>
      <c r="AA76" s="200">
        <v>42.87</v>
      </c>
    </row>
    <row r="77" spans="1:28" ht="13" thickBot="1" x14ac:dyDescent="0.3">
      <c r="A77" s="268" t="s">
        <v>26</v>
      </c>
      <c r="B77" s="216">
        <f>(B76-B61)</f>
        <v>3</v>
      </c>
      <c r="C77" s="217">
        <f t="shared" ref="C77:M77" si="35">(C76-C61)</f>
        <v>3</v>
      </c>
      <c r="D77" s="217">
        <f t="shared" si="35"/>
        <v>3</v>
      </c>
      <c r="E77" s="217">
        <f t="shared" si="35"/>
        <v>3</v>
      </c>
      <c r="F77" s="217">
        <f t="shared" si="35"/>
        <v>2</v>
      </c>
      <c r="G77" s="217">
        <f t="shared" si="35"/>
        <v>2.5</v>
      </c>
      <c r="H77" s="217">
        <f t="shared" si="35"/>
        <v>2.5</v>
      </c>
      <c r="I77" s="217">
        <f t="shared" si="35"/>
        <v>2.5</v>
      </c>
      <c r="J77" s="217">
        <f t="shared" si="35"/>
        <v>2</v>
      </c>
      <c r="K77" s="217">
        <f t="shared" si="35"/>
        <v>2</v>
      </c>
      <c r="L77" s="217">
        <f t="shared" si="35"/>
        <v>2.5</v>
      </c>
      <c r="M77" s="322">
        <f t="shared" si="35"/>
        <v>2.5</v>
      </c>
      <c r="N77" s="374">
        <f>N76-N65</f>
        <v>3</v>
      </c>
      <c r="O77" s="217">
        <f>(O76-O65)</f>
        <v>3</v>
      </c>
      <c r="P77" s="217">
        <f t="shared" ref="P77:X77" si="36">(P76-P65)</f>
        <v>3</v>
      </c>
      <c r="Q77" s="217">
        <f t="shared" si="36"/>
        <v>3</v>
      </c>
      <c r="R77" s="217">
        <f t="shared" si="36"/>
        <v>2.5</v>
      </c>
      <c r="S77" s="217">
        <f t="shared" si="36"/>
        <v>2.5</v>
      </c>
      <c r="T77" s="217">
        <f t="shared" si="36"/>
        <v>2.5</v>
      </c>
      <c r="U77" s="217">
        <f t="shared" si="36"/>
        <v>2.5</v>
      </c>
      <c r="V77" s="217">
        <f t="shared" si="36"/>
        <v>2.5</v>
      </c>
      <c r="W77" s="217">
        <f t="shared" si="36"/>
        <v>2</v>
      </c>
      <c r="X77" s="217">
        <f t="shared" si="36"/>
        <v>2</v>
      </c>
      <c r="Y77" s="333"/>
      <c r="Z77" s="200" t="s">
        <v>26</v>
      </c>
      <c r="AA77" s="200">
        <f>AA76-AA61</f>
        <v>4.259999999999998</v>
      </c>
    </row>
    <row r="79" spans="1:28" ht="13" thickBot="1" x14ac:dyDescent="0.3"/>
    <row r="80" spans="1:28" ht="13.5" thickBot="1" x14ac:dyDescent="0.3">
      <c r="A80" s="230" t="s">
        <v>105</v>
      </c>
      <c r="B80" s="908" t="s">
        <v>53</v>
      </c>
      <c r="C80" s="909"/>
      <c r="D80" s="909"/>
      <c r="E80" s="909"/>
      <c r="F80" s="909"/>
      <c r="G80" s="909"/>
      <c r="H80" s="909"/>
      <c r="I80" s="909"/>
      <c r="J80" s="909"/>
      <c r="K80" s="909"/>
      <c r="L80" s="909"/>
      <c r="M80" s="910"/>
      <c r="N80" s="908" t="s">
        <v>63</v>
      </c>
      <c r="O80" s="909"/>
      <c r="P80" s="909"/>
      <c r="Q80" s="909"/>
      <c r="R80" s="909"/>
      <c r="S80" s="909"/>
      <c r="T80" s="909"/>
      <c r="U80" s="909"/>
      <c r="V80" s="909"/>
      <c r="W80" s="909"/>
      <c r="X80" s="910"/>
      <c r="Y80" s="292" t="s">
        <v>55</v>
      </c>
    </row>
    <row r="81" spans="1:28" x14ac:dyDescent="0.25">
      <c r="A81" s="231" t="s">
        <v>54</v>
      </c>
      <c r="B81" s="334">
        <v>1</v>
      </c>
      <c r="C81" s="232">
        <v>2</v>
      </c>
      <c r="D81" s="232">
        <v>3</v>
      </c>
      <c r="E81" s="232">
        <v>4</v>
      </c>
      <c r="F81" s="232">
        <v>5</v>
      </c>
      <c r="G81" s="232">
        <v>6</v>
      </c>
      <c r="H81" s="232">
        <v>7</v>
      </c>
      <c r="I81" s="232">
        <v>8</v>
      </c>
      <c r="J81" s="232">
        <v>9</v>
      </c>
      <c r="K81" s="232">
        <v>10</v>
      </c>
      <c r="L81" s="232">
        <v>11</v>
      </c>
      <c r="M81" s="335">
        <v>12</v>
      </c>
      <c r="N81" s="334">
        <v>1</v>
      </c>
      <c r="O81" s="232">
        <v>2</v>
      </c>
      <c r="P81" s="232">
        <v>3</v>
      </c>
      <c r="Q81" s="232">
        <v>4</v>
      </c>
      <c r="R81" s="232">
        <v>5</v>
      </c>
      <c r="S81" s="232">
        <v>6</v>
      </c>
      <c r="T81" s="232">
        <v>7</v>
      </c>
      <c r="U81" s="232">
        <v>8</v>
      </c>
      <c r="V81" s="232">
        <v>9</v>
      </c>
      <c r="W81" s="232">
        <v>10</v>
      </c>
      <c r="X81" s="335">
        <v>11</v>
      </c>
      <c r="Y81" s="336">
        <v>919</v>
      </c>
    </row>
    <row r="82" spans="1:28" x14ac:dyDescent="0.25">
      <c r="A82" s="231" t="s">
        <v>2</v>
      </c>
      <c r="B82" s="233">
        <v>1</v>
      </c>
      <c r="C82" s="307">
        <v>2</v>
      </c>
      <c r="D82" s="234">
        <v>3</v>
      </c>
      <c r="E82" s="234">
        <v>3</v>
      </c>
      <c r="F82" s="294">
        <v>4</v>
      </c>
      <c r="G82" s="294">
        <v>4</v>
      </c>
      <c r="H82" s="314">
        <v>5</v>
      </c>
      <c r="I82" s="314">
        <v>5</v>
      </c>
      <c r="J82" s="315">
        <v>6</v>
      </c>
      <c r="K82" s="315">
        <v>6</v>
      </c>
      <c r="L82" s="235">
        <v>7</v>
      </c>
      <c r="M82" s="321">
        <v>8</v>
      </c>
      <c r="N82" s="233">
        <v>1</v>
      </c>
      <c r="O82" s="307">
        <v>2</v>
      </c>
      <c r="P82" s="234">
        <v>3</v>
      </c>
      <c r="Q82" s="234">
        <v>3</v>
      </c>
      <c r="R82" s="294">
        <v>4</v>
      </c>
      <c r="S82" s="314">
        <v>5</v>
      </c>
      <c r="T82" s="314">
        <v>5</v>
      </c>
      <c r="U82" s="315">
        <v>6</v>
      </c>
      <c r="V82" s="315">
        <v>6</v>
      </c>
      <c r="W82" s="235">
        <v>7</v>
      </c>
      <c r="X82" s="351">
        <v>8</v>
      </c>
      <c r="Y82" s="214" t="s">
        <v>0</v>
      </c>
      <c r="AA82" s="313"/>
      <c r="AB82" s="313"/>
    </row>
    <row r="83" spans="1:28" ht="13" x14ac:dyDescent="0.25">
      <c r="A83" s="236" t="s">
        <v>3</v>
      </c>
      <c r="B83" s="237">
        <v>720</v>
      </c>
      <c r="C83" s="238">
        <v>720</v>
      </c>
      <c r="D83" s="238">
        <v>720</v>
      </c>
      <c r="E83" s="238">
        <v>720</v>
      </c>
      <c r="F83" s="238">
        <v>720</v>
      </c>
      <c r="G83" s="238">
        <v>720</v>
      </c>
      <c r="H83" s="238">
        <v>720</v>
      </c>
      <c r="I83" s="238">
        <v>720</v>
      </c>
      <c r="J83" s="238">
        <v>720</v>
      </c>
      <c r="K83" s="238">
        <v>720</v>
      </c>
      <c r="L83" s="238">
        <v>720</v>
      </c>
      <c r="M83" s="308">
        <v>720</v>
      </c>
      <c r="N83" s="237">
        <v>720</v>
      </c>
      <c r="O83" s="238">
        <v>720</v>
      </c>
      <c r="P83" s="238">
        <v>720</v>
      </c>
      <c r="Q83" s="238">
        <v>720</v>
      </c>
      <c r="R83" s="238">
        <v>720</v>
      </c>
      <c r="S83" s="238">
        <v>720</v>
      </c>
      <c r="T83" s="238">
        <v>720</v>
      </c>
      <c r="U83" s="238">
        <v>720</v>
      </c>
      <c r="V83" s="238">
        <v>720</v>
      </c>
      <c r="W83" s="238">
        <v>720</v>
      </c>
      <c r="X83" s="308">
        <v>720</v>
      </c>
      <c r="Y83" s="240">
        <v>720</v>
      </c>
      <c r="Z83" s="210"/>
      <c r="AA83" s="313"/>
      <c r="AB83" s="313"/>
    </row>
    <row r="84" spans="1:28" x14ac:dyDescent="0.25">
      <c r="A84" s="241" t="s">
        <v>6</v>
      </c>
      <c r="B84" s="242">
        <v>626</v>
      </c>
      <c r="C84" s="243">
        <v>719</v>
      </c>
      <c r="D84" s="243">
        <v>705</v>
      </c>
      <c r="E84" s="243">
        <v>682</v>
      </c>
      <c r="F84" s="243">
        <v>720</v>
      </c>
      <c r="G84" s="243">
        <v>731</v>
      </c>
      <c r="H84" s="243">
        <v>733</v>
      </c>
      <c r="I84" s="243">
        <v>719</v>
      </c>
      <c r="J84" s="243">
        <v>746</v>
      </c>
      <c r="K84" s="243">
        <v>734</v>
      </c>
      <c r="L84" s="243">
        <v>763</v>
      </c>
      <c r="M84" s="281">
        <v>792</v>
      </c>
      <c r="N84" s="242">
        <v>667</v>
      </c>
      <c r="O84" s="243">
        <v>684</v>
      </c>
      <c r="P84" s="243">
        <v>684</v>
      </c>
      <c r="Q84" s="243">
        <v>680</v>
      </c>
      <c r="R84" s="243">
        <v>708</v>
      </c>
      <c r="S84" s="243">
        <v>722</v>
      </c>
      <c r="T84" s="243">
        <v>724</v>
      </c>
      <c r="U84" s="243">
        <v>745</v>
      </c>
      <c r="V84" s="243">
        <v>756</v>
      </c>
      <c r="W84" s="243">
        <v>762</v>
      </c>
      <c r="X84" s="281">
        <v>776</v>
      </c>
      <c r="Y84" s="317">
        <v>721</v>
      </c>
      <c r="Z84" s="228"/>
    </row>
    <row r="85" spans="1:28" x14ac:dyDescent="0.25">
      <c r="A85" s="231" t="s">
        <v>7</v>
      </c>
      <c r="B85" s="400">
        <v>52</v>
      </c>
      <c r="C85" s="246">
        <v>87.5</v>
      </c>
      <c r="D85" s="246">
        <v>89.2</v>
      </c>
      <c r="E85" s="246">
        <v>81.099999999999994</v>
      </c>
      <c r="F85" s="246">
        <v>93.3</v>
      </c>
      <c r="G85" s="246">
        <v>87</v>
      </c>
      <c r="H85" s="246">
        <v>91.7</v>
      </c>
      <c r="I85" s="246">
        <v>93.8</v>
      </c>
      <c r="J85" s="246">
        <v>97.1</v>
      </c>
      <c r="K85" s="246">
        <v>88.6</v>
      </c>
      <c r="L85" s="246">
        <v>97.9</v>
      </c>
      <c r="M85" s="282">
        <v>95.2</v>
      </c>
      <c r="N85" s="245">
        <v>80</v>
      </c>
      <c r="O85" s="246">
        <v>81.7</v>
      </c>
      <c r="P85" s="246">
        <v>92.1</v>
      </c>
      <c r="Q85" s="246">
        <v>89.5</v>
      </c>
      <c r="R85" s="246">
        <v>94.4</v>
      </c>
      <c r="S85" s="246">
        <v>93</v>
      </c>
      <c r="T85" s="246">
        <v>97.7</v>
      </c>
      <c r="U85" s="246">
        <v>97.1</v>
      </c>
      <c r="V85" s="246">
        <v>97.3</v>
      </c>
      <c r="W85" s="246">
        <v>86</v>
      </c>
      <c r="X85" s="282">
        <v>92</v>
      </c>
      <c r="Y85" s="384">
        <v>0.82599999999999996</v>
      </c>
      <c r="Z85" s="404" t="s">
        <v>108</v>
      </c>
      <c r="AA85" s="210"/>
      <c r="AB85" s="210"/>
    </row>
    <row r="86" spans="1:28" ht="13" thickBot="1" x14ac:dyDescent="0.3">
      <c r="A86" s="231" t="s">
        <v>8</v>
      </c>
      <c r="B86" s="324">
        <v>0.11799999999999999</v>
      </c>
      <c r="C86" s="325">
        <v>6.5000000000000002E-2</v>
      </c>
      <c r="D86" s="325">
        <v>6.3E-2</v>
      </c>
      <c r="E86" s="325">
        <v>7.0000000000000007E-2</v>
      </c>
      <c r="F86" s="325">
        <v>6.8000000000000005E-2</v>
      </c>
      <c r="G86" s="325">
        <v>6.2E-2</v>
      </c>
      <c r="H86" s="325">
        <v>6.0999999999999999E-2</v>
      </c>
      <c r="I86" s="325">
        <v>5.5E-2</v>
      </c>
      <c r="J86" s="325">
        <v>4.8000000000000001E-2</v>
      </c>
      <c r="K86" s="325">
        <v>5.8999999999999997E-2</v>
      </c>
      <c r="L86" s="325">
        <v>5.0999999999999997E-2</v>
      </c>
      <c r="M86" s="329">
        <v>5.1999999999999998E-2</v>
      </c>
      <c r="N86" s="324">
        <v>8.3000000000000004E-2</v>
      </c>
      <c r="O86" s="325">
        <v>7.9000000000000001E-2</v>
      </c>
      <c r="P86" s="325">
        <v>0.06</v>
      </c>
      <c r="Q86" s="325">
        <v>6.9000000000000006E-2</v>
      </c>
      <c r="R86" s="325">
        <v>5.7000000000000002E-2</v>
      </c>
      <c r="S86" s="325">
        <v>6.4000000000000001E-2</v>
      </c>
      <c r="T86" s="325">
        <v>4.5999999999999999E-2</v>
      </c>
      <c r="U86" s="325">
        <v>5.1999999999999998E-2</v>
      </c>
      <c r="V86" s="325">
        <v>4.5999999999999999E-2</v>
      </c>
      <c r="W86" s="325">
        <v>6.4000000000000001E-2</v>
      </c>
      <c r="X86" s="329">
        <v>0.05</v>
      </c>
      <c r="Y86" s="383">
        <v>7.6999999999999999E-2</v>
      </c>
      <c r="Z86" s="210"/>
    </row>
    <row r="87" spans="1:28" x14ac:dyDescent="0.25">
      <c r="A87" s="241" t="s">
        <v>1</v>
      </c>
      <c r="B87" s="327">
        <f>B84/B83*100-100</f>
        <v>-13.055555555555557</v>
      </c>
      <c r="C87" s="328">
        <f t="shared" ref="C87:E87" si="37">C84/C83*100-100</f>
        <v>-0.13888888888888573</v>
      </c>
      <c r="D87" s="328">
        <f t="shared" si="37"/>
        <v>-2.0833333333333428</v>
      </c>
      <c r="E87" s="328">
        <f t="shared" si="37"/>
        <v>-5.2777777777777857</v>
      </c>
      <c r="F87" s="328">
        <f>F84/F83*100-100</f>
        <v>0</v>
      </c>
      <c r="G87" s="328">
        <f t="shared" ref="G87:K87" si="38">G84/G83*100-100</f>
        <v>1.5277777777777715</v>
      </c>
      <c r="H87" s="328">
        <f t="shared" si="38"/>
        <v>1.8055555555555429</v>
      </c>
      <c r="I87" s="328">
        <f t="shared" si="38"/>
        <v>-0.13888888888888573</v>
      </c>
      <c r="J87" s="328">
        <f t="shared" si="38"/>
        <v>3.6111111111111143</v>
      </c>
      <c r="K87" s="328">
        <f t="shared" si="38"/>
        <v>1.9444444444444429</v>
      </c>
      <c r="L87" s="328">
        <f t="shared" ref="L87:M87" si="39">L84/L83*100-100</f>
        <v>5.9722222222222285</v>
      </c>
      <c r="M87" s="330">
        <f t="shared" si="39"/>
        <v>10.000000000000014</v>
      </c>
      <c r="N87" s="327">
        <f>N84/N83*100-100</f>
        <v>-7.3611111111111143</v>
      </c>
      <c r="O87" s="328">
        <f t="shared" ref="O87:Y87" si="40">O84/O83*100-100</f>
        <v>-5</v>
      </c>
      <c r="P87" s="328">
        <f t="shared" si="40"/>
        <v>-5</v>
      </c>
      <c r="Q87" s="328">
        <f t="shared" si="40"/>
        <v>-5.5555555555555571</v>
      </c>
      <c r="R87" s="328">
        <f t="shared" si="40"/>
        <v>-1.6666666666666714</v>
      </c>
      <c r="S87" s="328">
        <f t="shared" si="40"/>
        <v>0.27777777777777146</v>
      </c>
      <c r="T87" s="328">
        <f t="shared" si="40"/>
        <v>0.55555555555555713</v>
      </c>
      <c r="U87" s="328">
        <f t="shared" si="40"/>
        <v>3.4722222222222285</v>
      </c>
      <c r="V87" s="328">
        <f t="shared" si="40"/>
        <v>5</v>
      </c>
      <c r="W87" s="328">
        <f t="shared" si="40"/>
        <v>5.8333333333333286</v>
      </c>
      <c r="X87" s="330">
        <f t="shared" si="40"/>
        <v>7.7777777777777715</v>
      </c>
      <c r="Y87" s="386">
        <f t="shared" si="40"/>
        <v>0.13888888888888573</v>
      </c>
      <c r="Z87" s="385"/>
      <c r="AA87" s="210"/>
      <c r="AB87" s="210"/>
    </row>
    <row r="88" spans="1:28" ht="13" thickBot="1" x14ac:dyDescent="0.3">
      <c r="A88" s="256" t="s">
        <v>27</v>
      </c>
      <c r="B88" s="257">
        <f>B84-B70</f>
        <v>75</v>
      </c>
      <c r="C88" s="258">
        <f t="shared" ref="C88:Y88" si="41">C84-C70</f>
        <v>128</v>
      </c>
      <c r="D88" s="258">
        <f t="shared" si="41"/>
        <v>103</v>
      </c>
      <c r="E88" s="258">
        <f t="shared" si="41"/>
        <v>90</v>
      </c>
      <c r="F88" s="258">
        <f t="shared" si="41"/>
        <v>79</v>
      </c>
      <c r="G88" s="258">
        <f t="shared" si="41"/>
        <v>97</v>
      </c>
      <c r="H88" s="258">
        <f t="shared" si="41"/>
        <v>93</v>
      </c>
      <c r="I88" s="258">
        <f t="shared" si="41"/>
        <v>82</v>
      </c>
      <c r="J88" s="258">
        <f t="shared" si="41"/>
        <v>80</v>
      </c>
      <c r="K88" s="258">
        <f t="shared" si="41"/>
        <v>85</v>
      </c>
      <c r="L88" s="258">
        <f t="shared" si="41"/>
        <v>91</v>
      </c>
      <c r="M88" s="354">
        <f t="shared" si="41"/>
        <v>92</v>
      </c>
      <c r="N88" s="257">
        <f t="shared" si="41"/>
        <v>103</v>
      </c>
      <c r="O88" s="258">
        <f t="shared" si="41"/>
        <v>111</v>
      </c>
      <c r="P88" s="258">
        <f t="shared" si="41"/>
        <v>76</v>
      </c>
      <c r="Q88" s="258">
        <f t="shared" si="41"/>
        <v>86</v>
      </c>
      <c r="R88" s="258">
        <f t="shared" si="41"/>
        <v>81</v>
      </c>
      <c r="S88" s="258">
        <f t="shared" si="41"/>
        <v>93</v>
      </c>
      <c r="T88" s="258">
        <f t="shared" si="41"/>
        <v>90</v>
      </c>
      <c r="U88" s="258">
        <f t="shared" si="41"/>
        <v>96</v>
      </c>
      <c r="V88" s="258">
        <f t="shared" si="41"/>
        <v>99</v>
      </c>
      <c r="W88" s="258">
        <f t="shared" si="41"/>
        <v>91</v>
      </c>
      <c r="X88" s="354">
        <f t="shared" si="41"/>
        <v>73</v>
      </c>
      <c r="Y88" s="288">
        <f t="shared" si="41"/>
        <v>93</v>
      </c>
      <c r="Z88" s="210"/>
    </row>
    <row r="89" spans="1:28" x14ac:dyDescent="0.25">
      <c r="A89" s="260" t="s">
        <v>51</v>
      </c>
      <c r="B89" s="261">
        <v>332</v>
      </c>
      <c r="C89" s="262">
        <v>644</v>
      </c>
      <c r="D89" s="262">
        <v>498</v>
      </c>
      <c r="E89" s="262">
        <v>497</v>
      </c>
      <c r="F89" s="262">
        <v>598</v>
      </c>
      <c r="G89" s="262">
        <v>600</v>
      </c>
      <c r="H89" s="262">
        <v>640</v>
      </c>
      <c r="I89" s="262">
        <v>642</v>
      </c>
      <c r="J89" s="262">
        <v>460</v>
      </c>
      <c r="K89" s="262">
        <v>458</v>
      </c>
      <c r="L89" s="262">
        <v>530</v>
      </c>
      <c r="M89" s="263">
        <v>284</v>
      </c>
      <c r="N89" s="372">
        <v>343</v>
      </c>
      <c r="O89" s="262">
        <v>815</v>
      </c>
      <c r="P89" s="262">
        <v>512</v>
      </c>
      <c r="Q89" s="262">
        <v>513</v>
      </c>
      <c r="R89" s="262">
        <v>768</v>
      </c>
      <c r="S89" s="262">
        <v>583</v>
      </c>
      <c r="T89" s="262">
        <v>580</v>
      </c>
      <c r="U89" s="262">
        <v>467</v>
      </c>
      <c r="V89" s="262">
        <v>464</v>
      </c>
      <c r="W89" s="262">
        <v>674</v>
      </c>
      <c r="X89" s="263">
        <v>323</v>
      </c>
      <c r="Y89" s="341">
        <f>SUM(B89:X89)</f>
        <v>12225</v>
      </c>
      <c r="Z89" s="200" t="s">
        <v>56</v>
      </c>
      <c r="AA89" s="265">
        <f>Y75-Y89</f>
        <v>18</v>
      </c>
      <c r="AB89" s="266">
        <f>AA89/Y75</f>
        <v>1.470227885322225E-3</v>
      </c>
    </row>
    <row r="90" spans="1:28" x14ac:dyDescent="0.25">
      <c r="A90" s="267" t="s">
        <v>28</v>
      </c>
      <c r="B90" s="218">
        <v>49.5</v>
      </c>
      <c r="C90" s="269">
        <v>48.5</v>
      </c>
      <c r="D90" s="269">
        <v>49</v>
      </c>
      <c r="E90" s="269">
        <v>49</v>
      </c>
      <c r="F90" s="269">
        <v>47.5</v>
      </c>
      <c r="G90" s="269">
        <v>48</v>
      </c>
      <c r="H90" s="269">
        <v>47.5</v>
      </c>
      <c r="I90" s="269">
        <v>47.5</v>
      </c>
      <c r="J90" s="269">
        <v>45.5</v>
      </c>
      <c r="K90" s="269">
        <v>45.5</v>
      </c>
      <c r="L90" s="269">
        <v>45.5</v>
      </c>
      <c r="M90" s="219">
        <v>44</v>
      </c>
      <c r="N90" s="373">
        <v>49.5</v>
      </c>
      <c r="O90" s="269">
        <v>49</v>
      </c>
      <c r="P90" s="269">
        <v>48.5</v>
      </c>
      <c r="Q90" s="269">
        <v>48.5</v>
      </c>
      <c r="R90" s="269">
        <v>47.5</v>
      </c>
      <c r="S90" s="269">
        <v>47</v>
      </c>
      <c r="T90" s="269">
        <v>47</v>
      </c>
      <c r="U90" s="269">
        <v>46.5</v>
      </c>
      <c r="V90" s="269">
        <v>46</v>
      </c>
      <c r="W90" s="269">
        <v>44.5</v>
      </c>
      <c r="X90" s="219">
        <v>44</v>
      </c>
      <c r="Y90" s="331"/>
      <c r="Z90" s="200" t="s">
        <v>57</v>
      </c>
      <c r="AA90" s="200">
        <v>45.46</v>
      </c>
    </row>
    <row r="91" spans="1:28" ht="13" thickBot="1" x14ac:dyDescent="0.3">
      <c r="A91" s="268" t="s">
        <v>26</v>
      </c>
      <c r="B91" s="216">
        <f>(B90-B76)</f>
        <v>2</v>
      </c>
      <c r="C91" s="217">
        <f t="shared" ref="C91:X91" si="42">(C90-C76)</f>
        <v>1.5</v>
      </c>
      <c r="D91" s="217">
        <f t="shared" si="42"/>
        <v>2</v>
      </c>
      <c r="E91" s="217">
        <f t="shared" si="42"/>
        <v>2</v>
      </c>
      <c r="F91" s="217">
        <f t="shared" si="42"/>
        <v>2</v>
      </c>
      <c r="G91" s="217">
        <f t="shared" si="42"/>
        <v>2</v>
      </c>
      <c r="H91" s="217">
        <f t="shared" si="42"/>
        <v>2</v>
      </c>
      <c r="I91" s="217">
        <f t="shared" si="42"/>
        <v>2</v>
      </c>
      <c r="J91" s="217">
        <f t="shared" si="42"/>
        <v>1.5</v>
      </c>
      <c r="K91" s="217">
        <f t="shared" si="42"/>
        <v>1.5</v>
      </c>
      <c r="L91" s="217">
        <f t="shared" si="42"/>
        <v>2</v>
      </c>
      <c r="M91" s="322">
        <f t="shared" si="42"/>
        <v>1.5</v>
      </c>
      <c r="N91" s="374">
        <f t="shared" si="42"/>
        <v>2</v>
      </c>
      <c r="O91" s="217">
        <f t="shared" si="42"/>
        <v>2</v>
      </c>
      <c r="P91" s="217">
        <f t="shared" si="42"/>
        <v>2</v>
      </c>
      <c r="Q91" s="217">
        <f t="shared" si="42"/>
        <v>2</v>
      </c>
      <c r="R91" s="217">
        <f t="shared" si="42"/>
        <v>2</v>
      </c>
      <c r="S91" s="217">
        <f t="shared" si="42"/>
        <v>2</v>
      </c>
      <c r="T91" s="217">
        <f t="shared" si="42"/>
        <v>2</v>
      </c>
      <c r="U91" s="217">
        <f t="shared" si="42"/>
        <v>2</v>
      </c>
      <c r="V91" s="217">
        <f t="shared" si="42"/>
        <v>1.5</v>
      </c>
      <c r="W91" s="217">
        <f t="shared" si="42"/>
        <v>1.5</v>
      </c>
      <c r="X91" s="217">
        <f t="shared" si="42"/>
        <v>2</v>
      </c>
      <c r="Y91" s="333"/>
      <c r="Z91" s="200" t="s">
        <v>26</v>
      </c>
      <c r="AA91" s="200">
        <f>AA90-AA76</f>
        <v>2.5900000000000034</v>
      </c>
    </row>
    <row r="92" spans="1:28" x14ac:dyDescent="0.25">
      <c r="B92" s="200" t="s">
        <v>65</v>
      </c>
      <c r="L92" s="200" t="s">
        <v>65</v>
      </c>
    </row>
    <row r="93" spans="1:28" ht="13" thickBot="1" x14ac:dyDescent="0.3"/>
    <row r="94" spans="1:28" ht="13.5" thickBot="1" x14ac:dyDescent="0.3">
      <c r="A94" s="230" t="s">
        <v>109</v>
      </c>
      <c r="B94" s="889" t="s">
        <v>53</v>
      </c>
      <c r="C94" s="890"/>
      <c r="D94" s="890"/>
      <c r="E94" s="890"/>
      <c r="F94" s="890"/>
      <c r="G94" s="890"/>
      <c r="H94" s="890"/>
      <c r="I94" s="890"/>
      <c r="J94" s="890"/>
      <c r="K94" s="890"/>
      <c r="L94" s="890"/>
      <c r="M94" s="891"/>
      <c r="N94" s="889" t="s">
        <v>63</v>
      </c>
      <c r="O94" s="890"/>
      <c r="P94" s="890"/>
      <c r="Q94" s="890"/>
      <c r="R94" s="890"/>
      <c r="S94" s="890"/>
      <c r="T94" s="890"/>
      <c r="U94" s="890"/>
      <c r="V94" s="890"/>
      <c r="W94" s="890"/>
      <c r="X94" s="891"/>
      <c r="Y94" s="892" t="s">
        <v>55</v>
      </c>
      <c r="Z94" s="200">
        <v>920</v>
      </c>
    </row>
    <row r="95" spans="1:28" x14ac:dyDescent="0.25">
      <c r="A95" s="231" t="s">
        <v>54</v>
      </c>
      <c r="B95" s="334">
        <v>1</v>
      </c>
      <c r="C95" s="232">
        <v>2</v>
      </c>
      <c r="D95" s="232">
        <v>3</v>
      </c>
      <c r="E95" s="232">
        <v>4</v>
      </c>
      <c r="F95" s="232">
        <v>5</v>
      </c>
      <c r="G95" s="232">
        <v>6</v>
      </c>
      <c r="H95" s="232">
        <v>7</v>
      </c>
      <c r="I95" s="232">
        <v>8</v>
      </c>
      <c r="J95" s="232">
        <v>9</v>
      </c>
      <c r="K95" s="232">
        <v>10</v>
      </c>
      <c r="L95" s="232">
        <v>11</v>
      </c>
      <c r="M95" s="335">
        <v>12</v>
      </c>
      <c r="N95" s="334">
        <v>1</v>
      </c>
      <c r="O95" s="232">
        <v>2</v>
      </c>
      <c r="P95" s="232">
        <v>3</v>
      </c>
      <c r="Q95" s="232">
        <v>4</v>
      </c>
      <c r="R95" s="232">
        <v>5</v>
      </c>
      <c r="S95" s="232">
        <v>6</v>
      </c>
      <c r="T95" s="232">
        <v>7</v>
      </c>
      <c r="U95" s="232">
        <v>8</v>
      </c>
      <c r="V95" s="232">
        <v>9</v>
      </c>
      <c r="W95" s="232">
        <v>10</v>
      </c>
      <c r="X95" s="335">
        <v>11</v>
      </c>
      <c r="Y95" s="893"/>
    </row>
    <row r="96" spans="1:28" ht="13" thickBot="1" x14ac:dyDescent="0.3">
      <c r="A96" s="231" t="s">
        <v>2</v>
      </c>
      <c r="B96" s="233">
        <v>1</v>
      </c>
      <c r="C96" s="307">
        <v>2</v>
      </c>
      <c r="D96" s="234">
        <v>3</v>
      </c>
      <c r="E96" s="234">
        <v>3</v>
      </c>
      <c r="F96" s="294">
        <v>4</v>
      </c>
      <c r="G96" s="294">
        <v>4</v>
      </c>
      <c r="H96" s="314">
        <v>5</v>
      </c>
      <c r="I96" s="314">
        <v>5</v>
      </c>
      <c r="J96" s="315">
        <v>6</v>
      </c>
      <c r="K96" s="315">
        <v>6</v>
      </c>
      <c r="L96" s="235">
        <v>7</v>
      </c>
      <c r="M96" s="321">
        <v>8</v>
      </c>
      <c r="N96" s="233">
        <v>1</v>
      </c>
      <c r="O96" s="307">
        <v>2</v>
      </c>
      <c r="P96" s="234">
        <v>3</v>
      </c>
      <c r="Q96" s="234">
        <v>3</v>
      </c>
      <c r="R96" s="294">
        <v>4</v>
      </c>
      <c r="S96" s="314">
        <v>5</v>
      </c>
      <c r="T96" s="314">
        <v>5</v>
      </c>
      <c r="U96" s="315">
        <v>6</v>
      </c>
      <c r="V96" s="315">
        <v>6</v>
      </c>
      <c r="W96" s="235">
        <v>7</v>
      </c>
      <c r="X96" s="351">
        <v>8</v>
      </c>
      <c r="Y96" s="894"/>
      <c r="AA96" s="313"/>
      <c r="AB96" s="313"/>
    </row>
    <row r="97" spans="1:28" ht="13" x14ac:dyDescent="0.25">
      <c r="A97" s="236" t="s">
        <v>3</v>
      </c>
      <c r="B97" s="237">
        <v>810</v>
      </c>
      <c r="C97" s="238">
        <v>810</v>
      </c>
      <c r="D97" s="238">
        <v>810</v>
      </c>
      <c r="E97" s="238">
        <v>810</v>
      </c>
      <c r="F97" s="238">
        <v>810</v>
      </c>
      <c r="G97" s="238">
        <v>810</v>
      </c>
      <c r="H97" s="238">
        <v>810</v>
      </c>
      <c r="I97" s="238">
        <v>810</v>
      </c>
      <c r="J97" s="238">
        <v>810</v>
      </c>
      <c r="K97" s="238">
        <v>810</v>
      </c>
      <c r="L97" s="238">
        <v>810</v>
      </c>
      <c r="M97" s="308">
        <v>810</v>
      </c>
      <c r="N97" s="237">
        <v>810</v>
      </c>
      <c r="O97" s="238">
        <v>810</v>
      </c>
      <c r="P97" s="238">
        <v>810</v>
      </c>
      <c r="Q97" s="238">
        <v>810</v>
      </c>
      <c r="R97" s="238">
        <v>810</v>
      </c>
      <c r="S97" s="238">
        <v>810</v>
      </c>
      <c r="T97" s="238">
        <v>810</v>
      </c>
      <c r="U97" s="238">
        <v>810</v>
      </c>
      <c r="V97" s="238">
        <v>810</v>
      </c>
      <c r="W97" s="238">
        <v>810</v>
      </c>
      <c r="X97" s="308">
        <v>810</v>
      </c>
      <c r="Y97" s="240">
        <v>810</v>
      </c>
      <c r="Z97" s="210"/>
      <c r="AA97" s="313"/>
      <c r="AB97" s="313"/>
    </row>
    <row r="98" spans="1:28" x14ac:dyDescent="0.25">
      <c r="A98" s="241" t="s">
        <v>6</v>
      </c>
      <c r="B98" s="242">
        <v>819</v>
      </c>
      <c r="C98" s="243">
        <v>865</v>
      </c>
      <c r="D98" s="243">
        <v>855</v>
      </c>
      <c r="E98" s="243">
        <v>837</v>
      </c>
      <c r="F98" s="243">
        <v>816</v>
      </c>
      <c r="G98" s="243">
        <v>841</v>
      </c>
      <c r="H98" s="243">
        <v>828</v>
      </c>
      <c r="I98" s="243">
        <v>828</v>
      </c>
      <c r="J98" s="243">
        <v>813</v>
      </c>
      <c r="K98" s="243">
        <v>810</v>
      </c>
      <c r="L98" s="243">
        <v>841</v>
      </c>
      <c r="M98" s="281">
        <v>856</v>
      </c>
      <c r="N98" s="242">
        <v>832</v>
      </c>
      <c r="O98" s="243">
        <v>834</v>
      </c>
      <c r="P98" s="243">
        <v>853</v>
      </c>
      <c r="Q98" s="243">
        <v>834</v>
      </c>
      <c r="R98" s="243">
        <v>814</v>
      </c>
      <c r="S98" s="243">
        <v>808</v>
      </c>
      <c r="T98" s="243">
        <v>814</v>
      </c>
      <c r="U98" s="243">
        <v>821</v>
      </c>
      <c r="V98" s="243">
        <v>849</v>
      </c>
      <c r="W98" s="243">
        <v>834</v>
      </c>
      <c r="X98" s="281">
        <v>861</v>
      </c>
      <c r="Y98" s="317">
        <v>832</v>
      </c>
      <c r="Z98" s="228"/>
    </row>
    <row r="99" spans="1:28" x14ac:dyDescent="0.25">
      <c r="A99" s="231" t="s">
        <v>7</v>
      </c>
      <c r="B99" s="245">
        <v>68</v>
      </c>
      <c r="C99" s="246">
        <v>77.099999999999994</v>
      </c>
      <c r="D99" s="246">
        <v>91.9</v>
      </c>
      <c r="E99" s="246">
        <v>81.099999999999994</v>
      </c>
      <c r="F99" s="246">
        <v>95.6</v>
      </c>
      <c r="G99" s="246">
        <v>93.3</v>
      </c>
      <c r="H99" s="246">
        <v>95.8</v>
      </c>
      <c r="I99" s="246">
        <v>95.8</v>
      </c>
      <c r="J99" s="246">
        <v>91.2</v>
      </c>
      <c r="K99" s="246">
        <v>97.1</v>
      </c>
      <c r="L99" s="246">
        <v>93.6</v>
      </c>
      <c r="M99" s="282">
        <v>100</v>
      </c>
      <c r="N99" s="245">
        <v>88</v>
      </c>
      <c r="O99" s="246">
        <v>86.9</v>
      </c>
      <c r="P99" s="246">
        <v>92.1</v>
      </c>
      <c r="Q99" s="246">
        <v>90</v>
      </c>
      <c r="R99" s="246">
        <v>89.5</v>
      </c>
      <c r="S99" s="246">
        <v>90.7</v>
      </c>
      <c r="T99" s="246">
        <v>95.3</v>
      </c>
      <c r="U99" s="246">
        <v>97.1</v>
      </c>
      <c r="V99" s="246">
        <v>97.1</v>
      </c>
      <c r="W99" s="246">
        <v>98</v>
      </c>
      <c r="X99" s="282">
        <v>95.8</v>
      </c>
      <c r="Y99" s="384">
        <v>0.89300000000000002</v>
      </c>
      <c r="Z99" s="404" t="s">
        <v>110</v>
      </c>
      <c r="AA99" s="210"/>
      <c r="AB99" s="210"/>
    </row>
    <row r="100" spans="1:28" ht="13" thickBot="1" x14ac:dyDescent="0.3">
      <c r="A100" s="231" t="s">
        <v>8</v>
      </c>
      <c r="B100" s="324">
        <v>0.09</v>
      </c>
      <c r="C100" s="325">
        <v>8.2000000000000003E-2</v>
      </c>
      <c r="D100" s="325">
        <v>5.8999999999999997E-2</v>
      </c>
      <c r="E100" s="325">
        <v>7.8E-2</v>
      </c>
      <c r="F100" s="325">
        <v>0.05</v>
      </c>
      <c r="G100" s="325">
        <v>5.8999999999999997E-2</v>
      </c>
      <c r="H100" s="325">
        <v>5.0999999999999997E-2</v>
      </c>
      <c r="I100" s="325">
        <v>5.1999999999999998E-2</v>
      </c>
      <c r="J100" s="325">
        <v>0.06</v>
      </c>
      <c r="K100" s="325">
        <v>4.9000000000000002E-2</v>
      </c>
      <c r="L100" s="325">
        <v>0.05</v>
      </c>
      <c r="M100" s="329">
        <v>4.1000000000000002E-2</v>
      </c>
      <c r="N100" s="324">
        <v>6.6000000000000003E-2</v>
      </c>
      <c r="O100" s="325">
        <v>7.1999999999999995E-2</v>
      </c>
      <c r="P100" s="325">
        <v>0.05</v>
      </c>
      <c r="Q100" s="325">
        <v>6.3E-2</v>
      </c>
      <c r="R100" s="325">
        <v>6.2E-2</v>
      </c>
      <c r="S100" s="325">
        <v>6.3E-2</v>
      </c>
      <c r="T100" s="325">
        <v>0.06</v>
      </c>
      <c r="U100" s="325">
        <v>5.0999999999999997E-2</v>
      </c>
      <c r="V100" s="325">
        <v>5.6000000000000001E-2</v>
      </c>
      <c r="W100" s="325">
        <v>4.9000000000000002E-2</v>
      </c>
      <c r="X100" s="329">
        <v>5.5E-2</v>
      </c>
      <c r="Y100" s="383">
        <v>6.3E-2</v>
      </c>
      <c r="Z100" s="210"/>
    </row>
    <row r="101" spans="1:28" x14ac:dyDescent="0.25">
      <c r="A101" s="241" t="s">
        <v>1</v>
      </c>
      <c r="B101" s="327">
        <f>B98/B97*100-100</f>
        <v>1.1111111111111143</v>
      </c>
      <c r="C101" s="328">
        <f t="shared" ref="C101:E101" si="43">C98/C97*100-100</f>
        <v>6.790123456790127</v>
      </c>
      <c r="D101" s="328">
        <f t="shared" si="43"/>
        <v>5.5555555555555571</v>
      </c>
      <c r="E101" s="328">
        <f t="shared" si="43"/>
        <v>3.3333333333333428</v>
      </c>
      <c r="F101" s="328">
        <f>F98/F97*100-100</f>
        <v>0.74074074074073337</v>
      </c>
      <c r="G101" s="328">
        <f t="shared" ref="G101:K101" si="44">G98/G97*100-100</f>
        <v>3.8271604938271651</v>
      </c>
      <c r="H101" s="328">
        <f t="shared" si="44"/>
        <v>2.2222222222222143</v>
      </c>
      <c r="I101" s="328">
        <f t="shared" si="44"/>
        <v>2.2222222222222143</v>
      </c>
      <c r="J101" s="328">
        <f t="shared" si="44"/>
        <v>0.3703703703703809</v>
      </c>
      <c r="K101" s="328">
        <f t="shared" si="44"/>
        <v>0</v>
      </c>
      <c r="L101" s="328">
        <f t="shared" ref="L101:M101" si="45">L98/L97*100-100</f>
        <v>3.8271604938271651</v>
      </c>
      <c r="M101" s="330">
        <f t="shared" si="45"/>
        <v>5.6790123456789985</v>
      </c>
      <c r="N101" s="327">
        <f>N98/N97*100-100</f>
        <v>2.7160493827160508</v>
      </c>
      <c r="O101" s="328">
        <f t="shared" ref="O101:Y101" si="46">O98/O97*100-100</f>
        <v>2.9629629629629619</v>
      </c>
      <c r="P101" s="328">
        <f t="shared" si="46"/>
        <v>5.308641975308646</v>
      </c>
      <c r="Q101" s="328">
        <f t="shared" si="46"/>
        <v>2.9629629629629619</v>
      </c>
      <c r="R101" s="328">
        <f t="shared" si="46"/>
        <v>0.49382716049382225</v>
      </c>
      <c r="S101" s="328">
        <f t="shared" si="46"/>
        <v>-0.24691358024691112</v>
      </c>
      <c r="T101" s="328">
        <f t="shared" si="46"/>
        <v>0.49382716049382225</v>
      </c>
      <c r="U101" s="328">
        <f t="shared" si="46"/>
        <v>1.3580246913580112</v>
      </c>
      <c r="V101" s="328">
        <f t="shared" si="46"/>
        <v>4.8148148148148096</v>
      </c>
      <c r="W101" s="328">
        <f t="shared" si="46"/>
        <v>2.9629629629629619</v>
      </c>
      <c r="X101" s="330">
        <f t="shared" si="46"/>
        <v>6.2962962962962905</v>
      </c>
      <c r="Y101" s="386">
        <f t="shared" si="46"/>
        <v>2.7160493827160508</v>
      </c>
      <c r="Z101" s="385"/>
      <c r="AA101" s="210"/>
      <c r="AB101" s="210"/>
    </row>
    <row r="102" spans="1:28" ht="13" thickBot="1" x14ac:dyDescent="0.3">
      <c r="A102" s="256" t="s">
        <v>27</v>
      </c>
      <c r="B102" s="257">
        <f>B98-B84</f>
        <v>193</v>
      </c>
      <c r="C102" s="258">
        <f t="shared" ref="C102:Y102" si="47">C98-C84</f>
        <v>146</v>
      </c>
      <c r="D102" s="258">
        <f t="shared" si="47"/>
        <v>150</v>
      </c>
      <c r="E102" s="258">
        <f t="shared" si="47"/>
        <v>155</v>
      </c>
      <c r="F102" s="258">
        <f t="shared" si="47"/>
        <v>96</v>
      </c>
      <c r="G102" s="258">
        <f t="shared" si="47"/>
        <v>110</v>
      </c>
      <c r="H102" s="258">
        <f t="shared" si="47"/>
        <v>95</v>
      </c>
      <c r="I102" s="258">
        <f t="shared" si="47"/>
        <v>109</v>
      </c>
      <c r="J102" s="258">
        <f t="shared" si="47"/>
        <v>67</v>
      </c>
      <c r="K102" s="258">
        <f t="shared" si="47"/>
        <v>76</v>
      </c>
      <c r="L102" s="258">
        <f t="shared" si="47"/>
        <v>78</v>
      </c>
      <c r="M102" s="354">
        <f t="shared" si="47"/>
        <v>64</v>
      </c>
      <c r="N102" s="257">
        <f t="shared" si="47"/>
        <v>165</v>
      </c>
      <c r="O102" s="258">
        <f t="shared" si="47"/>
        <v>150</v>
      </c>
      <c r="P102" s="258">
        <f t="shared" si="47"/>
        <v>169</v>
      </c>
      <c r="Q102" s="258">
        <f t="shared" si="47"/>
        <v>154</v>
      </c>
      <c r="R102" s="258">
        <f t="shared" si="47"/>
        <v>106</v>
      </c>
      <c r="S102" s="258">
        <f t="shared" si="47"/>
        <v>86</v>
      </c>
      <c r="T102" s="258">
        <f t="shared" si="47"/>
        <v>90</v>
      </c>
      <c r="U102" s="258">
        <f t="shared" si="47"/>
        <v>76</v>
      </c>
      <c r="V102" s="258">
        <f t="shared" si="47"/>
        <v>93</v>
      </c>
      <c r="W102" s="258">
        <f t="shared" si="47"/>
        <v>72</v>
      </c>
      <c r="X102" s="354">
        <f t="shared" si="47"/>
        <v>85</v>
      </c>
      <c r="Y102" s="288">
        <f t="shared" si="47"/>
        <v>111</v>
      </c>
      <c r="Z102" s="210"/>
    </row>
    <row r="103" spans="1:28" x14ac:dyDescent="0.25">
      <c r="A103" s="260" t="s">
        <v>51</v>
      </c>
      <c r="B103" s="261">
        <v>331</v>
      </c>
      <c r="C103" s="262">
        <v>644</v>
      </c>
      <c r="D103" s="262">
        <v>497</v>
      </c>
      <c r="E103" s="262">
        <v>497</v>
      </c>
      <c r="F103" s="262">
        <v>598</v>
      </c>
      <c r="G103" s="262">
        <v>600</v>
      </c>
      <c r="H103" s="262">
        <v>640</v>
      </c>
      <c r="I103" s="262">
        <v>642</v>
      </c>
      <c r="J103" s="262">
        <v>460</v>
      </c>
      <c r="K103" s="262">
        <v>458</v>
      </c>
      <c r="L103" s="262">
        <v>530</v>
      </c>
      <c r="M103" s="263">
        <v>284</v>
      </c>
      <c r="N103" s="372">
        <v>343</v>
      </c>
      <c r="O103" s="262">
        <v>815</v>
      </c>
      <c r="P103" s="262">
        <v>512</v>
      </c>
      <c r="Q103" s="262">
        <v>513</v>
      </c>
      <c r="R103" s="262">
        <v>767</v>
      </c>
      <c r="S103" s="262">
        <v>582</v>
      </c>
      <c r="T103" s="262">
        <v>579</v>
      </c>
      <c r="U103" s="262">
        <v>466</v>
      </c>
      <c r="V103" s="262">
        <v>464</v>
      </c>
      <c r="W103" s="262">
        <v>674</v>
      </c>
      <c r="X103" s="312">
        <v>323</v>
      </c>
      <c r="Y103" s="264">
        <f>SUM(B103:X103)</f>
        <v>12219</v>
      </c>
      <c r="Z103" s="200" t="s">
        <v>56</v>
      </c>
      <c r="AA103" s="265">
        <f>Y89-Y103</f>
        <v>6</v>
      </c>
      <c r="AB103" s="266">
        <f>AA103/Y89</f>
        <v>4.9079754601226997E-4</v>
      </c>
    </row>
    <row r="104" spans="1:28" x14ac:dyDescent="0.25">
      <c r="A104" s="267" t="s">
        <v>28</v>
      </c>
      <c r="B104" s="218">
        <v>51</v>
      </c>
      <c r="C104" s="269">
        <v>50</v>
      </c>
      <c r="D104" s="269">
        <v>50.5</v>
      </c>
      <c r="E104" s="269">
        <v>50.5</v>
      </c>
      <c r="F104" s="269">
        <v>49.5</v>
      </c>
      <c r="G104" s="269">
        <v>49.5</v>
      </c>
      <c r="H104" s="269">
        <v>49</v>
      </c>
      <c r="I104" s="269">
        <v>49</v>
      </c>
      <c r="J104" s="269">
        <v>48</v>
      </c>
      <c r="K104" s="269">
        <v>48</v>
      </c>
      <c r="L104" s="269">
        <v>47.5</v>
      </c>
      <c r="M104" s="219">
        <v>46</v>
      </c>
      <c r="N104" s="373">
        <v>51</v>
      </c>
      <c r="O104" s="269">
        <v>50.5</v>
      </c>
      <c r="P104" s="269">
        <v>50</v>
      </c>
      <c r="Q104" s="269">
        <v>50</v>
      </c>
      <c r="R104" s="269">
        <v>49.5</v>
      </c>
      <c r="S104" s="269">
        <v>49</v>
      </c>
      <c r="T104" s="269">
        <v>49</v>
      </c>
      <c r="U104" s="269">
        <v>48.5</v>
      </c>
      <c r="V104" s="269">
        <v>47.5</v>
      </c>
      <c r="W104" s="269">
        <v>46.5</v>
      </c>
      <c r="X104" s="311">
        <v>46</v>
      </c>
      <c r="Y104" s="222"/>
      <c r="Z104" s="200" t="s">
        <v>57</v>
      </c>
      <c r="AA104" s="200">
        <v>47.3</v>
      </c>
    </row>
    <row r="105" spans="1:28" ht="13" thickBot="1" x14ac:dyDescent="0.3">
      <c r="A105" s="268" t="s">
        <v>26</v>
      </c>
      <c r="B105" s="216">
        <f>(B104-B90)</f>
        <v>1.5</v>
      </c>
      <c r="C105" s="217">
        <f t="shared" ref="C105:X105" si="48">(C104-C90)</f>
        <v>1.5</v>
      </c>
      <c r="D105" s="217">
        <f t="shared" si="48"/>
        <v>1.5</v>
      </c>
      <c r="E105" s="217">
        <f t="shared" si="48"/>
        <v>1.5</v>
      </c>
      <c r="F105" s="217">
        <f t="shared" si="48"/>
        <v>2</v>
      </c>
      <c r="G105" s="217">
        <f t="shared" si="48"/>
        <v>1.5</v>
      </c>
      <c r="H105" s="217">
        <f t="shared" si="48"/>
        <v>1.5</v>
      </c>
      <c r="I105" s="217">
        <f t="shared" si="48"/>
        <v>1.5</v>
      </c>
      <c r="J105" s="217">
        <f t="shared" si="48"/>
        <v>2.5</v>
      </c>
      <c r="K105" s="217">
        <f t="shared" si="48"/>
        <v>2.5</v>
      </c>
      <c r="L105" s="217">
        <f t="shared" si="48"/>
        <v>2</v>
      </c>
      <c r="M105" s="322">
        <f t="shared" si="48"/>
        <v>2</v>
      </c>
      <c r="N105" s="374">
        <f t="shared" si="48"/>
        <v>1.5</v>
      </c>
      <c r="O105" s="217">
        <f t="shared" si="48"/>
        <v>1.5</v>
      </c>
      <c r="P105" s="217">
        <f t="shared" si="48"/>
        <v>1.5</v>
      </c>
      <c r="Q105" s="217">
        <f t="shared" si="48"/>
        <v>1.5</v>
      </c>
      <c r="R105" s="217">
        <f t="shared" si="48"/>
        <v>2</v>
      </c>
      <c r="S105" s="217">
        <f t="shared" si="48"/>
        <v>2</v>
      </c>
      <c r="T105" s="217">
        <f t="shared" si="48"/>
        <v>2</v>
      </c>
      <c r="U105" s="217">
        <f t="shared" si="48"/>
        <v>2</v>
      </c>
      <c r="V105" s="217">
        <f t="shared" si="48"/>
        <v>1.5</v>
      </c>
      <c r="W105" s="217">
        <f t="shared" si="48"/>
        <v>2</v>
      </c>
      <c r="X105" s="332">
        <f t="shared" si="48"/>
        <v>2</v>
      </c>
      <c r="Y105" s="223"/>
      <c r="Z105" s="200" t="s">
        <v>26</v>
      </c>
      <c r="AA105" s="200">
        <f>AA104-AA90</f>
        <v>1.8399999999999963</v>
      </c>
    </row>
    <row r="107" spans="1:28" ht="13" thickBot="1" x14ac:dyDescent="0.3"/>
    <row r="108" spans="1:28" ht="13.5" thickBot="1" x14ac:dyDescent="0.3">
      <c r="A108" s="230" t="s">
        <v>112</v>
      </c>
      <c r="B108" s="889" t="s">
        <v>53</v>
      </c>
      <c r="C108" s="890"/>
      <c r="D108" s="890"/>
      <c r="E108" s="890"/>
      <c r="F108" s="890"/>
      <c r="G108" s="890"/>
      <c r="H108" s="890"/>
      <c r="I108" s="890"/>
      <c r="J108" s="890"/>
      <c r="K108" s="890"/>
      <c r="L108" s="890"/>
      <c r="M108" s="891"/>
      <c r="N108" s="889" t="s">
        <v>63</v>
      </c>
      <c r="O108" s="890"/>
      <c r="P108" s="890"/>
      <c r="Q108" s="890"/>
      <c r="R108" s="890"/>
      <c r="S108" s="890"/>
      <c r="T108" s="890"/>
      <c r="U108" s="890"/>
      <c r="V108" s="890"/>
      <c r="W108" s="890"/>
      <c r="X108" s="891"/>
      <c r="Y108" s="892" t="s">
        <v>55</v>
      </c>
      <c r="Z108" s="200">
        <v>921</v>
      </c>
    </row>
    <row r="109" spans="1:28" x14ac:dyDescent="0.25">
      <c r="A109" s="231" t="s">
        <v>54</v>
      </c>
      <c r="B109" s="334">
        <v>1</v>
      </c>
      <c r="C109" s="232">
        <v>2</v>
      </c>
      <c r="D109" s="232">
        <v>3</v>
      </c>
      <c r="E109" s="232">
        <v>4</v>
      </c>
      <c r="F109" s="232">
        <v>5</v>
      </c>
      <c r="G109" s="232">
        <v>6</v>
      </c>
      <c r="H109" s="232">
        <v>7</v>
      </c>
      <c r="I109" s="232">
        <v>8</v>
      </c>
      <c r="J109" s="232">
        <v>9</v>
      </c>
      <c r="K109" s="232">
        <v>10</v>
      </c>
      <c r="L109" s="232">
        <v>11</v>
      </c>
      <c r="M109" s="335">
        <v>12</v>
      </c>
      <c r="N109" s="334">
        <v>1</v>
      </c>
      <c r="O109" s="232">
        <v>2</v>
      </c>
      <c r="P109" s="232">
        <v>3</v>
      </c>
      <c r="Q109" s="232">
        <v>4</v>
      </c>
      <c r="R109" s="232">
        <v>5</v>
      </c>
      <c r="S109" s="232">
        <v>6</v>
      </c>
      <c r="T109" s="232">
        <v>7</v>
      </c>
      <c r="U109" s="232">
        <v>8</v>
      </c>
      <c r="V109" s="232">
        <v>9</v>
      </c>
      <c r="W109" s="232">
        <v>10</v>
      </c>
      <c r="X109" s="335">
        <v>11</v>
      </c>
      <c r="Y109" s="893"/>
    </row>
    <row r="110" spans="1:28" ht="13" thickBot="1" x14ac:dyDescent="0.3">
      <c r="A110" s="231" t="s">
        <v>2</v>
      </c>
      <c r="B110" s="233">
        <v>1</v>
      </c>
      <c r="C110" s="307">
        <v>2</v>
      </c>
      <c r="D110" s="234">
        <v>3</v>
      </c>
      <c r="E110" s="234">
        <v>3</v>
      </c>
      <c r="F110" s="294">
        <v>4</v>
      </c>
      <c r="G110" s="294">
        <v>4</v>
      </c>
      <c r="H110" s="314">
        <v>5</v>
      </c>
      <c r="I110" s="314">
        <v>5</v>
      </c>
      <c r="J110" s="315">
        <v>6</v>
      </c>
      <c r="K110" s="315">
        <v>6</v>
      </c>
      <c r="L110" s="235">
        <v>7</v>
      </c>
      <c r="M110" s="321">
        <v>8</v>
      </c>
      <c r="N110" s="233">
        <v>1</v>
      </c>
      <c r="O110" s="307">
        <v>2</v>
      </c>
      <c r="P110" s="234">
        <v>3</v>
      </c>
      <c r="Q110" s="234">
        <v>3</v>
      </c>
      <c r="R110" s="294">
        <v>4</v>
      </c>
      <c r="S110" s="314">
        <v>5</v>
      </c>
      <c r="T110" s="314">
        <v>5</v>
      </c>
      <c r="U110" s="315">
        <v>6</v>
      </c>
      <c r="V110" s="315">
        <v>6</v>
      </c>
      <c r="W110" s="235">
        <v>7</v>
      </c>
      <c r="X110" s="351">
        <v>8</v>
      </c>
      <c r="Y110" s="894"/>
      <c r="AA110" s="313"/>
      <c r="AB110" s="313"/>
    </row>
    <row r="111" spans="1:28" ht="13" x14ac:dyDescent="0.25">
      <c r="A111" s="236" t="s">
        <v>3</v>
      </c>
      <c r="B111" s="237">
        <v>900</v>
      </c>
      <c r="C111" s="238">
        <v>900</v>
      </c>
      <c r="D111" s="238">
        <v>900</v>
      </c>
      <c r="E111" s="238">
        <v>900</v>
      </c>
      <c r="F111" s="238">
        <v>900</v>
      </c>
      <c r="G111" s="238">
        <v>900</v>
      </c>
      <c r="H111" s="238">
        <v>900</v>
      </c>
      <c r="I111" s="238">
        <v>900</v>
      </c>
      <c r="J111" s="238">
        <v>900</v>
      </c>
      <c r="K111" s="238">
        <v>900</v>
      </c>
      <c r="L111" s="238">
        <v>900</v>
      </c>
      <c r="M111" s="308">
        <v>900</v>
      </c>
      <c r="N111" s="237">
        <v>900</v>
      </c>
      <c r="O111" s="238">
        <v>900</v>
      </c>
      <c r="P111" s="238">
        <v>900</v>
      </c>
      <c r="Q111" s="238">
        <v>900</v>
      </c>
      <c r="R111" s="238">
        <v>900</v>
      </c>
      <c r="S111" s="238">
        <v>900</v>
      </c>
      <c r="T111" s="238">
        <v>900</v>
      </c>
      <c r="U111" s="238">
        <v>900</v>
      </c>
      <c r="V111" s="238">
        <v>900</v>
      </c>
      <c r="W111" s="238">
        <v>900</v>
      </c>
      <c r="X111" s="308">
        <v>900</v>
      </c>
      <c r="Y111" s="240">
        <v>900</v>
      </c>
      <c r="Z111" s="210"/>
      <c r="AA111" s="313"/>
      <c r="AB111" s="313"/>
    </row>
    <row r="112" spans="1:28" x14ac:dyDescent="0.25">
      <c r="A112" s="241" t="s">
        <v>6</v>
      </c>
      <c r="B112" s="242">
        <v>984</v>
      </c>
      <c r="C112" s="243">
        <v>960</v>
      </c>
      <c r="D112" s="243">
        <v>943</v>
      </c>
      <c r="E112" s="243">
        <v>941</v>
      </c>
      <c r="F112" s="243">
        <v>934</v>
      </c>
      <c r="G112" s="243">
        <v>920</v>
      </c>
      <c r="H112" s="243">
        <v>916</v>
      </c>
      <c r="I112" s="243">
        <v>927</v>
      </c>
      <c r="J112" s="243">
        <v>933</v>
      </c>
      <c r="K112" s="243">
        <v>932</v>
      </c>
      <c r="L112" s="243">
        <v>942</v>
      </c>
      <c r="M112" s="281">
        <v>956</v>
      </c>
      <c r="N112" s="242">
        <v>981</v>
      </c>
      <c r="O112" s="243">
        <v>951</v>
      </c>
      <c r="P112" s="243">
        <v>960</v>
      </c>
      <c r="Q112" s="243">
        <v>955</v>
      </c>
      <c r="R112" s="243">
        <v>948</v>
      </c>
      <c r="S112" s="243">
        <v>943</v>
      </c>
      <c r="T112" s="243">
        <v>937</v>
      </c>
      <c r="U112" s="243">
        <v>929</v>
      </c>
      <c r="V112" s="243">
        <v>914</v>
      </c>
      <c r="W112" s="243">
        <v>952</v>
      </c>
      <c r="X112" s="281">
        <v>960</v>
      </c>
      <c r="Y112" s="317">
        <v>943</v>
      </c>
      <c r="Z112" s="228"/>
    </row>
    <row r="113" spans="1:49" x14ac:dyDescent="0.25">
      <c r="A113" s="231" t="s">
        <v>7</v>
      </c>
      <c r="B113" s="245">
        <v>88</v>
      </c>
      <c r="C113" s="246">
        <v>92</v>
      </c>
      <c r="D113" s="246">
        <v>86.7</v>
      </c>
      <c r="E113" s="246">
        <v>94.7</v>
      </c>
      <c r="F113" s="246">
        <v>97.4</v>
      </c>
      <c r="G113" s="246">
        <v>98.2</v>
      </c>
      <c r="H113" s="246">
        <v>88.4</v>
      </c>
      <c r="I113" s="246">
        <v>97.7</v>
      </c>
      <c r="J113" s="246">
        <v>97.2</v>
      </c>
      <c r="K113" s="246">
        <v>94.3</v>
      </c>
      <c r="L113" s="246">
        <v>100</v>
      </c>
      <c r="M113" s="282">
        <v>95.8</v>
      </c>
      <c r="N113" s="245">
        <v>79.2</v>
      </c>
      <c r="O113" s="246">
        <v>94.7</v>
      </c>
      <c r="P113" s="246">
        <v>97.3</v>
      </c>
      <c r="Q113" s="246">
        <v>88</v>
      </c>
      <c r="R113" s="246">
        <v>93.5</v>
      </c>
      <c r="S113" s="246">
        <v>91.7</v>
      </c>
      <c r="T113" s="246">
        <v>95.8</v>
      </c>
      <c r="U113" s="246">
        <v>97.1</v>
      </c>
      <c r="V113" s="246">
        <v>100</v>
      </c>
      <c r="W113" s="246">
        <v>100</v>
      </c>
      <c r="X113" s="282">
        <v>100</v>
      </c>
      <c r="Y113" s="384">
        <v>0.93500000000000005</v>
      </c>
      <c r="Z113" s="210"/>
      <c r="AA113" s="210"/>
      <c r="AB113" s="210"/>
    </row>
    <row r="114" spans="1:49" ht="13" thickBot="1" x14ac:dyDescent="0.3">
      <c r="A114" s="231" t="s">
        <v>8</v>
      </c>
      <c r="B114" s="324">
        <v>5.3999999999999999E-2</v>
      </c>
      <c r="C114" s="325">
        <v>5.3999999999999999E-2</v>
      </c>
      <c r="D114" s="325">
        <v>6.8000000000000005E-2</v>
      </c>
      <c r="E114" s="325">
        <v>5.8999999999999997E-2</v>
      </c>
      <c r="F114" s="325">
        <v>0.05</v>
      </c>
      <c r="G114" s="325">
        <v>4.7E-2</v>
      </c>
      <c r="H114" s="325">
        <v>5.7000000000000002E-2</v>
      </c>
      <c r="I114" s="325">
        <v>5.0999999999999997E-2</v>
      </c>
      <c r="J114" s="325">
        <v>4.5999999999999999E-2</v>
      </c>
      <c r="K114" s="325">
        <v>5.3999999999999999E-2</v>
      </c>
      <c r="L114" s="325">
        <v>4.2999999999999997E-2</v>
      </c>
      <c r="M114" s="329">
        <v>4.9000000000000002E-2</v>
      </c>
      <c r="N114" s="324">
        <v>6.9000000000000006E-2</v>
      </c>
      <c r="O114" s="325">
        <v>5.7000000000000002E-2</v>
      </c>
      <c r="P114" s="325">
        <v>5.2999999999999999E-2</v>
      </c>
      <c r="Q114" s="325">
        <v>6.9000000000000006E-2</v>
      </c>
      <c r="R114" s="325">
        <v>5.3999999999999999E-2</v>
      </c>
      <c r="S114" s="325">
        <v>5.8000000000000003E-2</v>
      </c>
      <c r="T114" s="325">
        <v>5.0999999999999997E-2</v>
      </c>
      <c r="U114" s="325">
        <v>4.9000000000000002E-2</v>
      </c>
      <c r="V114" s="325">
        <v>3.5999999999999997E-2</v>
      </c>
      <c r="W114" s="325">
        <v>4.3999999999999997E-2</v>
      </c>
      <c r="X114" s="329">
        <v>4.7E-2</v>
      </c>
      <c r="Y114" s="383">
        <v>5.7000000000000002E-2</v>
      </c>
      <c r="Z114" s="210"/>
    </row>
    <row r="115" spans="1:49" x14ac:dyDescent="0.25">
      <c r="A115" s="241" t="s">
        <v>1</v>
      </c>
      <c r="B115" s="327">
        <f>B112/B111*100-100</f>
        <v>9.3333333333333286</v>
      </c>
      <c r="C115" s="328">
        <f t="shared" ref="C115:E115" si="49">C112/C111*100-100</f>
        <v>6.6666666666666714</v>
      </c>
      <c r="D115" s="328">
        <f t="shared" si="49"/>
        <v>4.7777777777777715</v>
      </c>
      <c r="E115" s="328">
        <f t="shared" si="49"/>
        <v>4.5555555555555571</v>
      </c>
      <c r="F115" s="328">
        <f>F112/F111*100-100</f>
        <v>3.7777777777777715</v>
      </c>
      <c r="G115" s="328">
        <f t="shared" ref="G115:K115" si="50">G112/G111*100-100</f>
        <v>2.2222222222222143</v>
      </c>
      <c r="H115" s="328">
        <f t="shared" si="50"/>
        <v>1.7777777777777715</v>
      </c>
      <c r="I115" s="328">
        <f t="shared" si="50"/>
        <v>3</v>
      </c>
      <c r="J115" s="328">
        <f t="shared" si="50"/>
        <v>3.6666666666666572</v>
      </c>
      <c r="K115" s="328">
        <f t="shared" si="50"/>
        <v>3.5555555555555571</v>
      </c>
      <c r="L115" s="328">
        <f t="shared" ref="L115:M115" si="51">L112/L111*100-100</f>
        <v>4.6666666666666572</v>
      </c>
      <c r="M115" s="330">
        <f t="shared" si="51"/>
        <v>6.2222222222222143</v>
      </c>
      <c r="N115" s="327">
        <f>N112/N111*100-100</f>
        <v>9.0000000000000142</v>
      </c>
      <c r="O115" s="328">
        <f t="shared" ref="O115:Y115" si="52">O112/O111*100-100</f>
        <v>5.6666666666666572</v>
      </c>
      <c r="P115" s="328">
        <f t="shared" si="52"/>
        <v>6.6666666666666714</v>
      </c>
      <c r="Q115" s="328">
        <f t="shared" si="52"/>
        <v>6.1111111111111143</v>
      </c>
      <c r="R115" s="328">
        <f t="shared" si="52"/>
        <v>5.3333333333333286</v>
      </c>
      <c r="S115" s="328">
        <f t="shared" si="52"/>
        <v>4.7777777777777715</v>
      </c>
      <c r="T115" s="328">
        <f t="shared" si="52"/>
        <v>4.1111111111111143</v>
      </c>
      <c r="U115" s="328">
        <f t="shared" si="52"/>
        <v>3.2222222222222143</v>
      </c>
      <c r="V115" s="328">
        <f t="shared" si="52"/>
        <v>1.5555555555555571</v>
      </c>
      <c r="W115" s="328">
        <f t="shared" si="52"/>
        <v>5.7777777777777715</v>
      </c>
      <c r="X115" s="330">
        <f t="shared" si="52"/>
        <v>6.6666666666666714</v>
      </c>
      <c r="Y115" s="386">
        <f t="shared" si="52"/>
        <v>4.7777777777777715</v>
      </c>
      <c r="Z115" s="385"/>
      <c r="AA115" s="210"/>
      <c r="AB115" s="210"/>
    </row>
    <row r="116" spans="1:49" ht="13" thickBot="1" x14ac:dyDescent="0.3">
      <c r="A116" s="256" t="s">
        <v>27</v>
      </c>
      <c r="B116" s="257">
        <f>B112-B98</f>
        <v>165</v>
      </c>
      <c r="C116" s="258">
        <f t="shared" ref="C116:Y116" si="53">C112-C98</f>
        <v>95</v>
      </c>
      <c r="D116" s="258">
        <f t="shared" si="53"/>
        <v>88</v>
      </c>
      <c r="E116" s="258">
        <f t="shared" si="53"/>
        <v>104</v>
      </c>
      <c r="F116" s="258">
        <f t="shared" si="53"/>
        <v>118</v>
      </c>
      <c r="G116" s="258">
        <f t="shared" si="53"/>
        <v>79</v>
      </c>
      <c r="H116" s="258">
        <f t="shared" si="53"/>
        <v>88</v>
      </c>
      <c r="I116" s="258">
        <f t="shared" si="53"/>
        <v>99</v>
      </c>
      <c r="J116" s="258">
        <f t="shared" si="53"/>
        <v>120</v>
      </c>
      <c r="K116" s="258">
        <f t="shared" si="53"/>
        <v>122</v>
      </c>
      <c r="L116" s="258">
        <f t="shared" si="53"/>
        <v>101</v>
      </c>
      <c r="M116" s="354">
        <f t="shared" si="53"/>
        <v>100</v>
      </c>
      <c r="N116" s="257">
        <f t="shared" si="53"/>
        <v>149</v>
      </c>
      <c r="O116" s="258">
        <f t="shared" si="53"/>
        <v>117</v>
      </c>
      <c r="P116" s="258">
        <f t="shared" si="53"/>
        <v>107</v>
      </c>
      <c r="Q116" s="258">
        <f t="shared" si="53"/>
        <v>121</v>
      </c>
      <c r="R116" s="258">
        <f t="shared" si="53"/>
        <v>134</v>
      </c>
      <c r="S116" s="258">
        <f t="shared" si="53"/>
        <v>135</v>
      </c>
      <c r="T116" s="258">
        <f t="shared" si="53"/>
        <v>123</v>
      </c>
      <c r="U116" s="258">
        <f t="shared" si="53"/>
        <v>108</v>
      </c>
      <c r="V116" s="258">
        <f t="shared" si="53"/>
        <v>65</v>
      </c>
      <c r="W116" s="258">
        <f t="shared" si="53"/>
        <v>118</v>
      </c>
      <c r="X116" s="354">
        <f t="shared" si="53"/>
        <v>99</v>
      </c>
      <c r="Y116" s="288">
        <f t="shared" si="53"/>
        <v>111</v>
      </c>
      <c r="Z116" s="210"/>
    </row>
    <row r="117" spans="1:49" x14ac:dyDescent="0.25">
      <c r="A117" s="260" t="s">
        <v>51</v>
      </c>
      <c r="B117" s="427">
        <v>329</v>
      </c>
      <c r="C117" s="428">
        <v>644</v>
      </c>
      <c r="D117" s="428">
        <v>497</v>
      </c>
      <c r="E117" s="428">
        <v>497</v>
      </c>
      <c r="F117" s="428">
        <v>598</v>
      </c>
      <c r="G117" s="429">
        <v>600</v>
      </c>
      <c r="H117" s="429">
        <v>640</v>
      </c>
      <c r="I117" s="429">
        <v>642</v>
      </c>
      <c r="J117" s="429">
        <v>459</v>
      </c>
      <c r="K117" s="429">
        <v>457</v>
      </c>
      <c r="L117" s="422">
        <v>530</v>
      </c>
      <c r="M117" s="424">
        <v>284</v>
      </c>
      <c r="N117" s="425">
        <v>341</v>
      </c>
      <c r="O117" s="426">
        <v>815</v>
      </c>
      <c r="P117" s="426">
        <v>512</v>
      </c>
      <c r="Q117" s="426">
        <v>513</v>
      </c>
      <c r="R117" s="419">
        <v>767</v>
      </c>
      <c r="S117" s="419">
        <v>582</v>
      </c>
      <c r="T117" s="419">
        <v>579</v>
      </c>
      <c r="U117" s="419">
        <v>466</v>
      </c>
      <c r="V117" s="419">
        <v>464</v>
      </c>
      <c r="W117" s="422">
        <v>674</v>
      </c>
      <c r="X117" s="423">
        <v>323</v>
      </c>
      <c r="Y117" s="264">
        <f>SUM(B117:X117)</f>
        <v>12213</v>
      </c>
      <c r="Z117" s="200" t="s">
        <v>56</v>
      </c>
      <c r="AA117" s="265">
        <f>Y103-Y117</f>
        <v>6</v>
      </c>
      <c r="AB117" s="266">
        <f>AA117/Y103</f>
        <v>4.9103854652590229E-4</v>
      </c>
    </row>
    <row r="118" spans="1:49" x14ac:dyDescent="0.25">
      <c r="A118" s="267" t="s">
        <v>28</v>
      </c>
      <c r="B118" s="218">
        <v>52.5</v>
      </c>
      <c r="C118" s="269">
        <v>51.5</v>
      </c>
      <c r="D118" s="269">
        <v>52</v>
      </c>
      <c r="E118" s="269">
        <v>52</v>
      </c>
      <c r="F118" s="269">
        <v>51</v>
      </c>
      <c r="G118" s="269">
        <v>51.5</v>
      </c>
      <c r="H118" s="269">
        <v>51</v>
      </c>
      <c r="I118" s="269">
        <v>50.5</v>
      </c>
      <c r="J118" s="269">
        <v>49.5</v>
      </c>
      <c r="K118" s="269">
        <v>49.5</v>
      </c>
      <c r="L118" s="269">
        <v>49</v>
      </c>
      <c r="M118" s="219">
        <v>48</v>
      </c>
      <c r="N118" s="373">
        <v>52.5</v>
      </c>
      <c r="O118" s="269">
        <v>52</v>
      </c>
      <c r="P118" s="269">
        <v>51.5</v>
      </c>
      <c r="Q118" s="269">
        <v>51.5</v>
      </c>
      <c r="R118" s="269">
        <v>51</v>
      </c>
      <c r="S118" s="269">
        <v>50.5</v>
      </c>
      <c r="T118" s="269">
        <v>50.5</v>
      </c>
      <c r="U118" s="269">
        <v>50.5</v>
      </c>
      <c r="V118" s="269">
        <v>49.5</v>
      </c>
      <c r="W118" s="269">
        <v>48.5</v>
      </c>
      <c r="X118" s="311">
        <v>48</v>
      </c>
      <c r="Y118" s="222"/>
      <c r="Z118" s="200" t="s">
        <v>57</v>
      </c>
      <c r="AA118" s="200">
        <v>49.07</v>
      </c>
    </row>
    <row r="119" spans="1:49" ht="13" thickBot="1" x14ac:dyDescent="0.3">
      <c r="A119" s="268" t="s">
        <v>26</v>
      </c>
      <c r="B119" s="216">
        <f>(B118-B104)</f>
        <v>1.5</v>
      </c>
      <c r="C119" s="217">
        <f t="shared" ref="C119:X119" si="54">(C118-C104)</f>
        <v>1.5</v>
      </c>
      <c r="D119" s="217">
        <f t="shared" si="54"/>
        <v>1.5</v>
      </c>
      <c r="E119" s="217">
        <f t="shared" si="54"/>
        <v>1.5</v>
      </c>
      <c r="F119" s="217">
        <f t="shared" si="54"/>
        <v>1.5</v>
      </c>
      <c r="G119" s="217">
        <f t="shared" si="54"/>
        <v>2</v>
      </c>
      <c r="H119" s="217">
        <f t="shared" si="54"/>
        <v>2</v>
      </c>
      <c r="I119" s="217">
        <f t="shared" si="54"/>
        <v>1.5</v>
      </c>
      <c r="J119" s="217">
        <f t="shared" si="54"/>
        <v>1.5</v>
      </c>
      <c r="K119" s="217">
        <f t="shared" si="54"/>
        <v>1.5</v>
      </c>
      <c r="L119" s="217">
        <f t="shared" si="54"/>
        <v>1.5</v>
      </c>
      <c r="M119" s="322">
        <f t="shared" si="54"/>
        <v>2</v>
      </c>
      <c r="N119" s="374">
        <f t="shared" si="54"/>
        <v>1.5</v>
      </c>
      <c r="O119" s="217">
        <f t="shared" si="54"/>
        <v>1.5</v>
      </c>
      <c r="P119" s="217">
        <f t="shared" si="54"/>
        <v>1.5</v>
      </c>
      <c r="Q119" s="217">
        <f t="shared" si="54"/>
        <v>1.5</v>
      </c>
      <c r="R119" s="217">
        <f t="shared" si="54"/>
        <v>1.5</v>
      </c>
      <c r="S119" s="217">
        <f t="shared" si="54"/>
        <v>1.5</v>
      </c>
      <c r="T119" s="217">
        <f t="shared" si="54"/>
        <v>1.5</v>
      </c>
      <c r="U119" s="217">
        <f t="shared" si="54"/>
        <v>2</v>
      </c>
      <c r="V119" s="217">
        <f t="shared" si="54"/>
        <v>2</v>
      </c>
      <c r="W119" s="217">
        <f t="shared" si="54"/>
        <v>2</v>
      </c>
      <c r="X119" s="332">
        <f t="shared" si="54"/>
        <v>2</v>
      </c>
      <c r="Y119" s="223"/>
      <c r="Z119" s="200" t="s">
        <v>26</v>
      </c>
      <c r="AA119" s="200">
        <f>AA118-AA104</f>
        <v>1.7700000000000031</v>
      </c>
    </row>
    <row r="120" spans="1:49" x14ac:dyDescent="0.25">
      <c r="B120" s="200" t="s">
        <v>65</v>
      </c>
    </row>
    <row r="121" spans="1:49" ht="13" thickBot="1" x14ac:dyDescent="0.3"/>
    <row r="122" spans="1:49" ht="13" thickBot="1" x14ac:dyDescent="0.3">
      <c r="B122" s="200">
        <v>51</v>
      </c>
      <c r="C122" s="200">
        <v>51.5</v>
      </c>
      <c r="D122" s="200">
        <v>52</v>
      </c>
      <c r="E122" s="200">
        <v>52.5</v>
      </c>
      <c r="F122" s="200">
        <v>53</v>
      </c>
      <c r="G122" s="200">
        <v>52</v>
      </c>
      <c r="H122" s="200">
        <v>51.5</v>
      </c>
      <c r="I122" s="200">
        <v>50.5</v>
      </c>
      <c r="J122" s="200">
        <v>49.5</v>
      </c>
      <c r="K122" s="200">
        <v>48</v>
      </c>
      <c r="L122" s="200">
        <v>53.5</v>
      </c>
      <c r="M122" s="200">
        <v>53</v>
      </c>
      <c r="N122" s="200">
        <v>52.5</v>
      </c>
      <c r="O122" s="200">
        <v>51.5</v>
      </c>
      <c r="P122" s="200">
        <v>50.5</v>
      </c>
      <c r="Q122" s="200">
        <v>51</v>
      </c>
      <c r="R122" s="200">
        <v>51.5</v>
      </c>
      <c r="S122" s="200">
        <v>51.5</v>
      </c>
      <c r="T122" s="200">
        <v>52</v>
      </c>
      <c r="U122" s="200">
        <v>52.5</v>
      </c>
      <c r="V122" s="200">
        <v>51.5</v>
      </c>
      <c r="W122" s="200">
        <v>50.5</v>
      </c>
      <c r="X122" s="200">
        <v>49.5</v>
      </c>
      <c r="Y122" s="200">
        <v>48.5</v>
      </c>
      <c r="AE122" s="917" t="s">
        <v>63</v>
      </c>
      <c r="AF122" s="918"/>
      <c r="AG122" s="918"/>
      <c r="AH122" s="918"/>
      <c r="AI122" s="918"/>
      <c r="AJ122" s="919"/>
      <c r="AL122" s="917" t="s">
        <v>63</v>
      </c>
      <c r="AM122" s="918"/>
      <c r="AN122" s="918"/>
      <c r="AO122" s="918"/>
      <c r="AP122" s="918"/>
      <c r="AQ122" s="919"/>
      <c r="AS122" s="917" t="s">
        <v>114</v>
      </c>
      <c r="AT122" s="918"/>
      <c r="AU122" s="918"/>
      <c r="AV122" s="918"/>
      <c r="AW122" s="919"/>
    </row>
    <row r="123" spans="1:49" ht="15" thickBot="1" x14ac:dyDescent="0.3">
      <c r="A123" s="230" t="s">
        <v>113</v>
      </c>
      <c r="B123" s="896" t="s">
        <v>53</v>
      </c>
      <c r="C123" s="897"/>
      <c r="D123" s="897"/>
      <c r="E123" s="897"/>
      <c r="F123" s="897"/>
      <c r="G123" s="897"/>
      <c r="H123" s="897"/>
      <c r="I123" s="897"/>
      <c r="J123" s="897"/>
      <c r="K123" s="897"/>
      <c r="L123" s="896" t="s">
        <v>114</v>
      </c>
      <c r="M123" s="897"/>
      <c r="N123" s="897"/>
      <c r="O123" s="898"/>
      <c r="P123" s="897" t="s">
        <v>63</v>
      </c>
      <c r="Q123" s="897"/>
      <c r="R123" s="897"/>
      <c r="S123" s="897"/>
      <c r="T123" s="897"/>
      <c r="U123" s="897"/>
      <c r="V123" s="897"/>
      <c r="W123" s="897"/>
      <c r="X123" s="897"/>
      <c r="Y123" s="898"/>
      <c r="Z123" s="892" t="s">
        <v>55</v>
      </c>
      <c r="AA123" s="200">
        <v>904</v>
      </c>
      <c r="AE123" s="448" t="s">
        <v>117</v>
      </c>
      <c r="AF123" s="449" t="s">
        <v>118</v>
      </c>
      <c r="AG123" s="449" t="s">
        <v>31</v>
      </c>
      <c r="AH123" s="463" t="s">
        <v>119</v>
      </c>
      <c r="AI123" s="449" t="s">
        <v>120</v>
      </c>
      <c r="AJ123" s="450" t="s">
        <v>121</v>
      </c>
      <c r="AL123" s="448" t="s">
        <v>117</v>
      </c>
      <c r="AM123" s="449" t="s">
        <v>118</v>
      </c>
      <c r="AN123" s="449" t="s">
        <v>31</v>
      </c>
      <c r="AO123" s="463" t="s">
        <v>119</v>
      </c>
      <c r="AP123" s="449" t="s">
        <v>120</v>
      </c>
      <c r="AQ123" s="450" t="s">
        <v>121</v>
      </c>
      <c r="AS123" s="468" t="s">
        <v>127</v>
      </c>
      <c r="AT123" s="474" t="s">
        <v>128</v>
      </c>
      <c r="AU123" s="464" t="s">
        <v>129</v>
      </c>
      <c r="AV123" s="464" t="s">
        <v>120</v>
      </c>
      <c r="AW123" s="469" t="s">
        <v>121</v>
      </c>
    </row>
    <row r="124" spans="1:49" ht="14.5" x14ac:dyDescent="0.25">
      <c r="A124" s="231" t="s">
        <v>54</v>
      </c>
      <c r="B124" s="356">
        <v>1</v>
      </c>
      <c r="C124" s="357">
        <v>2</v>
      </c>
      <c r="D124" s="357">
        <v>3</v>
      </c>
      <c r="E124" s="357">
        <v>4</v>
      </c>
      <c r="F124" s="362">
        <v>5</v>
      </c>
      <c r="G124" s="436">
        <v>6</v>
      </c>
      <c r="H124" s="357">
        <v>7</v>
      </c>
      <c r="I124" s="357">
        <v>8</v>
      </c>
      <c r="J124" s="357">
        <v>9</v>
      </c>
      <c r="K124" s="414">
        <v>10</v>
      </c>
      <c r="L124" s="356">
        <v>1</v>
      </c>
      <c r="M124" s="357">
        <v>2</v>
      </c>
      <c r="N124" s="357">
        <v>3</v>
      </c>
      <c r="O124" s="362">
        <v>4</v>
      </c>
      <c r="P124" s="436">
        <v>1</v>
      </c>
      <c r="Q124" s="357">
        <v>2</v>
      </c>
      <c r="R124" s="357">
        <v>3</v>
      </c>
      <c r="S124" s="357">
        <v>4</v>
      </c>
      <c r="T124" s="357">
        <v>5</v>
      </c>
      <c r="U124" s="414">
        <v>6</v>
      </c>
      <c r="V124" s="356">
        <v>7</v>
      </c>
      <c r="W124" s="357">
        <v>8</v>
      </c>
      <c r="X124" s="357">
        <v>9</v>
      </c>
      <c r="Y124" s="362">
        <v>10</v>
      </c>
      <c r="Z124" s="819"/>
      <c r="AE124" s="451">
        <v>1</v>
      </c>
      <c r="AF124" s="452">
        <v>5</v>
      </c>
      <c r="AG124" s="453">
        <v>1000</v>
      </c>
      <c r="AH124" s="476">
        <v>625</v>
      </c>
      <c r="AI124" s="452">
        <v>7.5</v>
      </c>
      <c r="AJ124" s="454">
        <v>42</v>
      </c>
      <c r="AL124" s="451">
        <v>1</v>
      </c>
      <c r="AM124" s="452">
        <v>5</v>
      </c>
      <c r="AN124" s="453">
        <v>1070</v>
      </c>
      <c r="AO124" s="476">
        <v>351</v>
      </c>
      <c r="AP124" s="452">
        <v>4.2</v>
      </c>
      <c r="AQ124" s="454">
        <v>24</v>
      </c>
      <c r="AS124" s="470">
        <v>1</v>
      </c>
      <c r="AT124" s="485">
        <v>349</v>
      </c>
      <c r="AU124" s="465">
        <v>890</v>
      </c>
      <c r="AV124" s="466">
        <v>4.0999999999999996</v>
      </c>
      <c r="AW124" s="471">
        <v>23</v>
      </c>
    </row>
    <row r="125" spans="1:49" ht="15" thickBot="1" x14ac:dyDescent="0.3">
      <c r="A125" s="231" t="s">
        <v>2</v>
      </c>
      <c r="B125" s="443">
        <v>5</v>
      </c>
      <c r="C125" s="294">
        <v>4</v>
      </c>
      <c r="D125" s="234">
        <v>3</v>
      </c>
      <c r="E125" s="307">
        <v>2</v>
      </c>
      <c r="F125" s="435">
        <v>1</v>
      </c>
      <c r="G125" s="481">
        <v>1</v>
      </c>
      <c r="H125" s="307">
        <v>2</v>
      </c>
      <c r="I125" s="234">
        <v>3</v>
      </c>
      <c r="J125" s="294">
        <v>4</v>
      </c>
      <c r="K125" s="522">
        <v>5</v>
      </c>
      <c r="L125" s="233">
        <v>1</v>
      </c>
      <c r="M125" s="307">
        <v>2</v>
      </c>
      <c r="N125" s="234">
        <v>3</v>
      </c>
      <c r="O125" s="444">
        <v>4</v>
      </c>
      <c r="P125" s="523">
        <v>5</v>
      </c>
      <c r="Q125" s="294">
        <v>4</v>
      </c>
      <c r="R125" s="234">
        <v>3</v>
      </c>
      <c r="S125" s="234">
        <v>3</v>
      </c>
      <c r="T125" s="307">
        <v>2</v>
      </c>
      <c r="U125" s="524">
        <v>1</v>
      </c>
      <c r="V125" s="233">
        <v>1</v>
      </c>
      <c r="W125" s="307">
        <v>2</v>
      </c>
      <c r="X125" s="234">
        <v>3</v>
      </c>
      <c r="Y125" s="444">
        <v>4</v>
      </c>
      <c r="Z125" s="895"/>
      <c r="AB125" s="313"/>
      <c r="AC125" s="313"/>
      <c r="AE125" s="451">
        <v>2</v>
      </c>
      <c r="AF125" s="452">
        <v>4</v>
      </c>
      <c r="AG125" s="453" t="s">
        <v>132</v>
      </c>
      <c r="AH125" s="476">
        <v>681</v>
      </c>
      <c r="AI125" s="452">
        <v>8.1</v>
      </c>
      <c r="AJ125" s="454">
        <v>45</v>
      </c>
      <c r="AL125" s="451">
        <v>2</v>
      </c>
      <c r="AM125" s="452">
        <v>4</v>
      </c>
      <c r="AN125" s="453" t="s">
        <v>122</v>
      </c>
      <c r="AO125" s="476">
        <v>612</v>
      </c>
      <c r="AP125" s="452">
        <v>7.3</v>
      </c>
      <c r="AQ125" s="454">
        <v>41</v>
      </c>
      <c r="AS125" s="470">
        <v>2</v>
      </c>
      <c r="AT125" s="485">
        <v>721</v>
      </c>
      <c r="AU125" s="465" t="s">
        <v>130</v>
      </c>
      <c r="AV125" s="466">
        <v>8.6</v>
      </c>
      <c r="AW125" s="471">
        <v>48</v>
      </c>
    </row>
    <row r="126" spans="1:49" ht="14.5" x14ac:dyDescent="0.25">
      <c r="A126" s="236" t="s">
        <v>3</v>
      </c>
      <c r="B126" s="237">
        <v>990</v>
      </c>
      <c r="C126" s="238">
        <v>990</v>
      </c>
      <c r="D126" s="238">
        <v>990</v>
      </c>
      <c r="E126" s="238">
        <v>990</v>
      </c>
      <c r="F126" s="239">
        <v>990</v>
      </c>
      <c r="G126" s="430">
        <v>990</v>
      </c>
      <c r="H126" s="238">
        <v>990</v>
      </c>
      <c r="I126" s="238">
        <v>990</v>
      </c>
      <c r="J126" s="238">
        <v>990</v>
      </c>
      <c r="K126" s="308">
        <v>990</v>
      </c>
      <c r="L126" s="237">
        <v>990</v>
      </c>
      <c r="M126" s="238">
        <v>990</v>
      </c>
      <c r="N126" s="238">
        <v>990</v>
      </c>
      <c r="O126" s="239">
        <v>990</v>
      </c>
      <c r="P126" s="430">
        <v>990</v>
      </c>
      <c r="Q126" s="238">
        <v>990</v>
      </c>
      <c r="R126" s="238">
        <v>990</v>
      </c>
      <c r="S126" s="238">
        <v>990</v>
      </c>
      <c r="T126" s="238">
        <v>990</v>
      </c>
      <c r="U126" s="308">
        <v>990</v>
      </c>
      <c r="V126" s="237">
        <v>990</v>
      </c>
      <c r="W126" s="238">
        <v>990</v>
      </c>
      <c r="X126" s="238">
        <v>990</v>
      </c>
      <c r="Y126" s="239">
        <v>990</v>
      </c>
      <c r="Z126" s="440">
        <v>990</v>
      </c>
      <c r="AA126" s="210"/>
      <c r="AB126" s="313"/>
      <c r="AC126" s="313"/>
      <c r="AE126" s="451">
        <v>3</v>
      </c>
      <c r="AF126" s="452">
        <v>3</v>
      </c>
      <c r="AG126" s="453" t="s">
        <v>133</v>
      </c>
      <c r="AH126" s="476">
        <v>678</v>
      </c>
      <c r="AI126" s="452">
        <v>8.1</v>
      </c>
      <c r="AJ126" s="454">
        <v>45</v>
      </c>
      <c r="AL126" s="451">
        <v>3</v>
      </c>
      <c r="AM126" s="452">
        <v>3</v>
      </c>
      <c r="AN126" s="453" t="s">
        <v>123</v>
      </c>
      <c r="AO126" s="476">
        <v>478</v>
      </c>
      <c r="AP126" s="452">
        <v>5.7</v>
      </c>
      <c r="AQ126" s="454">
        <v>32</v>
      </c>
      <c r="AS126" s="470">
        <v>3</v>
      </c>
      <c r="AT126" s="485">
        <v>752</v>
      </c>
      <c r="AU126" s="465" t="s">
        <v>131</v>
      </c>
      <c r="AV126" s="466">
        <v>9</v>
      </c>
      <c r="AW126" s="471">
        <v>50</v>
      </c>
    </row>
    <row r="127" spans="1:49" ht="15" thickBot="1" x14ac:dyDescent="0.3">
      <c r="A127" s="241" t="s">
        <v>6</v>
      </c>
      <c r="B127" s="242">
        <v>1093</v>
      </c>
      <c r="C127" s="243">
        <v>1033</v>
      </c>
      <c r="D127" s="243">
        <v>1021</v>
      </c>
      <c r="E127" s="243">
        <v>988</v>
      </c>
      <c r="F127" s="244">
        <v>949</v>
      </c>
      <c r="G127" s="431">
        <v>963</v>
      </c>
      <c r="H127" s="243">
        <v>999</v>
      </c>
      <c r="I127" s="243">
        <v>1032</v>
      </c>
      <c r="J127" s="243">
        <v>1071</v>
      </c>
      <c r="K127" s="281">
        <v>1113</v>
      </c>
      <c r="L127" s="242">
        <v>916</v>
      </c>
      <c r="M127" s="243">
        <v>988</v>
      </c>
      <c r="N127" s="243">
        <v>1075</v>
      </c>
      <c r="O127" s="244">
        <v>1181</v>
      </c>
      <c r="P127" s="431">
        <v>1076</v>
      </c>
      <c r="Q127" s="243">
        <v>1034</v>
      </c>
      <c r="R127" s="243">
        <v>1008</v>
      </c>
      <c r="S127" s="243">
        <v>998</v>
      </c>
      <c r="T127" s="243">
        <v>964</v>
      </c>
      <c r="U127" s="281">
        <v>917</v>
      </c>
      <c r="V127" s="242">
        <v>928</v>
      </c>
      <c r="W127" s="243">
        <v>989</v>
      </c>
      <c r="X127" s="243">
        <v>1017</v>
      </c>
      <c r="Y127" s="244">
        <v>1068</v>
      </c>
      <c r="Z127" s="390">
        <v>1016</v>
      </c>
      <c r="AA127" s="228"/>
      <c r="AE127" s="451">
        <v>4</v>
      </c>
      <c r="AF127" s="452">
        <v>2</v>
      </c>
      <c r="AG127" s="453" t="s">
        <v>134</v>
      </c>
      <c r="AH127" s="476">
        <v>478</v>
      </c>
      <c r="AI127" s="452">
        <v>5.7</v>
      </c>
      <c r="AJ127" s="454">
        <v>32</v>
      </c>
      <c r="AL127" s="451">
        <v>4</v>
      </c>
      <c r="AM127" s="452">
        <v>3</v>
      </c>
      <c r="AN127" s="453" t="s">
        <v>123</v>
      </c>
      <c r="AO127" s="476">
        <v>478</v>
      </c>
      <c r="AP127" s="452">
        <v>5.7</v>
      </c>
      <c r="AQ127" s="454">
        <v>32</v>
      </c>
      <c r="AS127" s="445">
        <v>4</v>
      </c>
      <c r="AT127" s="486">
        <v>305</v>
      </c>
      <c r="AU127" s="472">
        <v>1100</v>
      </c>
      <c r="AV127" s="473">
        <v>3.6</v>
      </c>
      <c r="AW127" s="447">
        <v>21</v>
      </c>
    </row>
    <row r="128" spans="1:49" ht="15" thickBot="1" x14ac:dyDescent="0.35">
      <c r="A128" s="231" t="s">
        <v>7</v>
      </c>
      <c r="B128" s="245">
        <v>97.8</v>
      </c>
      <c r="C128" s="246">
        <v>98</v>
      </c>
      <c r="D128" s="246">
        <v>100</v>
      </c>
      <c r="E128" s="246">
        <v>100</v>
      </c>
      <c r="F128" s="247">
        <v>100</v>
      </c>
      <c r="G128" s="432">
        <v>100</v>
      </c>
      <c r="H128" s="246">
        <v>100</v>
      </c>
      <c r="I128" s="246">
        <v>100</v>
      </c>
      <c r="J128" s="246">
        <v>100</v>
      </c>
      <c r="K128" s="282">
        <v>100</v>
      </c>
      <c r="L128" s="245">
        <v>100</v>
      </c>
      <c r="M128" s="246">
        <v>98.1</v>
      </c>
      <c r="N128" s="246">
        <v>100</v>
      </c>
      <c r="O128" s="247">
        <v>100</v>
      </c>
      <c r="P128" s="432">
        <v>100</v>
      </c>
      <c r="Q128" s="246">
        <v>100</v>
      </c>
      <c r="R128" s="246">
        <v>100</v>
      </c>
      <c r="S128" s="246">
        <v>100</v>
      </c>
      <c r="T128" s="246">
        <v>100</v>
      </c>
      <c r="U128" s="282">
        <v>96.6</v>
      </c>
      <c r="V128" s="245">
        <v>100</v>
      </c>
      <c r="W128" s="246">
        <v>100</v>
      </c>
      <c r="X128" s="246">
        <v>97</v>
      </c>
      <c r="Y128" s="247">
        <v>100</v>
      </c>
      <c r="Z128" s="441">
        <v>0.88700000000000001</v>
      </c>
      <c r="AA128" s="210"/>
      <c r="AB128" s="210"/>
      <c r="AC128" s="210"/>
      <c r="AE128" s="451">
        <v>5</v>
      </c>
      <c r="AF128" s="452">
        <v>1</v>
      </c>
      <c r="AG128" s="453">
        <v>860</v>
      </c>
      <c r="AH128" s="476">
        <v>368</v>
      </c>
      <c r="AI128" s="452">
        <v>4.4000000000000004</v>
      </c>
      <c r="AJ128" s="454">
        <v>24</v>
      </c>
      <c r="AL128" s="451">
        <v>5</v>
      </c>
      <c r="AM128" s="452">
        <v>2</v>
      </c>
      <c r="AN128" s="453" t="s">
        <v>124</v>
      </c>
      <c r="AO128" s="476">
        <v>641</v>
      </c>
      <c r="AP128" s="452">
        <v>7.6</v>
      </c>
      <c r="AQ128" s="454">
        <v>43</v>
      </c>
      <c r="AS128" s="467"/>
      <c r="AT128" s="486">
        <f>SUM(AT124:AT127)</f>
        <v>2127</v>
      </c>
      <c r="AU128" s="467"/>
      <c r="AV128" s="467"/>
      <c r="AW128" s="467"/>
    </row>
    <row r="129" spans="1:43" ht="15" thickBot="1" x14ac:dyDescent="0.3">
      <c r="A129" s="256" t="s">
        <v>8</v>
      </c>
      <c r="B129" s="324">
        <v>4.3999999999999997E-2</v>
      </c>
      <c r="C129" s="325">
        <v>3.5000000000000003E-2</v>
      </c>
      <c r="D129" s="325">
        <v>3.5000000000000003E-2</v>
      </c>
      <c r="E129" s="325">
        <v>3.9E-2</v>
      </c>
      <c r="F129" s="408">
        <v>3.7999999999999999E-2</v>
      </c>
      <c r="G129" s="433">
        <v>4.1000000000000002E-2</v>
      </c>
      <c r="H129" s="325">
        <v>4.4999999999999998E-2</v>
      </c>
      <c r="I129" s="325">
        <v>3.4000000000000002E-2</v>
      </c>
      <c r="J129" s="325">
        <v>3.3000000000000002E-2</v>
      </c>
      <c r="K129" s="329">
        <v>3.4000000000000002E-2</v>
      </c>
      <c r="L129" s="324">
        <v>5.1999999999999998E-2</v>
      </c>
      <c r="M129" s="325">
        <v>3.9E-2</v>
      </c>
      <c r="N129" s="325">
        <v>3.5999999999999997E-2</v>
      </c>
      <c r="O129" s="408">
        <v>4.7E-2</v>
      </c>
      <c r="P129" s="433">
        <v>0.03</v>
      </c>
      <c r="Q129" s="325">
        <v>2.5999999999999999E-2</v>
      </c>
      <c r="R129" s="325">
        <v>2.8000000000000001E-2</v>
      </c>
      <c r="S129" s="325">
        <v>3.2000000000000001E-2</v>
      </c>
      <c r="T129" s="325">
        <v>3.4000000000000002E-2</v>
      </c>
      <c r="U129" s="329">
        <v>4.4999999999999998E-2</v>
      </c>
      <c r="V129" s="324">
        <v>4.1000000000000002E-2</v>
      </c>
      <c r="W129" s="325">
        <v>2.5999999999999999E-2</v>
      </c>
      <c r="X129" s="325">
        <v>3.3000000000000002E-2</v>
      </c>
      <c r="Y129" s="408">
        <v>3.7999999999999999E-2</v>
      </c>
      <c r="Z129" s="442">
        <v>6.4000000000000001E-2</v>
      </c>
      <c r="AA129" s="210"/>
      <c r="AE129" s="455">
        <v>6</v>
      </c>
      <c r="AF129" s="456">
        <v>1</v>
      </c>
      <c r="AG129" s="456">
        <v>870</v>
      </c>
      <c r="AH129" s="477">
        <v>417</v>
      </c>
      <c r="AI129" s="456">
        <v>4.9000000000000004</v>
      </c>
      <c r="AJ129" s="458">
        <v>28</v>
      </c>
      <c r="AL129" s="451">
        <v>6</v>
      </c>
      <c r="AM129" s="452">
        <v>1</v>
      </c>
      <c r="AN129" s="453">
        <v>890</v>
      </c>
      <c r="AO129" s="476">
        <v>395</v>
      </c>
      <c r="AP129" s="452">
        <v>4.7</v>
      </c>
      <c r="AQ129" s="454">
        <v>26</v>
      </c>
    </row>
    <row r="130" spans="1:43" ht="14.5" x14ac:dyDescent="0.25">
      <c r="A130" s="483" t="s">
        <v>1</v>
      </c>
      <c r="B130" s="327">
        <f>B127/B126*100-100</f>
        <v>10.404040404040387</v>
      </c>
      <c r="C130" s="328">
        <f t="shared" ref="C130:E130" si="55">C127/C126*100-100</f>
        <v>4.343434343434339</v>
      </c>
      <c r="D130" s="328">
        <f t="shared" si="55"/>
        <v>3.131313131313135</v>
      </c>
      <c r="E130" s="328">
        <f t="shared" si="55"/>
        <v>-0.20202020202020776</v>
      </c>
      <c r="F130" s="410">
        <f>F127/F126*100-100</f>
        <v>-4.1414141414141454</v>
      </c>
      <c r="G130" s="434">
        <f t="shared" ref="G130:N130" si="56">G127/G126*100-100</f>
        <v>-2.7272727272727195</v>
      </c>
      <c r="H130" s="328">
        <f t="shared" si="56"/>
        <v>0.90909090909090651</v>
      </c>
      <c r="I130" s="328">
        <f t="shared" si="56"/>
        <v>4.2424242424242493</v>
      </c>
      <c r="J130" s="328">
        <f t="shared" si="56"/>
        <v>8.1818181818181728</v>
      </c>
      <c r="K130" s="330">
        <f t="shared" ref="K130" si="57">K127/K126*100-100</f>
        <v>12.424242424242422</v>
      </c>
      <c r="L130" s="327">
        <f t="shared" si="56"/>
        <v>-7.474747474747474</v>
      </c>
      <c r="M130" s="328">
        <f t="shared" si="56"/>
        <v>-0.20202020202020776</v>
      </c>
      <c r="N130" s="328">
        <f t="shared" si="56"/>
        <v>8.5858585858585883</v>
      </c>
      <c r="O130" s="410">
        <f>O127/O126*100-100</f>
        <v>19.292929292929301</v>
      </c>
      <c r="P130" s="434">
        <f t="shared" ref="P130:Z130" si="58">P127/P126*100-100</f>
        <v>8.686868686868678</v>
      </c>
      <c r="Q130" s="328">
        <f t="shared" si="58"/>
        <v>4.4444444444444571</v>
      </c>
      <c r="R130" s="328">
        <f t="shared" si="58"/>
        <v>1.818181818181813</v>
      </c>
      <c r="S130" s="328">
        <f t="shared" si="58"/>
        <v>0.80808080808081684</v>
      </c>
      <c r="T130" s="328">
        <f t="shared" si="58"/>
        <v>-2.6262626262626156</v>
      </c>
      <c r="U130" s="330">
        <f t="shared" si="58"/>
        <v>-7.3737373737373701</v>
      </c>
      <c r="V130" s="327">
        <f t="shared" si="58"/>
        <v>-6.2626262626262559</v>
      </c>
      <c r="W130" s="328">
        <f t="shared" si="58"/>
        <v>-0.10101010101010388</v>
      </c>
      <c r="X130" s="328">
        <f t="shared" si="58"/>
        <v>2.7272727272727337</v>
      </c>
      <c r="Y130" s="410">
        <f t="shared" si="58"/>
        <v>7.8787878787878896</v>
      </c>
      <c r="Z130" s="480">
        <f t="shared" si="58"/>
        <v>2.6262626262626156</v>
      </c>
      <c r="AA130" s="385"/>
      <c r="AB130" s="210"/>
      <c r="AC130" s="210"/>
      <c r="AE130" s="455">
        <v>7</v>
      </c>
      <c r="AF130" s="456">
        <v>2</v>
      </c>
      <c r="AG130" s="456" t="s">
        <v>135</v>
      </c>
      <c r="AH130" s="477">
        <v>704</v>
      </c>
      <c r="AI130" s="456">
        <v>8.4</v>
      </c>
      <c r="AJ130" s="458">
        <v>47</v>
      </c>
      <c r="AL130" s="455">
        <v>7</v>
      </c>
      <c r="AM130" s="456">
        <v>1</v>
      </c>
      <c r="AN130" s="457">
        <v>910</v>
      </c>
      <c r="AO130" s="477">
        <v>294</v>
      </c>
      <c r="AP130" s="456">
        <v>3.5</v>
      </c>
      <c r="AQ130" s="458">
        <v>19</v>
      </c>
    </row>
    <row r="131" spans="1:43" ht="15" thickBot="1" x14ac:dyDescent="0.3">
      <c r="A131" s="484" t="s">
        <v>27</v>
      </c>
      <c r="B131" s="220">
        <f>B127-D112</f>
        <v>150</v>
      </c>
      <c r="C131" s="221">
        <f t="shared" ref="C131:K131" si="59">C127-E112</f>
        <v>92</v>
      </c>
      <c r="D131" s="221">
        <f t="shared" si="59"/>
        <v>87</v>
      </c>
      <c r="E131" s="221">
        <f t="shared" si="59"/>
        <v>68</v>
      </c>
      <c r="F131" s="226">
        <f t="shared" si="59"/>
        <v>33</v>
      </c>
      <c r="G131" s="520">
        <f t="shared" si="59"/>
        <v>36</v>
      </c>
      <c r="H131" s="221">
        <f t="shared" si="59"/>
        <v>66</v>
      </c>
      <c r="I131" s="221">
        <f t="shared" si="59"/>
        <v>100</v>
      </c>
      <c r="J131" s="221">
        <f t="shared" si="59"/>
        <v>129</v>
      </c>
      <c r="K131" s="323">
        <f t="shared" si="59"/>
        <v>157</v>
      </c>
      <c r="L131" s="220">
        <f>L127-N112</f>
        <v>-65</v>
      </c>
      <c r="M131" s="221">
        <f>M127-O112</f>
        <v>37</v>
      </c>
      <c r="N131" s="221">
        <f>N127-B112</f>
        <v>91</v>
      </c>
      <c r="O131" s="226">
        <f>O127-C112</f>
        <v>221</v>
      </c>
      <c r="P131" s="520">
        <f>P127-P112</f>
        <v>116</v>
      </c>
      <c r="Q131" s="221">
        <f t="shared" ref="Q131:Y131" si="60">Q127-Q112</f>
        <v>79</v>
      </c>
      <c r="R131" s="221">
        <f t="shared" si="60"/>
        <v>60</v>
      </c>
      <c r="S131" s="221">
        <f t="shared" si="60"/>
        <v>55</v>
      </c>
      <c r="T131" s="221">
        <f t="shared" si="60"/>
        <v>27</v>
      </c>
      <c r="U131" s="323">
        <f t="shared" si="60"/>
        <v>-12</v>
      </c>
      <c r="V131" s="220">
        <f t="shared" si="60"/>
        <v>14</v>
      </c>
      <c r="W131" s="221">
        <f t="shared" si="60"/>
        <v>37</v>
      </c>
      <c r="X131" s="221">
        <f t="shared" si="60"/>
        <v>57</v>
      </c>
      <c r="Y131" s="226">
        <f t="shared" si="60"/>
        <v>125</v>
      </c>
      <c r="Z131" s="370">
        <f>Z127-Y112</f>
        <v>73</v>
      </c>
      <c r="AA131" s="210"/>
      <c r="AE131" s="455">
        <v>8</v>
      </c>
      <c r="AF131" s="456">
        <v>3</v>
      </c>
      <c r="AG131" s="456" t="s">
        <v>136</v>
      </c>
      <c r="AH131" s="477">
        <v>703</v>
      </c>
      <c r="AI131" s="456">
        <v>8.4</v>
      </c>
      <c r="AJ131" s="458">
        <v>47</v>
      </c>
      <c r="AL131" s="455">
        <v>8</v>
      </c>
      <c r="AM131" s="456">
        <v>2</v>
      </c>
      <c r="AN131" s="457" t="s">
        <v>125</v>
      </c>
      <c r="AO131" s="477">
        <v>627</v>
      </c>
      <c r="AP131" s="456">
        <v>7.5</v>
      </c>
      <c r="AQ131" s="458">
        <v>42</v>
      </c>
    </row>
    <row r="132" spans="1:43" ht="14.5" x14ac:dyDescent="0.25">
      <c r="A132" s="267" t="s">
        <v>51</v>
      </c>
      <c r="B132" s="326">
        <v>625</v>
      </c>
      <c r="C132" s="310">
        <v>681</v>
      </c>
      <c r="D132" s="310">
        <v>678</v>
      </c>
      <c r="E132" s="310">
        <v>478</v>
      </c>
      <c r="F132" s="482">
        <v>368</v>
      </c>
      <c r="G132" s="521">
        <v>416</v>
      </c>
      <c r="H132" s="310">
        <v>704</v>
      </c>
      <c r="I132" s="310">
        <v>703</v>
      </c>
      <c r="J132" s="310">
        <v>421</v>
      </c>
      <c r="K132" s="340">
        <v>129</v>
      </c>
      <c r="L132" s="326">
        <v>349</v>
      </c>
      <c r="M132" s="310">
        <v>721</v>
      </c>
      <c r="N132" s="310">
        <v>752</v>
      </c>
      <c r="O132" s="482">
        <v>305</v>
      </c>
      <c r="P132" s="521">
        <v>351</v>
      </c>
      <c r="Q132" s="310">
        <v>612</v>
      </c>
      <c r="R132" s="310">
        <v>478</v>
      </c>
      <c r="S132" s="310">
        <v>478</v>
      </c>
      <c r="T132" s="310">
        <v>641</v>
      </c>
      <c r="U132" s="340">
        <v>395</v>
      </c>
      <c r="V132" s="326">
        <v>294</v>
      </c>
      <c r="W132" s="310">
        <v>627</v>
      </c>
      <c r="X132" s="310">
        <v>624</v>
      </c>
      <c r="Y132" s="482">
        <v>379</v>
      </c>
      <c r="Z132" s="371">
        <f>SUM(B132:Y132)</f>
        <v>12209</v>
      </c>
      <c r="AA132" s="200" t="s">
        <v>56</v>
      </c>
      <c r="AB132" s="265">
        <f>Y117-Z132</f>
        <v>4</v>
      </c>
      <c r="AC132" s="266">
        <f>AB132/Y117</f>
        <v>3.2751985589126343E-4</v>
      </c>
      <c r="AE132" s="455">
        <v>9</v>
      </c>
      <c r="AF132" s="456">
        <v>4</v>
      </c>
      <c r="AG132" s="456" t="s">
        <v>126</v>
      </c>
      <c r="AH132" s="477">
        <v>421</v>
      </c>
      <c r="AI132" s="456">
        <v>5</v>
      </c>
      <c r="AJ132" s="458">
        <v>28</v>
      </c>
      <c r="AL132" s="455">
        <v>9</v>
      </c>
      <c r="AM132" s="456">
        <v>3</v>
      </c>
      <c r="AN132" s="457" t="s">
        <v>126</v>
      </c>
      <c r="AO132" s="477">
        <v>624</v>
      </c>
      <c r="AP132" s="456">
        <v>7.5</v>
      </c>
      <c r="AQ132" s="458">
        <v>42</v>
      </c>
    </row>
    <row r="133" spans="1:43" ht="15" thickBot="1" x14ac:dyDescent="0.3">
      <c r="A133" s="267" t="s">
        <v>28</v>
      </c>
      <c r="B133" s="218">
        <v>52.5</v>
      </c>
      <c r="C133" s="269">
        <v>53</v>
      </c>
      <c r="D133" s="269">
        <v>53.5</v>
      </c>
      <c r="E133" s="269">
        <v>54.5</v>
      </c>
      <c r="F133" s="219">
        <v>55.5</v>
      </c>
      <c r="G133" s="373">
        <v>54.5</v>
      </c>
      <c r="H133" s="269">
        <v>53.5</v>
      </c>
      <c r="I133" s="269">
        <v>52</v>
      </c>
      <c r="J133" s="269">
        <v>51</v>
      </c>
      <c r="K133" s="311">
        <v>49.5</v>
      </c>
      <c r="L133" s="218">
        <v>56</v>
      </c>
      <c r="M133" s="269">
        <v>55</v>
      </c>
      <c r="N133" s="269">
        <v>54</v>
      </c>
      <c r="O133" s="219">
        <v>53</v>
      </c>
      <c r="P133" s="373">
        <v>52</v>
      </c>
      <c r="Q133" s="269">
        <v>52.5</v>
      </c>
      <c r="R133" s="269">
        <v>53.5</v>
      </c>
      <c r="S133" s="269">
        <v>53.5</v>
      </c>
      <c r="T133" s="269">
        <v>54.5</v>
      </c>
      <c r="U133" s="311">
        <v>55</v>
      </c>
      <c r="V133" s="218">
        <v>54</v>
      </c>
      <c r="W133" s="269">
        <v>52.5</v>
      </c>
      <c r="X133" s="269">
        <v>51.5</v>
      </c>
      <c r="Y133" s="219">
        <v>50</v>
      </c>
      <c r="Z133" s="331"/>
      <c r="AA133" s="200" t="s">
        <v>57</v>
      </c>
      <c r="AB133" s="200">
        <v>51.37</v>
      </c>
      <c r="AE133" s="459">
        <v>10</v>
      </c>
      <c r="AF133" s="460">
        <v>5</v>
      </c>
      <c r="AG133" s="460">
        <v>1040</v>
      </c>
      <c r="AH133" s="478">
        <v>129</v>
      </c>
      <c r="AI133" s="460">
        <v>1.6</v>
      </c>
      <c r="AJ133" s="462">
        <v>9</v>
      </c>
      <c r="AL133" s="459">
        <v>10</v>
      </c>
      <c r="AM133" s="460">
        <v>4</v>
      </c>
      <c r="AN133" s="461">
        <v>1040</v>
      </c>
      <c r="AO133" s="478">
        <v>379</v>
      </c>
      <c r="AP133" s="460">
        <v>4.5</v>
      </c>
      <c r="AQ133" s="462">
        <v>26</v>
      </c>
    </row>
    <row r="134" spans="1:43" ht="14.5" thickBot="1" x14ac:dyDescent="0.3">
      <c r="A134" s="268" t="s">
        <v>26</v>
      </c>
      <c r="B134" s="216">
        <f>(B133-B122)</f>
        <v>1.5</v>
      </c>
      <c r="C134" s="217">
        <f>(C133-C122)</f>
        <v>1.5</v>
      </c>
      <c r="D134" s="217">
        <f t="shared" ref="D134:Y134" si="61">(D133-D122)</f>
        <v>1.5</v>
      </c>
      <c r="E134" s="217">
        <f t="shared" si="61"/>
        <v>2</v>
      </c>
      <c r="F134" s="322">
        <f t="shared" si="61"/>
        <v>2.5</v>
      </c>
      <c r="G134" s="374">
        <f t="shared" si="61"/>
        <v>2.5</v>
      </c>
      <c r="H134" s="217">
        <f t="shared" si="61"/>
        <v>2</v>
      </c>
      <c r="I134" s="217">
        <f t="shared" si="61"/>
        <v>1.5</v>
      </c>
      <c r="J134" s="217">
        <f t="shared" si="61"/>
        <v>1.5</v>
      </c>
      <c r="K134" s="332">
        <f t="shared" si="61"/>
        <v>1.5</v>
      </c>
      <c r="L134" s="216">
        <f t="shared" si="61"/>
        <v>2.5</v>
      </c>
      <c r="M134" s="217">
        <f t="shared" si="61"/>
        <v>2</v>
      </c>
      <c r="N134" s="217">
        <f t="shared" si="61"/>
        <v>1.5</v>
      </c>
      <c r="O134" s="322">
        <f t="shared" si="61"/>
        <v>1.5</v>
      </c>
      <c r="P134" s="374">
        <f t="shared" si="61"/>
        <v>1.5</v>
      </c>
      <c r="Q134" s="217">
        <f t="shared" si="61"/>
        <v>1.5</v>
      </c>
      <c r="R134" s="217">
        <f t="shared" si="61"/>
        <v>2</v>
      </c>
      <c r="S134" s="217">
        <f t="shared" si="61"/>
        <v>2</v>
      </c>
      <c r="T134" s="217">
        <f t="shared" si="61"/>
        <v>2.5</v>
      </c>
      <c r="U134" s="332">
        <f t="shared" si="61"/>
        <v>2.5</v>
      </c>
      <c r="V134" s="216">
        <f t="shared" si="61"/>
        <v>2.5</v>
      </c>
      <c r="W134" s="217">
        <f t="shared" si="61"/>
        <v>2</v>
      </c>
      <c r="X134" s="217">
        <f t="shared" si="61"/>
        <v>2</v>
      </c>
      <c r="Y134" s="322">
        <f t="shared" si="61"/>
        <v>1.5</v>
      </c>
      <c r="Z134" s="333"/>
      <c r="AA134" s="200" t="s">
        <v>26</v>
      </c>
      <c r="AB134" s="200">
        <f>AB133-AA118</f>
        <v>2.2999999999999972</v>
      </c>
      <c r="AH134" s="479">
        <f>SUM(AH124:AH133)</f>
        <v>5204</v>
      </c>
      <c r="AO134" s="479">
        <f>SUM(AO124:AO133)</f>
        <v>4879</v>
      </c>
    </row>
    <row r="137" spans="1:43" ht="13" thickBot="1" x14ac:dyDescent="0.3"/>
    <row r="138" spans="1:43" ht="13.5" thickBot="1" x14ac:dyDescent="0.3">
      <c r="A138" s="230" t="s">
        <v>148</v>
      </c>
      <c r="B138" s="896" t="s">
        <v>53</v>
      </c>
      <c r="C138" s="897"/>
      <c r="D138" s="897"/>
      <c r="E138" s="897"/>
      <c r="F138" s="897"/>
      <c r="G138" s="897"/>
      <c r="H138" s="897"/>
      <c r="I138" s="897"/>
      <c r="J138" s="897"/>
      <c r="K138" s="897"/>
      <c r="L138" s="896" t="s">
        <v>114</v>
      </c>
      <c r="M138" s="897"/>
      <c r="N138" s="897"/>
      <c r="O138" s="898"/>
      <c r="P138" s="897" t="s">
        <v>63</v>
      </c>
      <c r="Q138" s="897"/>
      <c r="R138" s="897"/>
      <c r="S138" s="897"/>
      <c r="T138" s="897"/>
      <c r="U138" s="897"/>
      <c r="V138" s="897"/>
      <c r="W138" s="897"/>
      <c r="X138" s="897"/>
      <c r="Y138" s="898"/>
      <c r="Z138" s="892" t="s">
        <v>55</v>
      </c>
      <c r="AA138" s="200">
        <v>904</v>
      </c>
    </row>
    <row r="139" spans="1:43" x14ac:dyDescent="0.25">
      <c r="A139" s="231" t="s">
        <v>54</v>
      </c>
      <c r="B139" s="356">
        <v>1</v>
      </c>
      <c r="C139" s="357">
        <v>2</v>
      </c>
      <c r="D139" s="357">
        <v>3</v>
      </c>
      <c r="E139" s="357">
        <v>4</v>
      </c>
      <c r="F139" s="362">
        <v>5</v>
      </c>
      <c r="G139" s="436">
        <v>6</v>
      </c>
      <c r="H139" s="357">
        <v>7</v>
      </c>
      <c r="I139" s="357">
        <v>8</v>
      </c>
      <c r="J139" s="357">
        <v>9</v>
      </c>
      <c r="K139" s="414">
        <v>10</v>
      </c>
      <c r="L139" s="356">
        <v>1</v>
      </c>
      <c r="M139" s="357">
        <v>2</v>
      </c>
      <c r="N139" s="357">
        <v>3</v>
      </c>
      <c r="O139" s="362">
        <v>4</v>
      </c>
      <c r="P139" s="436">
        <v>1</v>
      </c>
      <c r="Q139" s="357">
        <v>2</v>
      </c>
      <c r="R139" s="357">
        <v>3</v>
      </c>
      <c r="S139" s="357">
        <v>4</v>
      </c>
      <c r="T139" s="357">
        <v>5</v>
      </c>
      <c r="U139" s="414">
        <v>6</v>
      </c>
      <c r="V139" s="356">
        <v>7</v>
      </c>
      <c r="W139" s="357">
        <v>8</v>
      </c>
      <c r="X139" s="357">
        <v>9</v>
      </c>
      <c r="Y139" s="362">
        <v>10</v>
      </c>
      <c r="Z139" s="819"/>
    </row>
    <row r="140" spans="1:43" ht="13" thickBot="1" x14ac:dyDescent="0.3">
      <c r="A140" s="231" t="s">
        <v>2</v>
      </c>
      <c r="B140" s="443">
        <v>5</v>
      </c>
      <c r="C140" s="294">
        <v>4</v>
      </c>
      <c r="D140" s="234">
        <v>3</v>
      </c>
      <c r="E140" s="307">
        <v>2</v>
      </c>
      <c r="F140" s="435">
        <v>1</v>
      </c>
      <c r="G140" s="481">
        <v>1</v>
      </c>
      <c r="H140" s="307">
        <v>2</v>
      </c>
      <c r="I140" s="234">
        <v>3</v>
      </c>
      <c r="J140" s="294">
        <v>4</v>
      </c>
      <c r="K140" s="522">
        <v>5</v>
      </c>
      <c r="L140" s="233">
        <v>1</v>
      </c>
      <c r="M140" s="307">
        <v>2</v>
      </c>
      <c r="N140" s="234">
        <v>3</v>
      </c>
      <c r="O140" s="444">
        <v>4</v>
      </c>
      <c r="P140" s="523">
        <v>5</v>
      </c>
      <c r="Q140" s="294">
        <v>4</v>
      </c>
      <c r="R140" s="234">
        <v>3</v>
      </c>
      <c r="S140" s="234">
        <v>3</v>
      </c>
      <c r="T140" s="307">
        <v>2</v>
      </c>
      <c r="U140" s="524">
        <v>1</v>
      </c>
      <c r="V140" s="233">
        <v>1</v>
      </c>
      <c r="W140" s="307">
        <v>2</v>
      </c>
      <c r="X140" s="234">
        <v>3</v>
      </c>
      <c r="Y140" s="444">
        <v>4</v>
      </c>
      <c r="Z140" s="895"/>
      <c r="AB140" s="313"/>
      <c r="AC140" s="313"/>
    </row>
    <row r="141" spans="1:43" ht="13" x14ac:dyDescent="0.25">
      <c r="A141" s="236" t="s">
        <v>3</v>
      </c>
      <c r="B141" s="237">
        <v>1080</v>
      </c>
      <c r="C141" s="238">
        <v>1080</v>
      </c>
      <c r="D141" s="238">
        <v>1080</v>
      </c>
      <c r="E141" s="238">
        <v>1080</v>
      </c>
      <c r="F141" s="239">
        <v>1080</v>
      </c>
      <c r="G141" s="430">
        <v>1080</v>
      </c>
      <c r="H141" s="238">
        <v>1080</v>
      </c>
      <c r="I141" s="238">
        <v>1080</v>
      </c>
      <c r="J141" s="238">
        <v>1080</v>
      </c>
      <c r="K141" s="308">
        <v>1080</v>
      </c>
      <c r="L141" s="237">
        <v>1080</v>
      </c>
      <c r="M141" s="238">
        <v>1080</v>
      </c>
      <c r="N141" s="238">
        <v>1080</v>
      </c>
      <c r="O141" s="239">
        <v>1080</v>
      </c>
      <c r="P141" s="430">
        <v>1080</v>
      </c>
      <c r="Q141" s="238">
        <v>1080</v>
      </c>
      <c r="R141" s="238">
        <v>1080</v>
      </c>
      <c r="S141" s="238">
        <v>1080</v>
      </c>
      <c r="T141" s="238">
        <v>1080</v>
      </c>
      <c r="U141" s="308">
        <v>1080</v>
      </c>
      <c r="V141" s="237">
        <v>1080</v>
      </c>
      <c r="W141" s="238">
        <v>1080</v>
      </c>
      <c r="X141" s="238">
        <v>1080</v>
      </c>
      <c r="Y141" s="239">
        <v>1080</v>
      </c>
      <c r="Z141" s="440">
        <v>1080</v>
      </c>
      <c r="AA141" s="210"/>
      <c r="AB141" s="313"/>
      <c r="AC141" s="313"/>
    </row>
    <row r="142" spans="1:43" x14ac:dyDescent="0.25">
      <c r="A142" s="241" t="s">
        <v>6</v>
      </c>
      <c r="B142" s="242">
        <v>1192</v>
      </c>
      <c r="C142" s="243">
        <v>1138</v>
      </c>
      <c r="D142" s="243">
        <v>1121</v>
      </c>
      <c r="E142" s="243">
        <v>1101</v>
      </c>
      <c r="F142" s="244">
        <v>1085</v>
      </c>
      <c r="G142" s="431">
        <v>1073</v>
      </c>
      <c r="H142" s="243">
        <v>1110</v>
      </c>
      <c r="I142" s="243">
        <v>1127</v>
      </c>
      <c r="J142" s="243">
        <v>1167</v>
      </c>
      <c r="K142" s="281">
        <v>1194</v>
      </c>
      <c r="L142" s="242">
        <v>1056</v>
      </c>
      <c r="M142" s="243">
        <v>1096</v>
      </c>
      <c r="N142" s="243">
        <v>1166</v>
      </c>
      <c r="O142" s="244">
        <v>1254</v>
      </c>
      <c r="P142" s="431">
        <v>1180</v>
      </c>
      <c r="Q142" s="243">
        <v>1130</v>
      </c>
      <c r="R142" s="243">
        <v>1103</v>
      </c>
      <c r="S142" s="243">
        <v>1094</v>
      </c>
      <c r="T142" s="243">
        <v>1060</v>
      </c>
      <c r="U142" s="281">
        <v>1034</v>
      </c>
      <c r="V142" s="242">
        <v>1039</v>
      </c>
      <c r="W142" s="243">
        <v>1083</v>
      </c>
      <c r="X142" s="243">
        <v>1100</v>
      </c>
      <c r="Y142" s="244">
        <v>1160</v>
      </c>
      <c r="Z142" s="390">
        <v>1117</v>
      </c>
      <c r="AA142" s="228"/>
    </row>
    <row r="143" spans="1:43" x14ac:dyDescent="0.25">
      <c r="A143" s="231" t="s">
        <v>7</v>
      </c>
      <c r="B143" s="245">
        <v>97.8</v>
      </c>
      <c r="C143" s="246">
        <v>100</v>
      </c>
      <c r="D143" s="246">
        <v>100</v>
      </c>
      <c r="E143" s="246">
        <v>100</v>
      </c>
      <c r="F143" s="247">
        <v>96.3</v>
      </c>
      <c r="G143" s="432">
        <v>100</v>
      </c>
      <c r="H143" s="246">
        <v>98.1</v>
      </c>
      <c r="I143" s="246">
        <v>100</v>
      </c>
      <c r="J143" s="246">
        <v>93.5</v>
      </c>
      <c r="K143" s="282">
        <v>100</v>
      </c>
      <c r="L143" s="245">
        <v>100</v>
      </c>
      <c r="M143" s="246">
        <v>98.1</v>
      </c>
      <c r="N143" s="246">
        <v>96.4</v>
      </c>
      <c r="O143" s="247">
        <v>95.5</v>
      </c>
      <c r="P143" s="432">
        <v>96.2</v>
      </c>
      <c r="Q143" s="246">
        <v>100</v>
      </c>
      <c r="R143" s="246">
        <v>97.1</v>
      </c>
      <c r="S143" s="246">
        <v>100</v>
      </c>
      <c r="T143" s="246">
        <v>97.9</v>
      </c>
      <c r="U143" s="282">
        <v>100</v>
      </c>
      <c r="V143" s="245">
        <v>100</v>
      </c>
      <c r="W143" s="246">
        <v>100</v>
      </c>
      <c r="X143" s="246">
        <v>100</v>
      </c>
      <c r="Y143" s="247">
        <v>96.4</v>
      </c>
      <c r="Z143" s="441">
        <v>0.91600000000000004</v>
      </c>
      <c r="AA143" s="210"/>
      <c r="AB143" s="210"/>
      <c r="AC143" s="210"/>
    </row>
    <row r="144" spans="1:43" ht="13" thickBot="1" x14ac:dyDescent="0.3">
      <c r="A144" s="256" t="s">
        <v>8</v>
      </c>
      <c r="B144" s="324">
        <v>4.3999999999999997E-2</v>
      </c>
      <c r="C144" s="325">
        <v>3.4000000000000002E-2</v>
      </c>
      <c r="D144" s="325">
        <v>4.1000000000000002E-2</v>
      </c>
      <c r="E144" s="325">
        <v>4.2000000000000003E-2</v>
      </c>
      <c r="F144" s="408">
        <v>5.2999999999999999E-2</v>
      </c>
      <c r="G144" s="433">
        <v>4.4999999999999998E-2</v>
      </c>
      <c r="H144" s="325">
        <v>4.8000000000000001E-2</v>
      </c>
      <c r="I144" s="325">
        <v>3.7999999999999999E-2</v>
      </c>
      <c r="J144" s="325">
        <v>5.0999999999999997E-2</v>
      </c>
      <c r="K144" s="329">
        <v>4.2000000000000003E-2</v>
      </c>
      <c r="L144" s="324">
        <v>4.5999999999999999E-2</v>
      </c>
      <c r="M144" s="325">
        <v>0.04</v>
      </c>
      <c r="N144" s="325">
        <v>0.05</v>
      </c>
      <c r="O144" s="408">
        <v>5.6000000000000001E-2</v>
      </c>
      <c r="P144" s="433">
        <v>4.7E-2</v>
      </c>
      <c r="Q144" s="325">
        <v>3.1E-2</v>
      </c>
      <c r="R144" s="325">
        <v>4.4999999999999998E-2</v>
      </c>
      <c r="S144" s="325">
        <v>3.5999999999999997E-2</v>
      </c>
      <c r="T144" s="325">
        <v>4.3999999999999997E-2</v>
      </c>
      <c r="U144" s="329">
        <v>3.5000000000000003E-2</v>
      </c>
      <c r="V144" s="324">
        <v>0.03</v>
      </c>
      <c r="W144" s="325">
        <v>3.7999999999999999E-2</v>
      </c>
      <c r="X144" s="325">
        <v>3.1E-2</v>
      </c>
      <c r="Y144" s="408">
        <v>4.2999999999999997E-2</v>
      </c>
      <c r="Z144" s="442">
        <v>5.8999999999999997E-2</v>
      </c>
      <c r="AA144" s="210"/>
    </row>
    <row r="145" spans="1:29" x14ac:dyDescent="0.25">
      <c r="A145" s="483" t="s">
        <v>1</v>
      </c>
      <c r="B145" s="327">
        <f>B142/B141*100-100</f>
        <v>10.370370370370367</v>
      </c>
      <c r="C145" s="328">
        <f t="shared" ref="C145:E145" si="62">C142/C141*100-100</f>
        <v>5.3703703703703809</v>
      </c>
      <c r="D145" s="328">
        <f t="shared" si="62"/>
        <v>3.7962962962963047</v>
      </c>
      <c r="E145" s="328">
        <f t="shared" si="62"/>
        <v>1.9444444444444429</v>
      </c>
      <c r="F145" s="410">
        <f>F142/F141*100-100</f>
        <v>0.4629629629629477</v>
      </c>
      <c r="G145" s="434">
        <f t="shared" ref="G145:N145" si="63">G142/G141*100-100</f>
        <v>-0.64814814814815236</v>
      </c>
      <c r="H145" s="328">
        <f t="shared" si="63"/>
        <v>2.7777777777777715</v>
      </c>
      <c r="I145" s="328">
        <f t="shared" si="63"/>
        <v>4.3518518518518476</v>
      </c>
      <c r="J145" s="328">
        <f t="shared" si="63"/>
        <v>8.0555555555555429</v>
      </c>
      <c r="K145" s="330">
        <f t="shared" si="63"/>
        <v>10.555555555555557</v>
      </c>
      <c r="L145" s="327">
        <f t="shared" si="63"/>
        <v>-2.2222222222222285</v>
      </c>
      <c r="M145" s="328">
        <f t="shared" si="63"/>
        <v>1.481481481481481</v>
      </c>
      <c r="N145" s="328">
        <f t="shared" si="63"/>
        <v>7.9629629629629761</v>
      </c>
      <c r="O145" s="410">
        <f>O142/O141*100-100</f>
        <v>16.111111111111114</v>
      </c>
      <c r="P145" s="434">
        <f t="shared" ref="P145:Z145" si="64">P142/P141*100-100</f>
        <v>9.2592592592592524</v>
      </c>
      <c r="Q145" s="328">
        <f t="shared" si="64"/>
        <v>4.6296296296296333</v>
      </c>
      <c r="R145" s="328">
        <f t="shared" si="64"/>
        <v>2.1296296296296333</v>
      </c>
      <c r="S145" s="328">
        <f t="shared" si="64"/>
        <v>1.2962962962963047</v>
      </c>
      <c r="T145" s="328">
        <f t="shared" si="64"/>
        <v>-1.8518518518518476</v>
      </c>
      <c r="U145" s="330">
        <f t="shared" si="64"/>
        <v>-4.2592592592592666</v>
      </c>
      <c r="V145" s="327">
        <f t="shared" si="64"/>
        <v>-3.7962962962963047</v>
      </c>
      <c r="W145" s="328">
        <f t="shared" si="64"/>
        <v>0.27777777777777146</v>
      </c>
      <c r="X145" s="328">
        <f t="shared" si="64"/>
        <v>1.8518518518518619</v>
      </c>
      <c r="Y145" s="410">
        <f t="shared" si="64"/>
        <v>7.407407407407419</v>
      </c>
      <c r="Z145" s="480">
        <f t="shared" si="64"/>
        <v>3.4259259259259238</v>
      </c>
      <c r="AA145" s="385"/>
      <c r="AB145" s="210"/>
      <c r="AC145" s="210"/>
    </row>
    <row r="146" spans="1:29" ht="13" thickBot="1" x14ac:dyDescent="0.3">
      <c r="A146" s="484" t="s">
        <v>27</v>
      </c>
      <c r="B146" s="220">
        <f>B142-AA138161</f>
        <v>1192</v>
      </c>
      <c r="C146" s="221">
        <f t="shared" ref="C146:Y146" si="65">C142-C127</f>
        <v>105</v>
      </c>
      <c r="D146" s="221">
        <f t="shared" si="65"/>
        <v>100</v>
      </c>
      <c r="E146" s="221">
        <f t="shared" si="65"/>
        <v>113</v>
      </c>
      <c r="F146" s="226">
        <f t="shared" si="65"/>
        <v>136</v>
      </c>
      <c r="G146" s="520">
        <f t="shared" si="65"/>
        <v>110</v>
      </c>
      <c r="H146" s="221">
        <f t="shared" si="65"/>
        <v>111</v>
      </c>
      <c r="I146" s="221">
        <f t="shared" si="65"/>
        <v>95</v>
      </c>
      <c r="J146" s="221">
        <f t="shared" si="65"/>
        <v>96</v>
      </c>
      <c r="K146" s="323">
        <f t="shared" si="65"/>
        <v>81</v>
      </c>
      <c r="L146" s="220">
        <f t="shared" si="65"/>
        <v>140</v>
      </c>
      <c r="M146" s="221">
        <f t="shared" si="65"/>
        <v>108</v>
      </c>
      <c r="N146" s="221">
        <f t="shared" si="65"/>
        <v>91</v>
      </c>
      <c r="O146" s="226">
        <f t="shared" si="65"/>
        <v>73</v>
      </c>
      <c r="P146" s="520">
        <f t="shared" si="65"/>
        <v>104</v>
      </c>
      <c r="Q146" s="221">
        <f t="shared" si="65"/>
        <v>96</v>
      </c>
      <c r="R146" s="221">
        <f t="shared" si="65"/>
        <v>95</v>
      </c>
      <c r="S146" s="221">
        <f t="shared" si="65"/>
        <v>96</v>
      </c>
      <c r="T146" s="221">
        <f t="shared" si="65"/>
        <v>96</v>
      </c>
      <c r="U146" s="323">
        <f t="shared" si="65"/>
        <v>117</v>
      </c>
      <c r="V146" s="220">
        <f t="shared" si="65"/>
        <v>111</v>
      </c>
      <c r="W146" s="221">
        <f t="shared" si="65"/>
        <v>94</v>
      </c>
      <c r="X146" s="221">
        <f t="shared" si="65"/>
        <v>83</v>
      </c>
      <c r="Y146" s="226">
        <f t="shared" si="65"/>
        <v>92</v>
      </c>
      <c r="Z146" s="370">
        <f>Z142-Z127</f>
        <v>101</v>
      </c>
      <c r="AA146" s="210"/>
    </row>
    <row r="147" spans="1:29" x14ac:dyDescent="0.25">
      <c r="A147" s="267" t="s">
        <v>51</v>
      </c>
      <c r="B147" s="326">
        <v>624</v>
      </c>
      <c r="C147" s="310">
        <v>681</v>
      </c>
      <c r="D147" s="310">
        <v>676</v>
      </c>
      <c r="E147" s="310">
        <v>478</v>
      </c>
      <c r="F147" s="482">
        <v>368</v>
      </c>
      <c r="G147" s="521">
        <v>416</v>
      </c>
      <c r="H147" s="310">
        <v>704</v>
      </c>
      <c r="I147" s="310">
        <v>702</v>
      </c>
      <c r="J147" s="310">
        <v>419</v>
      </c>
      <c r="K147" s="340">
        <v>129</v>
      </c>
      <c r="L147" s="326">
        <v>349</v>
      </c>
      <c r="M147" s="310">
        <v>721</v>
      </c>
      <c r="N147" s="310">
        <v>752</v>
      </c>
      <c r="O147" s="482">
        <v>305</v>
      </c>
      <c r="P147" s="521">
        <v>351</v>
      </c>
      <c r="Q147" s="310">
        <v>612</v>
      </c>
      <c r="R147" s="310">
        <v>477</v>
      </c>
      <c r="S147" s="310">
        <v>478</v>
      </c>
      <c r="T147" s="310">
        <v>640</v>
      </c>
      <c r="U147" s="340">
        <v>394</v>
      </c>
      <c r="V147" s="326">
        <v>294</v>
      </c>
      <c r="W147" s="310">
        <v>627</v>
      </c>
      <c r="X147" s="310">
        <v>624</v>
      </c>
      <c r="Y147" s="482">
        <v>379</v>
      </c>
      <c r="Z147" s="371">
        <f>SUM(B147:Y147)</f>
        <v>12200</v>
      </c>
      <c r="AA147" s="200" t="s">
        <v>56</v>
      </c>
      <c r="AB147" s="265">
        <f>Z132-Z147</f>
        <v>9</v>
      </c>
      <c r="AC147" s="266">
        <f>AB147/Z132</f>
        <v>7.3716111065607335E-4</v>
      </c>
    </row>
    <row r="148" spans="1:29" x14ac:dyDescent="0.25">
      <c r="A148" s="267" t="s">
        <v>28</v>
      </c>
      <c r="B148" s="218">
        <v>54</v>
      </c>
      <c r="C148" s="269">
        <v>54.5</v>
      </c>
      <c r="D148" s="269">
        <v>55</v>
      </c>
      <c r="E148" s="269">
        <v>56</v>
      </c>
      <c r="F148" s="219">
        <v>57</v>
      </c>
      <c r="G148" s="373">
        <v>56.5</v>
      </c>
      <c r="H148" s="269">
        <v>55</v>
      </c>
      <c r="I148" s="269">
        <v>53.5</v>
      </c>
      <c r="J148" s="269">
        <v>52.5</v>
      </c>
      <c r="K148" s="311">
        <v>51</v>
      </c>
      <c r="L148" s="218">
        <v>58</v>
      </c>
      <c r="M148" s="269">
        <v>56.5</v>
      </c>
      <c r="N148" s="269">
        <v>55.5</v>
      </c>
      <c r="O148" s="219">
        <v>54.5</v>
      </c>
      <c r="P148" s="373">
        <v>53.5</v>
      </c>
      <c r="Q148" s="269">
        <v>54</v>
      </c>
      <c r="R148" s="269">
        <v>55</v>
      </c>
      <c r="S148" s="269">
        <v>55.5</v>
      </c>
      <c r="T148" s="269">
        <v>56.5</v>
      </c>
      <c r="U148" s="311">
        <v>57</v>
      </c>
      <c r="V148" s="218">
        <v>56</v>
      </c>
      <c r="W148" s="269">
        <v>54.5</v>
      </c>
      <c r="X148" s="269">
        <v>53.5</v>
      </c>
      <c r="Y148" s="219">
        <v>51.5</v>
      </c>
      <c r="Z148" s="331"/>
      <c r="AA148" s="200" t="s">
        <v>57</v>
      </c>
      <c r="AB148" s="200">
        <v>53.32</v>
      </c>
    </row>
    <row r="149" spans="1:29" ht="13" thickBot="1" x14ac:dyDescent="0.3">
      <c r="A149" s="268" t="s">
        <v>26</v>
      </c>
      <c r="B149" s="216">
        <f t="shared" ref="B149:X149" si="66">(B148-B133)</f>
        <v>1.5</v>
      </c>
      <c r="C149" s="217">
        <f t="shared" si="66"/>
        <v>1.5</v>
      </c>
      <c r="D149" s="217">
        <f t="shared" si="66"/>
        <v>1.5</v>
      </c>
      <c r="E149" s="217">
        <f t="shared" si="66"/>
        <v>1.5</v>
      </c>
      <c r="F149" s="322">
        <f t="shared" si="66"/>
        <v>1.5</v>
      </c>
      <c r="G149" s="374">
        <f t="shared" si="66"/>
        <v>2</v>
      </c>
      <c r="H149" s="217">
        <f t="shared" si="66"/>
        <v>1.5</v>
      </c>
      <c r="I149" s="217">
        <f t="shared" si="66"/>
        <v>1.5</v>
      </c>
      <c r="J149" s="217">
        <f t="shared" si="66"/>
        <v>1.5</v>
      </c>
      <c r="K149" s="332">
        <f t="shared" si="66"/>
        <v>1.5</v>
      </c>
      <c r="L149" s="216">
        <f t="shared" si="66"/>
        <v>2</v>
      </c>
      <c r="M149" s="217">
        <f t="shared" si="66"/>
        <v>1.5</v>
      </c>
      <c r="N149" s="217">
        <f t="shared" si="66"/>
        <v>1.5</v>
      </c>
      <c r="O149" s="322">
        <f t="shared" si="66"/>
        <v>1.5</v>
      </c>
      <c r="P149" s="374">
        <f t="shared" si="66"/>
        <v>1.5</v>
      </c>
      <c r="Q149" s="217">
        <f t="shared" si="66"/>
        <v>1.5</v>
      </c>
      <c r="R149" s="217">
        <f t="shared" si="66"/>
        <v>1.5</v>
      </c>
      <c r="S149" s="217">
        <f t="shared" si="66"/>
        <v>2</v>
      </c>
      <c r="T149" s="217">
        <f t="shared" si="66"/>
        <v>2</v>
      </c>
      <c r="U149" s="332">
        <f t="shared" si="66"/>
        <v>2</v>
      </c>
      <c r="V149" s="216">
        <f t="shared" si="66"/>
        <v>2</v>
      </c>
      <c r="W149" s="217">
        <f t="shared" si="66"/>
        <v>2</v>
      </c>
      <c r="X149" s="217">
        <f t="shared" si="66"/>
        <v>2</v>
      </c>
      <c r="Y149" s="322">
        <f>(Y148-Y133)</f>
        <v>1.5</v>
      </c>
      <c r="Z149" s="333"/>
      <c r="AA149" s="200" t="s">
        <v>26</v>
      </c>
      <c r="AB149" s="200">
        <f>AB148-AB133</f>
        <v>1.9500000000000028</v>
      </c>
    </row>
    <row r="152" spans="1:29" ht="13" thickBot="1" x14ac:dyDescent="0.3"/>
    <row r="153" spans="1:29" ht="13.5" thickBot="1" x14ac:dyDescent="0.3">
      <c r="A153" s="230" t="s">
        <v>150</v>
      </c>
      <c r="B153" s="896" t="s">
        <v>53</v>
      </c>
      <c r="C153" s="897"/>
      <c r="D153" s="897"/>
      <c r="E153" s="897"/>
      <c r="F153" s="897"/>
      <c r="G153" s="897"/>
      <c r="H153" s="897"/>
      <c r="I153" s="897"/>
      <c r="J153" s="897"/>
      <c r="K153" s="897"/>
      <c r="L153" s="896" t="s">
        <v>114</v>
      </c>
      <c r="M153" s="897"/>
      <c r="N153" s="897"/>
      <c r="O153" s="898"/>
      <c r="P153" s="897" t="s">
        <v>63</v>
      </c>
      <c r="Q153" s="897"/>
      <c r="R153" s="897"/>
      <c r="S153" s="897"/>
      <c r="T153" s="897"/>
      <c r="U153" s="897"/>
      <c r="V153" s="897"/>
      <c r="W153" s="897"/>
      <c r="X153" s="897"/>
      <c r="Y153" s="898"/>
      <c r="Z153" s="892" t="s">
        <v>55</v>
      </c>
      <c r="AA153" s="200">
        <v>912</v>
      </c>
    </row>
    <row r="154" spans="1:29" x14ac:dyDescent="0.25">
      <c r="A154" s="231" t="s">
        <v>54</v>
      </c>
      <c r="B154" s="356">
        <v>1</v>
      </c>
      <c r="C154" s="357">
        <v>2</v>
      </c>
      <c r="D154" s="357">
        <v>3</v>
      </c>
      <c r="E154" s="357">
        <v>4</v>
      </c>
      <c r="F154" s="362">
        <v>5</v>
      </c>
      <c r="G154" s="436">
        <v>6</v>
      </c>
      <c r="H154" s="357">
        <v>7</v>
      </c>
      <c r="I154" s="357">
        <v>8</v>
      </c>
      <c r="J154" s="357">
        <v>9</v>
      </c>
      <c r="K154" s="414">
        <v>10</v>
      </c>
      <c r="L154" s="356">
        <v>1</v>
      </c>
      <c r="M154" s="357">
        <v>2</v>
      </c>
      <c r="N154" s="357">
        <v>3</v>
      </c>
      <c r="O154" s="362">
        <v>4</v>
      </c>
      <c r="P154" s="436">
        <v>1</v>
      </c>
      <c r="Q154" s="357">
        <v>2</v>
      </c>
      <c r="R154" s="357">
        <v>3</v>
      </c>
      <c r="S154" s="357">
        <v>4</v>
      </c>
      <c r="T154" s="357">
        <v>5</v>
      </c>
      <c r="U154" s="414">
        <v>6</v>
      </c>
      <c r="V154" s="356">
        <v>7</v>
      </c>
      <c r="W154" s="357">
        <v>8</v>
      </c>
      <c r="X154" s="357">
        <v>9</v>
      </c>
      <c r="Y154" s="362">
        <v>10</v>
      </c>
      <c r="Z154" s="819"/>
    </row>
    <row r="155" spans="1:29" ht="13" thickBot="1" x14ac:dyDescent="0.3">
      <c r="A155" s="231" t="s">
        <v>2</v>
      </c>
      <c r="B155" s="443">
        <v>5</v>
      </c>
      <c r="C155" s="294">
        <v>4</v>
      </c>
      <c r="D155" s="234">
        <v>3</v>
      </c>
      <c r="E155" s="307">
        <v>2</v>
      </c>
      <c r="F155" s="435">
        <v>1</v>
      </c>
      <c r="G155" s="481">
        <v>1</v>
      </c>
      <c r="H155" s="307">
        <v>2</v>
      </c>
      <c r="I155" s="234">
        <v>3</v>
      </c>
      <c r="J155" s="294">
        <v>4</v>
      </c>
      <c r="K155" s="522">
        <v>5</v>
      </c>
      <c r="L155" s="233">
        <v>1</v>
      </c>
      <c r="M155" s="307">
        <v>2</v>
      </c>
      <c r="N155" s="234">
        <v>3</v>
      </c>
      <c r="O155" s="444">
        <v>4</v>
      </c>
      <c r="P155" s="523">
        <v>5</v>
      </c>
      <c r="Q155" s="294">
        <v>4</v>
      </c>
      <c r="R155" s="234">
        <v>3</v>
      </c>
      <c r="S155" s="234">
        <v>3</v>
      </c>
      <c r="T155" s="307">
        <v>2</v>
      </c>
      <c r="U155" s="524">
        <v>1</v>
      </c>
      <c r="V155" s="233">
        <v>1</v>
      </c>
      <c r="W155" s="307">
        <v>2</v>
      </c>
      <c r="X155" s="234">
        <v>3</v>
      </c>
      <c r="Y155" s="444">
        <v>4</v>
      </c>
      <c r="Z155" s="895"/>
      <c r="AB155" s="313"/>
      <c r="AC155" s="313"/>
    </row>
    <row r="156" spans="1:29" ht="13" x14ac:dyDescent="0.25">
      <c r="A156" s="236" t="s">
        <v>3</v>
      </c>
      <c r="B156" s="237">
        <v>1170</v>
      </c>
      <c r="C156" s="238">
        <v>1170</v>
      </c>
      <c r="D156" s="238">
        <v>1170</v>
      </c>
      <c r="E156" s="238">
        <v>1170</v>
      </c>
      <c r="F156" s="239">
        <v>1170</v>
      </c>
      <c r="G156" s="430">
        <v>1170</v>
      </c>
      <c r="H156" s="238">
        <v>1170</v>
      </c>
      <c r="I156" s="238">
        <v>1170</v>
      </c>
      <c r="J156" s="238">
        <v>1170</v>
      </c>
      <c r="K156" s="308">
        <v>1170</v>
      </c>
      <c r="L156" s="237">
        <v>1170</v>
      </c>
      <c r="M156" s="238">
        <v>1170</v>
      </c>
      <c r="N156" s="238">
        <v>1170</v>
      </c>
      <c r="O156" s="239">
        <v>1170</v>
      </c>
      <c r="P156" s="430">
        <v>1170</v>
      </c>
      <c r="Q156" s="238">
        <v>1170</v>
      </c>
      <c r="R156" s="238">
        <v>1170</v>
      </c>
      <c r="S156" s="238">
        <v>1170</v>
      </c>
      <c r="T156" s="238">
        <v>1170</v>
      </c>
      <c r="U156" s="308">
        <v>1170</v>
      </c>
      <c r="V156" s="237">
        <v>1170</v>
      </c>
      <c r="W156" s="238">
        <v>1170</v>
      </c>
      <c r="X156" s="238">
        <v>1170</v>
      </c>
      <c r="Y156" s="239">
        <v>1170</v>
      </c>
      <c r="Z156" s="440">
        <v>1170</v>
      </c>
      <c r="AA156" s="210"/>
      <c r="AB156" s="313"/>
      <c r="AC156" s="313"/>
    </row>
    <row r="157" spans="1:29" x14ac:dyDescent="0.25">
      <c r="A157" s="241" t="s">
        <v>6</v>
      </c>
      <c r="B157" s="242">
        <v>1273</v>
      </c>
      <c r="C157" s="243">
        <v>1259</v>
      </c>
      <c r="D157" s="243">
        <v>1228</v>
      </c>
      <c r="E157" s="243">
        <v>1214</v>
      </c>
      <c r="F157" s="244">
        <v>1153</v>
      </c>
      <c r="G157" s="431">
        <v>1219</v>
      </c>
      <c r="H157" s="243">
        <v>1221</v>
      </c>
      <c r="I157" s="243">
        <v>1231</v>
      </c>
      <c r="J157" s="243">
        <v>1260</v>
      </c>
      <c r="K157" s="281">
        <v>1295</v>
      </c>
      <c r="L157" s="242">
        <v>1163</v>
      </c>
      <c r="M157" s="243">
        <v>1199</v>
      </c>
      <c r="N157" s="243">
        <v>1289</v>
      </c>
      <c r="O157" s="244">
        <v>1385</v>
      </c>
      <c r="P157" s="431">
        <v>1276</v>
      </c>
      <c r="Q157" s="243">
        <v>1241</v>
      </c>
      <c r="R157" s="243">
        <v>1181</v>
      </c>
      <c r="S157" s="243">
        <v>1210</v>
      </c>
      <c r="T157" s="243">
        <v>1175</v>
      </c>
      <c r="U157" s="281">
        <v>1151</v>
      </c>
      <c r="V157" s="242">
        <v>1122</v>
      </c>
      <c r="W157" s="243">
        <v>1181</v>
      </c>
      <c r="X157" s="243">
        <v>1194</v>
      </c>
      <c r="Y157" s="244">
        <v>1235</v>
      </c>
      <c r="Z157" s="390">
        <v>1222</v>
      </c>
      <c r="AA157" s="228"/>
    </row>
    <row r="158" spans="1:29" x14ac:dyDescent="0.25">
      <c r="A158" s="231" t="s">
        <v>7</v>
      </c>
      <c r="B158" s="245">
        <v>97.8</v>
      </c>
      <c r="C158" s="246">
        <v>100</v>
      </c>
      <c r="D158" s="246">
        <v>100</v>
      </c>
      <c r="E158" s="246">
        <v>100</v>
      </c>
      <c r="F158" s="247">
        <v>100</v>
      </c>
      <c r="G158" s="432">
        <v>96.8</v>
      </c>
      <c r="H158" s="246">
        <v>96.2</v>
      </c>
      <c r="I158" s="246">
        <v>98.1</v>
      </c>
      <c r="J158" s="246">
        <v>100</v>
      </c>
      <c r="K158" s="282">
        <v>100</v>
      </c>
      <c r="L158" s="245">
        <v>92.3</v>
      </c>
      <c r="M158" s="246">
        <v>94.4</v>
      </c>
      <c r="N158" s="246">
        <v>98.3</v>
      </c>
      <c r="O158" s="247">
        <v>95.5</v>
      </c>
      <c r="P158" s="432">
        <v>92.6</v>
      </c>
      <c r="Q158" s="246">
        <v>100</v>
      </c>
      <c r="R158" s="246">
        <v>100</v>
      </c>
      <c r="S158" s="246">
        <v>100</v>
      </c>
      <c r="T158" s="246">
        <v>100</v>
      </c>
      <c r="U158" s="282">
        <v>100</v>
      </c>
      <c r="V158" s="245">
        <v>100</v>
      </c>
      <c r="W158" s="246">
        <v>100</v>
      </c>
      <c r="X158" s="246">
        <v>97.8</v>
      </c>
      <c r="Y158" s="247">
        <v>96.4</v>
      </c>
      <c r="Z158" s="441">
        <v>0.92200000000000004</v>
      </c>
      <c r="AA158" s="210"/>
      <c r="AB158" s="210"/>
      <c r="AC158" s="210"/>
    </row>
    <row r="159" spans="1:29" ht="13" thickBot="1" x14ac:dyDescent="0.3">
      <c r="A159" s="256" t="s">
        <v>8</v>
      </c>
      <c r="B159" s="324">
        <v>4.4999999999999998E-2</v>
      </c>
      <c r="C159" s="325">
        <v>3.4000000000000002E-2</v>
      </c>
      <c r="D159" s="325">
        <v>3.3000000000000002E-2</v>
      </c>
      <c r="E159" s="325">
        <v>2.8000000000000001E-2</v>
      </c>
      <c r="F159" s="408">
        <v>4.7E-2</v>
      </c>
      <c r="G159" s="433">
        <v>4.9000000000000002E-2</v>
      </c>
      <c r="H159" s="325">
        <v>0.05</v>
      </c>
      <c r="I159" s="325">
        <v>4.4999999999999998E-2</v>
      </c>
      <c r="J159" s="325">
        <v>4.3999999999999997E-2</v>
      </c>
      <c r="K159" s="329">
        <v>3.5999999999999997E-2</v>
      </c>
      <c r="L159" s="324">
        <v>4.8000000000000001E-2</v>
      </c>
      <c r="M159" s="325">
        <v>5.0999999999999997E-2</v>
      </c>
      <c r="N159" s="325">
        <v>4.5999999999999999E-2</v>
      </c>
      <c r="O159" s="408">
        <v>6.2E-2</v>
      </c>
      <c r="P159" s="433">
        <v>6.3E-2</v>
      </c>
      <c r="Q159" s="325">
        <v>4.2000000000000003E-2</v>
      </c>
      <c r="R159" s="325">
        <v>3.7999999999999999E-2</v>
      </c>
      <c r="S159" s="325">
        <v>4.1000000000000002E-2</v>
      </c>
      <c r="T159" s="325">
        <v>3.6999999999999998E-2</v>
      </c>
      <c r="U159" s="329">
        <v>4.2000000000000003E-2</v>
      </c>
      <c r="V159" s="324">
        <v>4.5999999999999999E-2</v>
      </c>
      <c r="W159" s="325">
        <v>3.6999999999999998E-2</v>
      </c>
      <c r="X159" s="325">
        <v>3.5999999999999997E-2</v>
      </c>
      <c r="Y159" s="408">
        <v>5.5E-2</v>
      </c>
      <c r="Z159" s="442">
        <v>6.2E-2</v>
      </c>
      <c r="AA159" s="210"/>
    </row>
    <row r="160" spans="1:29" x14ac:dyDescent="0.25">
      <c r="A160" s="483" t="s">
        <v>1</v>
      </c>
      <c r="B160" s="327">
        <f>B157/B156*100-100</f>
        <v>8.8034188034187935</v>
      </c>
      <c r="C160" s="328">
        <f t="shared" ref="C160:E160" si="67">C157/C156*100-100</f>
        <v>7.6068376068376011</v>
      </c>
      <c r="D160" s="328">
        <f t="shared" si="67"/>
        <v>4.9572649572649681</v>
      </c>
      <c r="E160" s="328">
        <f t="shared" si="67"/>
        <v>3.7606837606837757</v>
      </c>
      <c r="F160" s="410">
        <f>F157/F156*100-100</f>
        <v>-1.4529914529914549</v>
      </c>
      <c r="G160" s="434">
        <f t="shared" ref="G160:N160" si="68">G157/G156*100-100</f>
        <v>4.1880341880341945</v>
      </c>
      <c r="H160" s="328">
        <f t="shared" si="68"/>
        <v>4.3589743589743648</v>
      </c>
      <c r="I160" s="328">
        <f t="shared" si="68"/>
        <v>5.2136752136752165</v>
      </c>
      <c r="J160" s="328">
        <f t="shared" si="68"/>
        <v>7.6923076923076934</v>
      </c>
      <c r="K160" s="330">
        <f t="shared" si="68"/>
        <v>10.683760683760696</v>
      </c>
      <c r="L160" s="327">
        <f t="shared" si="68"/>
        <v>-0.59829059829058906</v>
      </c>
      <c r="M160" s="328">
        <f t="shared" si="68"/>
        <v>2.4786324786324769</v>
      </c>
      <c r="N160" s="328">
        <f t="shared" si="68"/>
        <v>10.170940170940185</v>
      </c>
      <c r="O160" s="410">
        <f>O157/O156*100-100</f>
        <v>18.376068376068375</v>
      </c>
      <c r="P160" s="434">
        <f t="shared" ref="P160:Z160" si="69">P157/P156*100-100</f>
        <v>9.0598290598290561</v>
      </c>
      <c r="Q160" s="328">
        <f t="shared" si="69"/>
        <v>6.0683760683760681</v>
      </c>
      <c r="R160" s="328">
        <f t="shared" si="69"/>
        <v>0.94017094017092973</v>
      </c>
      <c r="S160" s="328">
        <f t="shared" si="69"/>
        <v>3.4188034188034351</v>
      </c>
      <c r="T160" s="328">
        <f t="shared" si="69"/>
        <v>0.42735042735043294</v>
      </c>
      <c r="U160" s="330">
        <f t="shared" si="69"/>
        <v>-1.6239316239316253</v>
      </c>
      <c r="V160" s="327">
        <f t="shared" si="69"/>
        <v>-4.1025641025641022</v>
      </c>
      <c r="W160" s="328">
        <f t="shared" si="69"/>
        <v>0.94017094017092973</v>
      </c>
      <c r="X160" s="328">
        <f t="shared" si="69"/>
        <v>2.051282051282044</v>
      </c>
      <c r="Y160" s="410">
        <f t="shared" si="69"/>
        <v>5.5555555555555571</v>
      </c>
      <c r="Z160" s="480">
        <f t="shared" si="69"/>
        <v>4.4444444444444571</v>
      </c>
      <c r="AA160" s="385"/>
      <c r="AB160" s="210"/>
      <c r="AC160" s="210"/>
    </row>
    <row r="161" spans="1:29" ht="13" thickBot="1" x14ac:dyDescent="0.3">
      <c r="A161" s="484" t="s">
        <v>27</v>
      </c>
      <c r="B161" s="220">
        <f>B157-AA138176</f>
        <v>1273</v>
      </c>
      <c r="C161" s="221">
        <f t="shared" ref="C161:Y161" si="70">C157-C142</f>
        <v>121</v>
      </c>
      <c r="D161" s="221">
        <f t="shared" si="70"/>
        <v>107</v>
      </c>
      <c r="E161" s="221">
        <f t="shared" si="70"/>
        <v>113</v>
      </c>
      <c r="F161" s="226">
        <f t="shared" si="70"/>
        <v>68</v>
      </c>
      <c r="G161" s="520">
        <f t="shared" si="70"/>
        <v>146</v>
      </c>
      <c r="H161" s="221">
        <f t="shared" si="70"/>
        <v>111</v>
      </c>
      <c r="I161" s="221">
        <f t="shared" si="70"/>
        <v>104</v>
      </c>
      <c r="J161" s="221">
        <f t="shared" si="70"/>
        <v>93</v>
      </c>
      <c r="K161" s="323">
        <f t="shared" si="70"/>
        <v>101</v>
      </c>
      <c r="L161" s="220">
        <f t="shared" si="70"/>
        <v>107</v>
      </c>
      <c r="M161" s="221">
        <f t="shared" si="70"/>
        <v>103</v>
      </c>
      <c r="N161" s="221">
        <f t="shared" si="70"/>
        <v>123</v>
      </c>
      <c r="O161" s="226">
        <f t="shared" si="70"/>
        <v>131</v>
      </c>
      <c r="P161" s="520">
        <f t="shared" si="70"/>
        <v>96</v>
      </c>
      <c r="Q161" s="221">
        <f t="shared" si="70"/>
        <v>111</v>
      </c>
      <c r="R161" s="221">
        <f t="shared" si="70"/>
        <v>78</v>
      </c>
      <c r="S161" s="221">
        <f t="shared" si="70"/>
        <v>116</v>
      </c>
      <c r="T161" s="221">
        <f t="shared" si="70"/>
        <v>115</v>
      </c>
      <c r="U161" s="323">
        <f t="shared" si="70"/>
        <v>117</v>
      </c>
      <c r="V161" s="220">
        <f t="shared" si="70"/>
        <v>83</v>
      </c>
      <c r="W161" s="221">
        <f t="shared" si="70"/>
        <v>98</v>
      </c>
      <c r="X161" s="221">
        <f t="shared" si="70"/>
        <v>94</v>
      </c>
      <c r="Y161" s="226">
        <f t="shared" si="70"/>
        <v>75</v>
      </c>
      <c r="Z161" s="370">
        <f>Z157-Z142</f>
        <v>105</v>
      </c>
      <c r="AA161" s="210"/>
    </row>
    <row r="162" spans="1:29" x14ac:dyDescent="0.25">
      <c r="A162" s="267" t="s">
        <v>51</v>
      </c>
      <c r="B162" s="326">
        <v>624</v>
      </c>
      <c r="C162" s="310">
        <v>680</v>
      </c>
      <c r="D162" s="310">
        <v>675</v>
      </c>
      <c r="E162" s="310">
        <v>478</v>
      </c>
      <c r="F162" s="482">
        <v>367</v>
      </c>
      <c r="G162" s="521">
        <v>416</v>
      </c>
      <c r="H162" s="310">
        <v>703</v>
      </c>
      <c r="I162" s="310">
        <v>701</v>
      </c>
      <c r="J162" s="310">
        <v>419</v>
      </c>
      <c r="K162" s="340">
        <v>129</v>
      </c>
      <c r="L162" s="326">
        <v>347</v>
      </c>
      <c r="M162" s="310">
        <v>721</v>
      </c>
      <c r="N162" s="310">
        <v>752</v>
      </c>
      <c r="O162" s="482">
        <v>305</v>
      </c>
      <c r="P162" s="521">
        <v>351</v>
      </c>
      <c r="Q162" s="310">
        <v>612</v>
      </c>
      <c r="R162" s="310">
        <v>475</v>
      </c>
      <c r="S162" s="310">
        <v>477</v>
      </c>
      <c r="T162" s="310">
        <v>640</v>
      </c>
      <c r="U162" s="340">
        <v>393</v>
      </c>
      <c r="V162" s="326">
        <v>294</v>
      </c>
      <c r="W162" s="310">
        <v>627</v>
      </c>
      <c r="X162" s="310">
        <v>624</v>
      </c>
      <c r="Y162" s="482">
        <v>379</v>
      </c>
      <c r="Z162" s="371">
        <f>SUM(B162:Y162)</f>
        <v>12189</v>
      </c>
      <c r="AA162" s="200" t="s">
        <v>56</v>
      </c>
      <c r="AB162" s="265">
        <f>Z147-Z162</f>
        <v>11</v>
      </c>
      <c r="AC162" s="266">
        <f>AB162/Z147</f>
        <v>9.0163934426229508E-4</v>
      </c>
    </row>
    <row r="163" spans="1:29" x14ac:dyDescent="0.25">
      <c r="A163" s="267" t="s">
        <v>28</v>
      </c>
      <c r="B163" s="218">
        <v>56</v>
      </c>
      <c r="C163" s="269">
        <v>56</v>
      </c>
      <c r="D163" s="269">
        <v>57</v>
      </c>
      <c r="E163" s="269">
        <v>57.5</v>
      </c>
      <c r="F163" s="219">
        <v>59.5</v>
      </c>
      <c r="G163" s="373">
        <v>58</v>
      </c>
      <c r="H163" s="269">
        <v>56.5</v>
      </c>
      <c r="I163" s="269">
        <v>55.5</v>
      </c>
      <c r="J163" s="269">
        <v>54.5</v>
      </c>
      <c r="K163" s="311">
        <v>53</v>
      </c>
      <c r="L163" s="218">
        <v>60</v>
      </c>
      <c r="M163" s="269">
        <v>58.5</v>
      </c>
      <c r="N163" s="269">
        <v>57</v>
      </c>
      <c r="O163" s="219">
        <v>56</v>
      </c>
      <c r="P163" s="373">
        <v>55.5</v>
      </c>
      <c r="Q163" s="269">
        <v>55.5</v>
      </c>
      <c r="R163" s="269">
        <v>57.5</v>
      </c>
      <c r="S163" s="269">
        <v>57.5</v>
      </c>
      <c r="T163" s="269">
        <v>58.5</v>
      </c>
      <c r="U163" s="311">
        <v>59</v>
      </c>
      <c r="V163" s="218">
        <v>58.5</v>
      </c>
      <c r="W163" s="269">
        <v>57</v>
      </c>
      <c r="X163" s="269">
        <v>55.5</v>
      </c>
      <c r="Y163" s="219">
        <v>53.5</v>
      </c>
      <c r="Z163" s="331"/>
      <c r="AA163" s="200" t="s">
        <v>57</v>
      </c>
      <c r="AB163" s="200">
        <v>54.98</v>
      </c>
    </row>
    <row r="164" spans="1:29" ht="13" thickBot="1" x14ac:dyDescent="0.3">
      <c r="A164" s="268" t="s">
        <v>26</v>
      </c>
      <c r="B164" s="216">
        <f t="shared" ref="B164:X164" si="71">(B163-B148)</f>
        <v>2</v>
      </c>
      <c r="C164" s="217">
        <f t="shared" si="71"/>
        <v>1.5</v>
      </c>
      <c r="D164" s="217">
        <f t="shared" si="71"/>
        <v>2</v>
      </c>
      <c r="E164" s="217">
        <f t="shared" si="71"/>
        <v>1.5</v>
      </c>
      <c r="F164" s="322">
        <f t="shared" si="71"/>
        <v>2.5</v>
      </c>
      <c r="G164" s="374">
        <f t="shared" si="71"/>
        <v>1.5</v>
      </c>
      <c r="H164" s="217">
        <f t="shared" si="71"/>
        <v>1.5</v>
      </c>
      <c r="I164" s="217">
        <f t="shared" si="71"/>
        <v>2</v>
      </c>
      <c r="J164" s="217">
        <f t="shared" si="71"/>
        <v>2</v>
      </c>
      <c r="K164" s="332">
        <f t="shared" si="71"/>
        <v>2</v>
      </c>
      <c r="L164" s="216">
        <f t="shared" si="71"/>
        <v>2</v>
      </c>
      <c r="M164" s="217">
        <f t="shared" si="71"/>
        <v>2</v>
      </c>
      <c r="N164" s="217">
        <f t="shared" si="71"/>
        <v>1.5</v>
      </c>
      <c r="O164" s="322">
        <f t="shared" si="71"/>
        <v>1.5</v>
      </c>
      <c r="P164" s="374">
        <f t="shared" si="71"/>
        <v>2</v>
      </c>
      <c r="Q164" s="217">
        <f t="shared" si="71"/>
        <v>1.5</v>
      </c>
      <c r="R164" s="217">
        <f t="shared" si="71"/>
        <v>2.5</v>
      </c>
      <c r="S164" s="217">
        <f t="shared" si="71"/>
        <v>2</v>
      </c>
      <c r="T164" s="217">
        <f t="shared" si="71"/>
        <v>2</v>
      </c>
      <c r="U164" s="332">
        <f t="shared" si="71"/>
        <v>2</v>
      </c>
      <c r="V164" s="216">
        <f t="shared" si="71"/>
        <v>2.5</v>
      </c>
      <c r="W164" s="217">
        <f t="shared" si="71"/>
        <v>2.5</v>
      </c>
      <c r="X164" s="217">
        <f t="shared" si="71"/>
        <v>2</v>
      </c>
      <c r="Y164" s="322">
        <f>(Y163-Y148)</f>
        <v>2</v>
      </c>
      <c r="Z164" s="333"/>
      <c r="AA164" s="200" t="s">
        <v>26</v>
      </c>
      <c r="AB164" s="200">
        <f>AB163-AB148</f>
        <v>1.6599999999999966</v>
      </c>
    </row>
    <row r="166" spans="1:29" ht="13" thickBot="1" x14ac:dyDescent="0.3"/>
    <row r="167" spans="1:29" ht="13.5" thickBot="1" x14ac:dyDescent="0.3">
      <c r="A167" s="230" t="s">
        <v>151</v>
      </c>
      <c r="B167" s="896" t="s">
        <v>53</v>
      </c>
      <c r="C167" s="897"/>
      <c r="D167" s="897"/>
      <c r="E167" s="897"/>
      <c r="F167" s="897"/>
      <c r="G167" s="897"/>
      <c r="H167" s="897"/>
      <c r="I167" s="897"/>
      <c r="J167" s="897"/>
      <c r="K167" s="897"/>
      <c r="L167" s="896" t="s">
        <v>114</v>
      </c>
      <c r="M167" s="897"/>
      <c r="N167" s="897"/>
      <c r="O167" s="898"/>
      <c r="P167" s="897" t="s">
        <v>63</v>
      </c>
      <c r="Q167" s="897"/>
      <c r="R167" s="897"/>
      <c r="S167" s="897"/>
      <c r="T167" s="897"/>
      <c r="U167" s="897"/>
      <c r="V167" s="897"/>
      <c r="W167" s="897"/>
      <c r="X167" s="897"/>
      <c r="Y167" s="898"/>
      <c r="Z167" s="892" t="s">
        <v>55</v>
      </c>
      <c r="AA167" s="200">
        <v>924</v>
      </c>
    </row>
    <row r="168" spans="1:29" x14ac:dyDescent="0.25">
      <c r="A168" s="231" t="s">
        <v>54</v>
      </c>
      <c r="B168" s="356">
        <v>1</v>
      </c>
      <c r="C168" s="357">
        <v>2</v>
      </c>
      <c r="D168" s="357">
        <v>3</v>
      </c>
      <c r="E168" s="357">
        <v>4</v>
      </c>
      <c r="F168" s="362">
        <v>5</v>
      </c>
      <c r="G168" s="436">
        <v>6</v>
      </c>
      <c r="H168" s="357">
        <v>7</v>
      </c>
      <c r="I168" s="357">
        <v>8</v>
      </c>
      <c r="J168" s="357">
        <v>9</v>
      </c>
      <c r="K168" s="414">
        <v>10</v>
      </c>
      <c r="L168" s="356">
        <v>1</v>
      </c>
      <c r="M168" s="357">
        <v>2</v>
      </c>
      <c r="N168" s="357">
        <v>3</v>
      </c>
      <c r="O168" s="362">
        <v>4</v>
      </c>
      <c r="P168" s="436">
        <v>1</v>
      </c>
      <c r="Q168" s="357">
        <v>2</v>
      </c>
      <c r="R168" s="357">
        <v>3</v>
      </c>
      <c r="S168" s="357">
        <v>4</v>
      </c>
      <c r="T168" s="357">
        <v>5</v>
      </c>
      <c r="U168" s="414">
        <v>6</v>
      </c>
      <c r="V168" s="356">
        <v>7</v>
      </c>
      <c r="W168" s="357">
        <v>8</v>
      </c>
      <c r="X168" s="357">
        <v>9</v>
      </c>
      <c r="Y168" s="362">
        <v>10</v>
      </c>
      <c r="Z168" s="819"/>
    </row>
    <row r="169" spans="1:29" ht="13" thickBot="1" x14ac:dyDescent="0.3">
      <c r="A169" s="231" t="s">
        <v>2</v>
      </c>
      <c r="B169" s="443">
        <v>5</v>
      </c>
      <c r="C169" s="294">
        <v>4</v>
      </c>
      <c r="D169" s="234">
        <v>3</v>
      </c>
      <c r="E169" s="307">
        <v>2</v>
      </c>
      <c r="F169" s="435">
        <v>1</v>
      </c>
      <c r="G169" s="481">
        <v>1</v>
      </c>
      <c r="H169" s="307">
        <v>2</v>
      </c>
      <c r="I169" s="234">
        <v>3</v>
      </c>
      <c r="J169" s="294">
        <v>4</v>
      </c>
      <c r="K169" s="522">
        <v>5</v>
      </c>
      <c r="L169" s="233">
        <v>1</v>
      </c>
      <c r="M169" s="307">
        <v>2</v>
      </c>
      <c r="N169" s="234">
        <v>3</v>
      </c>
      <c r="O169" s="444">
        <v>4</v>
      </c>
      <c r="P169" s="523">
        <v>5</v>
      </c>
      <c r="Q169" s="294">
        <v>4</v>
      </c>
      <c r="R169" s="234">
        <v>3</v>
      </c>
      <c r="S169" s="234">
        <v>3</v>
      </c>
      <c r="T169" s="307">
        <v>2</v>
      </c>
      <c r="U169" s="524">
        <v>1</v>
      </c>
      <c r="V169" s="233">
        <v>1</v>
      </c>
      <c r="W169" s="307">
        <v>2</v>
      </c>
      <c r="X169" s="234">
        <v>3</v>
      </c>
      <c r="Y169" s="444">
        <v>4</v>
      </c>
      <c r="Z169" s="895"/>
      <c r="AB169" s="313"/>
      <c r="AC169" s="313"/>
    </row>
    <row r="170" spans="1:29" ht="13" x14ac:dyDescent="0.25">
      <c r="A170" s="236" t="s">
        <v>3</v>
      </c>
      <c r="B170" s="237">
        <v>1270</v>
      </c>
      <c r="C170" s="238">
        <v>1270</v>
      </c>
      <c r="D170" s="238">
        <v>1270</v>
      </c>
      <c r="E170" s="238">
        <v>1270</v>
      </c>
      <c r="F170" s="239">
        <v>1270</v>
      </c>
      <c r="G170" s="430">
        <v>1270</v>
      </c>
      <c r="H170" s="238">
        <v>1270</v>
      </c>
      <c r="I170" s="238">
        <v>1270</v>
      </c>
      <c r="J170" s="238">
        <v>1270</v>
      </c>
      <c r="K170" s="308">
        <v>1270</v>
      </c>
      <c r="L170" s="237">
        <v>1270</v>
      </c>
      <c r="M170" s="238">
        <v>1270</v>
      </c>
      <c r="N170" s="238">
        <v>1270</v>
      </c>
      <c r="O170" s="239">
        <v>1270</v>
      </c>
      <c r="P170" s="430">
        <v>1270</v>
      </c>
      <c r="Q170" s="238">
        <v>1270</v>
      </c>
      <c r="R170" s="238">
        <v>1270</v>
      </c>
      <c r="S170" s="238">
        <v>1270</v>
      </c>
      <c r="T170" s="238">
        <v>1270</v>
      </c>
      <c r="U170" s="308">
        <v>1270</v>
      </c>
      <c r="V170" s="237">
        <v>1270</v>
      </c>
      <c r="W170" s="238">
        <v>1270</v>
      </c>
      <c r="X170" s="238">
        <v>1270</v>
      </c>
      <c r="Y170" s="239">
        <v>1270</v>
      </c>
      <c r="Z170" s="440">
        <v>1270</v>
      </c>
      <c r="AA170" s="210"/>
      <c r="AB170" s="313"/>
      <c r="AC170" s="313"/>
    </row>
    <row r="171" spans="1:29" x14ac:dyDescent="0.25">
      <c r="A171" s="241" t="s">
        <v>6</v>
      </c>
      <c r="B171" s="242">
        <v>1364</v>
      </c>
      <c r="C171" s="243">
        <v>1325</v>
      </c>
      <c r="D171" s="243">
        <v>1332</v>
      </c>
      <c r="E171" s="243">
        <v>1306</v>
      </c>
      <c r="F171" s="244">
        <v>1288</v>
      </c>
      <c r="G171" s="431">
        <v>1308</v>
      </c>
      <c r="H171" s="243">
        <v>1291</v>
      </c>
      <c r="I171" s="243">
        <v>1307</v>
      </c>
      <c r="J171" s="243">
        <v>1342</v>
      </c>
      <c r="K171" s="281">
        <v>1369</v>
      </c>
      <c r="L171" s="242">
        <v>1304</v>
      </c>
      <c r="M171" s="243">
        <v>1298</v>
      </c>
      <c r="N171" s="243">
        <v>1381</v>
      </c>
      <c r="O171" s="244">
        <v>1421</v>
      </c>
      <c r="P171" s="431">
        <v>1361</v>
      </c>
      <c r="Q171" s="243">
        <v>1303</v>
      </c>
      <c r="R171" s="243">
        <v>1282</v>
      </c>
      <c r="S171" s="243">
        <v>1302</v>
      </c>
      <c r="T171" s="243">
        <v>1284</v>
      </c>
      <c r="U171" s="281">
        <v>1256</v>
      </c>
      <c r="V171" s="242">
        <v>1273</v>
      </c>
      <c r="W171" s="243">
        <v>1257</v>
      </c>
      <c r="X171" s="243">
        <v>1289</v>
      </c>
      <c r="Y171" s="244">
        <v>1345</v>
      </c>
      <c r="Z171" s="390">
        <v>1314</v>
      </c>
      <c r="AA171" s="228"/>
    </row>
    <row r="172" spans="1:29" x14ac:dyDescent="0.25">
      <c r="A172" s="231" t="s">
        <v>7</v>
      </c>
      <c r="B172" s="245">
        <v>93.5</v>
      </c>
      <c r="C172" s="246">
        <v>96.1</v>
      </c>
      <c r="D172" s="246">
        <v>96.1</v>
      </c>
      <c r="E172" s="246">
        <v>97.4</v>
      </c>
      <c r="F172" s="247">
        <v>93.1</v>
      </c>
      <c r="G172" s="432">
        <v>96.8</v>
      </c>
      <c r="H172" s="246">
        <v>94.2</v>
      </c>
      <c r="I172" s="246">
        <v>90.4</v>
      </c>
      <c r="J172" s="246">
        <v>96.8</v>
      </c>
      <c r="K172" s="282">
        <v>100</v>
      </c>
      <c r="L172" s="245">
        <v>92.3</v>
      </c>
      <c r="M172" s="246">
        <v>98.1</v>
      </c>
      <c r="N172" s="246">
        <v>98.2</v>
      </c>
      <c r="O172" s="247">
        <v>87</v>
      </c>
      <c r="P172" s="432">
        <v>88.9</v>
      </c>
      <c r="Q172" s="246">
        <v>98</v>
      </c>
      <c r="R172" s="246">
        <v>97.4</v>
      </c>
      <c r="S172" s="246">
        <v>100</v>
      </c>
      <c r="T172" s="246">
        <v>100</v>
      </c>
      <c r="U172" s="282">
        <v>86.2</v>
      </c>
      <c r="V172" s="245">
        <v>90.9</v>
      </c>
      <c r="W172" s="246">
        <v>100</v>
      </c>
      <c r="X172" s="246">
        <v>97.9</v>
      </c>
      <c r="Y172" s="247">
        <v>89.3</v>
      </c>
      <c r="Z172" s="441">
        <v>0.93100000000000005</v>
      </c>
      <c r="AA172" s="210"/>
      <c r="AB172" s="210"/>
      <c r="AC172" s="210"/>
    </row>
    <row r="173" spans="1:29" ht="13" thickBot="1" x14ac:dyDescent="0.3">
      <c r="A173" s="256" t="s">
        <v>8</v>
      </c>
      <c r="B173" s="324">
        <v>5.2999999999999999E-2</v>
      </c>
      <c r="C173" s="325">
        <v>4.3999999999999997E-2</v>
      </c>
      <c r="D173" s="325">
        <v>0.05</v>
      </c>
      <c r="E173" s="325">
        <v>4.5999999999999999E-2</v>
      </c>
      <c r="F173" s="408">
        <v>5.8999999999999997E-2</v>
      </c>
      <c r="G173" s="433">
        <v>4.9000000000000002E-2</v>
      </c>
      <c r="H173" s="325">
        <v>5.6000000000000001E-2</v>
      </c>
      <c r="I173" s="325">
        <v>5.8000000000000003E-2</v>
      </c>
      <c r="J173" s="325">
        <v>5.8000000000000003E-2</v>
      </c>
      <c r="K173" s="329">
        <v>4.3999999999999997E-2</v>
      </c>
      <c r="L173" s="324">
        <v>5.6000000000000001E-2</v>
      </c>
      <c r="M173" s="325">
        <v>4.3999999999999997E-2</v>
      </c>
      <c r="N173" s="325">
        <v>4.3999999999999997E-2</v>
      </c>
      <c r="O173" s="408">
        <v>7.1999999999999995E-2</v>
      </c>
      <c r="P173" s="433">
        <v>5.8000000000000003E-2</v>
      </c>
      <c r="Q173" s="325">
        <v>5.2999999999999999E-2</v>
      </c>
      <c r="R173" s="325">
        <v>4.5999999999999999E-2</v>
      </c>
      <c r="S173" s="325">
        <v>4.3999999999999997E-2</v>
      </c>
      <c r="T173" s="325">
        <v>4.2999999999999997E-2</v>
      </c>
      <c r="U173" s="329">
        <v>5.3999999999999999E-2</v>
      </c>
      <c r="V173" s="324">
        <v>5.2999999999999999E-2</v>
      </c>
      <c r="W173" s="325">
        <v>4.2000000000000003E-2</v>
      </c>
      <c r="X173" s="325">
        <v>4.2999999999999997E-2</v>
      </c>
      <c r="Y173" s="408">
        <v>5.8000000000000003E-2</v>
      </c>
      <c r="Z173" s="442">
        <v>5.8000000000000003E-2</v>
      </c>
      <c r="AA173" s="210"/>
    </row>
    <row r="174" spans="1:29" x14ac:dyDescent="0.25">
      <c r="A174" s="483" t="s">
        <v>1</v>
      </c>
      <c r="B174" s="327">
        <f>B171/B170*100-100</f>
        <v>7.4015748031496003</v>
      </c>
      <c r="C174" s="328">
        <f t="shared" ref="C174:E174" si="72">C171/C170*100-100</f>
        <v>4.3307086614173187</v>
      </c>
      <c r="D174" s="328">
        <f t="shared" si="72"/>
        <v>4.881889763779526</v>
      </c>
      <c r="E174" s="328">
        <f t="shared" si="72"/>
        <v>2.8346456692913478</v>
      </c>
      <c r="F174" s="410">
        <f>F171/F170*100-100</f>
        <v>1.4173228346456597</v>
      </c>
      <c r="G174" s="434">
        <f t="shared" ref="G174:N174" si="73">G171/G170*100-100</f>
        <v>2.9921259842519561</v>
      </c>
      <c r="H174" s="328">
        <f t="shared" si="73"/>
        <v>1.6535433070866219</v>
      </c>
      <c r="I174" s="328">
        <f t="shared" si="73"/>
        <v>2.913385826771659</v>
      </c>
      <c r="J174" s="328">
        <f t="shared" si="73"/>
        <v>5.6692913385826671</v>
      </c>
      <c r="K174" s="330">
        <f t="shared" si="73"/>
        <v>7.7952755905511708</v>
      </c>
      <c r="L174" s="327">
        <f t="shared" si="73"/>
        <v>2.677165354330711</v>
      </c>
      <c r="M174" s="328">
        <f t="shared" si="73"/>
        <v>2.204724409448815</v>
      </c>
      <c r="N174" s="328">
        <f t="shared" si="73"/>
        <v>8.7401574803149629</v>
      </c>
      <c r="O174" s="410">
        <f>O171/O170*100-100</f>
        <v>11.889763779527556</v>
      </c>
      <c r="P174" s="434">
        <f t="shared" ref="P174:Z174" si="74">P171/P170*100-100</f>
        <v>7.1653543307086665</v>
      </c>
      <c r="Q174" s="328">
        <f t="shared" si="74"/>
        <v>2.5984251968503855</v>
      </c>
      <c r="R174" s="328">
        <f t="shared" si="74"/>
        <v>0.94488188976377785</v>
      </c>
      <c r="S174" s="328">
        <f t="shared" si="74"/>
        <v>2.5196850393700743</v>
      </c>
      <c r="T174" s="328">
        <f t="shared" si="74"/>
        <v>1.1023622047244146</v>
      </c>
      <c r="U174" s="330">
        <f t="shared" si="74"/>
        <v>-1.1023622047244004</v>
      </c>
      <c r="V174" s="327">
        <f t="shared" si="74"/>
        <v>0.2362204724409338</v>
      </c>
      <c r="W174" s="328">
        <f t="shared" si="74"/>
        <v>-1.0236220472441033</v>
      </c>
      <c r="X174" s="328">
        <f t="shared" si="74"/>
        <v>1.4960629921259851</v>
      </c>
      <c r="Y174" s="410">
        <f t="shared" si="74"/>
        <v>5.9055118110236151</v>
      </c>
      <c r="Z174" s="480">
        <f t="shared" si="74"/>
        <v>3.4645669291338663</v>
      </c>
      <c r="AA174" s="385"/>
      <c r="AB174" s="210"/>
      <c r="AC174" s="210"/>
    </row>
    <row r="175" spans="1:29" ht="13" thickBot="1" x14ac:dyDescent="0.3">
      <c r="A175" s="484" t="s">
        <v>27</v>
      </c>
      <c r="B175" s="220">
        <f t="shared" ref="B175:Z175" si="75">B171-B157</f>
        <v>91</v>
      </c>
      <c r="C175" s="221">
        <f t="shared" si="75"/>
        <v>66</v>
      </c>
      <c r="D175" s="221">
        <f t="shared" si="75"/>
        <v>104</v>
      </c>
      <c r="E175" s="221">
        <f t="shared" si="75"/>
        <v>92</v>
      </c>
      <c r="F175" s="226">
        <f t="shared" si="75"/>
        <v>135</v>
      </c>
      <c r="G175" s="520">
        <f t="shared" si="75"/>
        <v>89</v>
      </c>
      <c r="H175" s="221">
        <f t="shared" si="75"/>
        <v>70</v>
      </c>
      <c r="I175" s="221">
        <f t="shared" si="75"/>
        <v>76</v>
      </c>
      <c r="J175" s="221">
        <f t="shared" si="75"/>
        <v>82</v>
      </c>
      <c r="K175" s="323">
        <f t="shared" si="75"/>
        <v>74</v>
      </c>
      <c r="L175" s="220">
        <f t="shared" si="75"/>
        <v>141</v>
      </c>
      <c r="M175" s="221">
        <f t="shared" si="75"/>
        <v>99</v>
      </c>
      <c r="N175" s="221">
        <f t="shared" si="75"/>
        <v>92</v>
      </c>
      <c r="O175" s="226">
        <f t="shared" si="75"/>
        <v>36</v>
      </c>
      <c r="P175" s="520">
        <f t="shared" si="75"/>
        <v>85</v>
      </c>
      <c r="Q175" s="221">
        <f t="shared" si="75"/>
        <v>62</v>
      </c>
      <c r="R175" s="221">
        <f t="shared" si="75"/>
        <v>101</v>
      </c>
      <c r="S175" s="221">
        <f t="shared" si="75"/>
        <v>92</v>
      </c>
      <c r="T175" s="221">
        <f t="shared" si="75"/>
        <v>109</v>
      </c>
      <c r="U175" s="323">
        <f t="shared" si="75"/>
        <v>105</v>
      </c>
      <c r="V175" s="220">
        <f t="shared" si="75"/>
        <v>151</v>
      </c>
      <c r="W175" s="221">
        <f t="shared" si="75"/>
        <v>76</v>
      </c>
      <c r="X175" s="221">
        <f t="shared" si="75"/>
        <v>95</v>
      </c>
      <c r="Y175" s="226">
        <f t="shared" si="75"/>
        <v>110</v>
      </c>
      <c r="Z175" s="370">
        <f t="shared" si="75"/>
        <v>92</v>
      </c>
      <c r="AA175" s="210"/>
    </row>
    <row r="176" spans="1:29" x14ac:dyDescent="0.25">
      <c r="A176" s="267" t="s">
        <v>51</v>
      </c>
      <c r="B176" s="326">
        <v>624</v>
      </c>
      <c r="C176" s="310">
        <v>680</v>
      </c>
      <c r="D176" s="310">
        <v>675</v>
      </c>
      <c r="E176" s="310">
        <v>478</v>
      </c>
      <c r="F176" s="482">
        <v>367</v>
      </c>
      <c r="G176" s="521">
        <v>414</v>
      </c>
      <c r="H176" s="310">
        <v>703</v>
      </c>
      <c r="I176" s="310">
        <v>701</v>
      </c>
      <c r="J176" s="310">
        <v>419</v>
      </c>
      <c r="K176" s="340">
        <v>129</v>
      </c>
      <c r="L176" s="326">
        <v>343</v>
      </c>
      <c r="M176" s="310">
        <v>720</v>
      </c>
      <c r="N176" s="310">
        <v>751</v>
      </c>
      <c r="O176" s="482">
        <v>304</v>
      </c>
      <c r="P176" s="521">
        <v>351</v>
      </c>
      <c r="Q176" s="310">
        <v>612</v>
      </c>
      <c r="R176" s="310">
        <v>475</v>
      </c>
      <c r="S176" s="310">
        <v>476</v>
      </c>
      <c r="T176" s="310">
        <v>640</v>
      </c>
      <c r="U176" s="340">
        <v>393</v>
      </c>
      <c r="V176" s="326">
        <v>293</v>
      </c>
      <c r="W176" s="310">
        <v>627</v>
      </c>
      <c r="X176" s="310">
        <v>624</v>
      </c>
      <c r="Y176" s="482">
        <v>379</v>
      </c>
      <c r="Z176" s="371">
        <f>SUM(B176:Y176)</f>
        <v>12178</v>
      </c>
      <c r="AA176" s="200" t="s">
        <v>56</v>
      </c>
      <c r="AB176" s="265">
        <f>Z162-Z176</f>
        <v>11</v>
      </c>
      <c r="AC176" s="266">
        <f>AB176/Z162</f>
        <v>9.0245303142177371E-4</v>
      </c>
    </row>
    <row r="177" spans="1:29" x14ac:dyDescent="0.25">
      <c r="A177" s="267" t="s">
        <v>28</v>
      </c>
      <c r="B177" s="218">
        <v>59</v>
      </c>
      <c r="C177" s="269">
        <v>59</v>
      </c>
      <c r="D177" s="269">
        <v>60</v>
      </c>
      <c r="E177" s="269">
        <v>60.5</v>
      </c>
      <c r="F177" s="219">
        <v>63</v>
      </c>
      <c r="G177" s="373">
        <v>61.5</v>
      </c>
      <c r="H177" s="269">
        <v>60</v>
      </c>
      <c r="I177" s="269">
        <v>59</v>
      </c>
      <c r="J177" s="269">
        <v>57.5</v>
      </c>
      <c r="K177" s="311">
        <v>56</v>
      </c>
      <c r="L177" s="218">
        <v>63</v>
      </c>
      <c r="M177" s="269">
        <v>62</v>
      </c>
      <c r="N177" s="269">
        <v>60</v>
      </c>
      <c r="O177" s="219">
        <v>59</v>
      </c>
      <c r="P177" s="373">
        <v>58.5</v>
      </c>
      <c r="Q177" s="269">
        <v>59</v>
      </c>
      <c r="R177" s="269">
        <v>61</v>
      </c>
      <c r="S177" s="269">
        <v>60.5</v>
      </c>
      <c r="T177" s="269">
        <v>62</v>
      </c>
      <c r="U177" s="311">
        <v>62.5</v>
      </c>
      <c r="V177" s="218">
        <v>61.5</v>
      </c>
      <c r="W177" s="269">
        <v>60.5</v>
      </c>
      <c r="X177" s="269">
        <v>59</v>
      </c>
      <c r="Y177" s="219">
        <v>56.5</v>
      </c>
      <c r="Z177" s="331"/>
      <c r="AA177" s="200" t="s">
        <v>57</v>
      </c>
      <c r="AB177" s="200">
        <v>56.89</v>
      </c>
    </row>
    <row r="178" spans="1:29" ht="13" thickBot="1" x14ac:dyDescent="0.3">
      <c r="A178" s="268" t="s">
        <v>26</v>
      </c>
      <c r="B178" s="216">
        <f t="shared" ref="B178:Y178" si="76">(B177-B163)</f>
        <v>3</v>
      </c>
      <c r="C178" s="217">
        <f t="shared" si="76"/>
        <v>3</v>
      </c>
      <c r="D178" s="217">
        <f t="shared" si="76"/>
        <v>3</v>
      </c>
      <c r="E178" s="217">
        <f t="shared" si="76"/>
        <v>3</v>
      </c>
      <c r="F178" s="322">
        <f t="shared" si="76"/>
        <v>3.5</v>
      </c>
      <c r="G178" s="374">
        <f t="shared" si="76"/>
        <v>3.5</v>
      </c>
      <c r="H178" s="217">
        <f t="shared" si="76"/>
        <v>3.5</v>
      </c>
      <c r="I178" s="217">
        <f t="shared" si="76"/>
        <v>3.5</v>
      </c>
      <c r="J178" s="217">
        <f t="shared" si="76"/>
        <v>3</v>
      </c>
      <c r="K178" s="332">
        <f t="shared" si="76"/>
        <v>3</v>
      </c>
      <c r="L178" s="216">
        <f t="shared" si="76"/>
        <v>3</v>
      </c>
      <c r="M178" s="217">
        <f t="shared" si="76"/>
        <v>3.5</v>
      </c>
      <c r="N178" s="217">
        <f t="shared" si="76"/>
        <v>3</v>
      </c>
      <c r="O178" s="322">
        <f t="shared" si="76"/>
        <v>3</v>
      </c>
      <c r="P178" s="374">
        <f t="shared" si="76"/>
        <v>3</v>
      </c>
      <c r="Q178" s="217">
        <f t="shared" si="76"/>
        <v>3.5</v>
      </c>
      <c r="R178" s="217">
        <f t="shared" si="76"/>
        <v>3.5</v>
      </c>
      <c r="S178" s="217">
        <f t="shared" si="76"/>
        <v>3</v>
      </c>
      <c r="T178" s="217">
        <f t="shared" si="76"/>
        <v>3.5</v>
      </c>
      <c r="U178" s="332">
        <f t="shared" si="76"/>
        <v>3.5</v>
      </c>
      <c r="V178" s="216">
        <f t="shared" si="76"/>
        <v>3</v>
      </c>
      <c r="W178" s="217">
        <f t="shared" si="76"/>
        <v>3.5</v>
      </c>
      <c r="X178" s="217">
        <f t="shared" si="76"/>
        <v>3.5</v>
      </c>
      <c r="Y178" s="322">
        <f t="shared" si="76"/>
        <v>3</v>
      </c>
      <c r="Z178" s="333"/>
      <c r="AA178" s="200" t="s">
        <v>26</v>
      </c>
      <c r="AB178" s="200">
        <f>AB177-AB163</f>
        <v>1.9100000000000037</v>
      </c>
    </row>
    <row r="180" spans="1:29" ht="13" thickBot="1" x14ac:dyDescent="0.3"/>
    <row r="181" spans="1:29" ht="13.5" thickBot="1" x14ac:dyDescent="0.3">
      <c r="A181" s="230" t="s">
        <v>152</v>
      </c>
      <c r="B181" s="896" t="s">
        <v>53</v>
      </c>
      <c r="C181" s="897"/>
      <c r="D181" s="897"/>
      <c r="E181" s="897"/>
      <c r="F181" s="897"/>
      <c r="G181" s="897"/>
      <c r="H181" s="897"/>
      <c r="I181" s="897"/>
      <c r="J181" s="897"/>
      <c r="K181" s="897"/>
      <c r="L181" s="896" t="s">
        <v>114</v>
      </c>
      <c r="M181" s="897"/>
      <c r="N181" s="897"/>
      <c r="O181" s="898"/>
      <c r="P181" s="897" t="s">
        <v>63</v>
      </c>
      <c r="Q181" s="897"/>
      <c r="R181" s="897"/>
      <c r="S181" s="897"/>
      <c r="T181" s="897"/>
      <c r="U181" s="897"/>
      <c r="V181" s="897"/>
      <c r="W181" s="897"/>
      <c r="X181" s="897"/>
      <c r="Y181" s="898"/>
      <c r="Z181" s="892" t="s">
        <v>55</v>
      </c>
      <c r="AA181" s="200">
        <v>916</v>
      </c>
    </row>
    <row r="182" spans="1:29" x14ac:dyDescent="0.25">
      <c r="A182" s="231" t="s">
        <v>54</v>
      </c>
      <c r="B182" s="356">
        <v>1</v>
      </c>
      <c r="C182" s="357">
        <v>2</v>
      </c>
      <c r="D182" s="357">
        <v>3</v>
      </c>
      <c r="E182" s="357">
        <v>4</v>
      </c>
      <c r="F182" s="362">
        <v>5</v>
      </c>
      <c r="G182" s="436">
        <v>6</v>
      </c>
      <c r="H182" s="357">
        <v>7</v>
      </c>
      <c r="I182" s="357">
        <v>8</v>
      </c>
      <c r="J182" s="357">
        <v>9</v>
      </c>
      <c r="K182" s="414">
        <v>10</v>
      </c>
      <c r="L182" s="356">
        <v>1</v>
      </c>
      <c r="M182" s="357">
        <v>2</v>
      </c>
      <c r="N182" s="357">
        <v>3</v>
      </c>
      <c r="O182" s="362">
        <v>4</v>
      </c>
      <c r="P182" s="436">
        <v>1</v>
      </c>
      <c r="Q182" s="357">
        <v>2</v>
      </c>
      <c r="R182" s="357">
        <v>3</v>
      </c>
      <c r="S182" s="357">
        <v>4</v>
      </c>
      <c r="T182" s="357">
        <v>5</v>
      </c>
      <c r="U182" s="414">
        <v>6</v>
      </c>
      <c r="V182" s="356">
        <v>7</v>
      </c>
      <c r="W182" s="357">
        <v>8</v>
      </c>
      <c r="X182" s="357">
        <v>9</v>
      </c>
      <c r="Y182" s="362">
        <v>10</v>
      </c>
      <c r="Z182" s="819"/>
    </row>
    <row r="183" spans="1:29" ht="13" thickBot="1" x14ac:dyDescent="0.3">
      <c r="A183" s="231" t="s">
        <v>2</v>
      </c>
      <c r="B183" s="443">
        <v>5</v>
      </c>
      <c r="C183" s="294">
        <v>4</v>
      </c>
      <c r="D183" s="234">
        <v>3</v>
      </c>
      <c r="E183" s="307">
        <v>2</v>
      </c>
      <c r="F183" s="435">
        <v>1</v>
      </c>
      <c r="G183" s="481">
        <v>1</v>
      </c>
      <c r="H183" s="307">
        <v>2</v>
      </c>
      <c r="I183" s="234">
        <v>3</v>
      </c>
      <c r="J183" s="294">
        <v>4</v>
      </c>
      <c r="K183" s="522">
        <v>5</v>
      </c>
      <c r="L183" s="233">
        <v>1</v>
      </c>
      <c r="M183" s="307">
        <v>2</v>
      </c>
      <c r="N183" s="234">
        <v>3</v>
      </c>
      <c r="O183" s="444">
        <v>4</v>
      </c>
      <c r="P183" s="523">
        <v>5</v>
      </c>
      <c r="Q183" s="294">
        <v>4</v>
      </c>
      <c r="R183" s="234">
        <v>3</v>
      </c>
      <c r="S183" s="234">
        <v>3</v>
      </c>
      <c r="T183" s="307">
        <v>2</v>
      </c>
      <c r="U183" s="524">
        <v>1</v>
      </c>
      <c r="V183" s="233">
        <v>1</v>
      </c>
      <c r="W183" s="307">
        <v>2</v>
      </c>
      <c r="X183" s="234">
        <v>3</v>
      </c>
      <c r="Y183" s="444">
        <v>4</v>
      </c>
      <c r="Z183" s="895"/>
      <c r="AB183" s="313"/>
      <c r="AC183" s="313"/>
    </row>
    <row r="184" spans="1:29" ht="13" x14ac:dyDescent="0.25">
      <c r="A184" s="236" t="s">
        <v>3</v>
      </c>
      <c r="B184" s="237">
        <v>1370</v>
      </c>
      <c r="C184" s="238">
        <v>1370</v>
      </c>
      <c r="D184" s="238">
        <v>1370</v>
      </c>
      <c r="E184" s="238">
        <v>1370</v>
      </c>
      <c r="F184" s="239">
        <v>1370</v>
      </c>
      <c r="G184" s="430">
        <v>1370</v>
      </c>
      <c r="H184" s="238">
        <v>1370</v>
      </c>
      <c r="I184" s="238">
        <v>1370</v>
      </c>
      <c r="J184" s="238">
        <v>1370</v>
      </c>
      <c r="K184" s="308">
        <v>1370</v>
      </c>
      <c r="L184" s="237">
        <v>1370</v>
      </c>
      <c r="M184" s="238">
        <v>1370</v>
      </c>
      <c r="N184" s="238">
        <v>1370</v>
      </c>
      <c r="O184" s="239">
        <v>1370</v>
      </c>
      <c r="P184" s="430">
        <v>1370</v>
      </c>
      <c r="Q184" s="238">
        <v>1370</v>
      </c>
      <c r="R184" s="238">
        <v>1370</v>
      </c>
      <c r="S184" s="238">
        <v>1370</v>
      </c>
      <c r="T184" s="238">
        <v>1370</v>
      </c>
      <c r="U184" s="308">
        <v>1370</v>
      </c>
      <c r="V184" s="237">
        <v>1370</v>
      </c>
      <c r="W184" s="238">
        <v>1370</v>
      </c>
      <c r="X184" s="238">
        <v>1370</v>
      </c>
      <c r="Y184" s="239">
        <v>1370</v>
      </c>
      <c r="Z184" s="440">
        <v>1370</v>
      </c>
      <c r="AA184" s="210"/>
      <c r="AB184" s="313"/>
      <c r="AC184" s="313"/>
    </row>
    <row r="185" spans="1:29" x14ac:dyDescent="0.25">
      <c r="A185" s="241" t="s">
        <v>6</v>
      </c>
      <c r="B185" s="242">
        <v>1454</v>
      </c>
      <c r="C185" s="243">
        <v>1429</v>
      </c>
      <c r="D185" s="243">
        <v>1424</v>
      </c>
      <c r="E185" s="243">
        <v>1396</v>
      </c>
      <c r="F185" s="244">
        <v>1377</v>
      </c>
      <c r="G185" s="431">
        <v>1415</v>
      </c>
      <c r="H185" s="243">
        <v>1408</v>
      </c>
      <c r="I185" s="243">
        <v>1427</v>
      </c>
      <c r="J185" s="243">
        <v>1433</v>
      </c>
      <c r="K185" s="281">
        <v>1438</v>
      </c>
      <c r="L185" s="242">
        <v>1381</v>
      </c>
      <c r="M185" s="243">
        <v>1440</v>
      </c>
      <c r="N185" s="243">
        <v>1459</v>
      </c>
      <c r="O185" s="244">
        <v>1523</v>
      </c>
      <c r="P185" s="431">
        <v>1449</v>
      </c>
      <c r="Q185" s="243">
        <v>1419</v>
      </c>
      <c r="R185" s="243">
        <v>1412</v>
      </c>
      <c r="S185" s="243">
        <v>1411</v>
      </c>
      <c r="T185" s="243">
        <v>1406</v>
      </c>
      <c r="U185" s="281">
        <v>1353</v>
      </c>
      <c r="V185" s="242">
        <v>1383</v>
      </c>
      <c r="W185" s="243">
        <v>1407</v>
      </c>
      <c r="X185" s="243">
        <v>1424</v>
      </c>
      <c r="Y185" s="244">
        <v>1444</v>
      </c>
      <c r="Z185" s="390">
        <v>1422</v>
      </c>
      <c r="AA185" s="228"/>
    </row>
    <row r="186" spans="1:29" x14ac:dyDescent="0.25">
      <c r="A186" s="231" t="s">
        <v>7</v>
      </c>
      <c r="B186" s="245">
        <v>89.1</v>
      </c>
      <c r="C186" s="246">
        <v>98</v>
      </c>
      <c r="D186" s="246">
        <v>96.1</v>
      </c>
      <c r="E186" s="246">
        <v>94.9</v>
      </c>
      <c r="F186" s="247">
        <v>96.3</v>
      </c>
      <c r="G186" s="432">
        <v>96.8</v>
      </c>
      <c r="H186" s="246">
        <v>88.5</v>
      </c>
      <c r="I186" s="246">
        <v>96.2</v>
      </c>
      <c r="J186" s="246">
        <v>93.5</v>
      </c>
      <c r="K186" s="282">
        <v>90</v>
      </c>
      <c r="L186" s="245">
        <v>88.5</v>
      </c>
      <c r="M186" s="246">
        <v>92.6</v>
      </c>
      <c r="N186" s="246">
        <v>91.2</v>
      </c>
      <c r="O186" s="247">
        <v>91.3</v>
      </c>
      <c r="P186" s="432">
        <v>85.2</v>
      </c>
      <c r="Q186" s="246">
        <v>95.7</v>
      </c>
      <c r="R186" s="246">
        <v>100</v>
      </c>
      <c r="S186" s="246">
        <v>94.4</v>
      </c>
      <c r="T186" s="246">
        <v>97.9</v>
      </c>
      <c r="U186" s="282">
        <v>96.6</v>
      </c>
      <c r="V186" s="245">
        <v>100</v>
      </c>
      <c r="W186" s="246">
        <v>93.6</v>
      </c>
      <c r="X186" s="246">
        <v>97.9</v>
      </c>
      <c r="Y186" s="247">
        <v>96.4</v>
      </c>
      <c r="Z186" s="441">
        <v>0.93100000000000005</v>
      </c>
      <c r="AA186" s="210"/>
      <c r="AB186" s="210"/>
      <c r="AC186" s="210"/>
    </row>
    <row r="187" spans="1:29" ht="13" thickBot="1" x14ac:dyDescent="0.3">
      <c r="A187" s="256" t="s">
        <v>8</v>
      </c>
      <c r="B187" s="324">
        <v>6.3E-2</v>
      </c>
      <c r="C187" s="325">
        <v>4.7E-2</v>
      </c>
      <c r="D187" s="325">
        <v>4.7E-2</v>
      </c>
      <c r="E187" s="325">
        <v>4.8000000000000001E-2</v>
      </c>
      <c r="F187" s="408">
        <v>5.3999999999999999E-2</v>
      </c>
      <c r="G187" s="433">
        <v>0.06</v>
      </c>
      <c r="H187" s="325">
        <v>5.6000000000000001E-2</v>
      </c>
      <c r="I187" s="325">
        <v>5.0999999999999997E-2</v>
      </c>
      <c r="J187" s="325">
        <v>5.1999999999999998E-2</v>
      </c>
      <c r="K187" s="329">
        <v>5.3999999999999999E-2</v>
      </c>
      <c r="L187" s="324">
        <v>6.0999999999999999E-2</v>
      </c>
      <c r="M187" s="325">
        <v>0.06</v>
      </c>
      <c r="N187" s="325">
        <v>5.8000000000000003E-2</v>
      </c>
      <c r="O187" s="408">
        <v>6.3E-2</v>
      </c>
      <c r="P187" s="433">
        <v>7.0000000000000007E-2</v>
      </c>
      <c r="Q187" s="325">
        <v>4.2000000000000003E-2</v>
      </c>
      <c r="R187" s="325">
        <v>3.7999999999999999E-2</v>
      </c>
      <c r="S187" s="325">
        <v>5.1999999999999998E-2</v>
      </c>
      <c r="T187" s="325">
        <v>4.8000000000000001E-2</v>
      </c>
      <c r="U187" s="329">
        <v>4.1000000000000002E-2</v>
      </c>
      <c r="V187" s="324">
        <v>5.1999999999999998E-2</v>
      </c>
      <c r="W187" s="325">
        <v>6.3E-2</v>
      </c>
      <c r="X187" s="325">
        <v>4.2000000000000003E-2</v>
      </c>
      <c r="Y187" s="408">
        <v>5.6000000000000001E-2</v>
      </c>
      <c r="Z187" s="442">
        <v>5.7000000000000002E-2</v>
      </c>
      <c r="AA187" s="210"/>
    </row>
    <row r="188" spans="1:29" x14ac:dyDescent="0.25">
      <c r="A188" s="483" t="s">
        <v>1</v>
      </c>
      <c r="B188" s="327">
        <f>B185/B184*100-100</f>
        <v>6.1313868613138709</v>
      </c>
      <c r="C188" s="328">
        <f t="shared" ref="C188:E188" si="77">C185/C184*100-100</f>
        <v>4.3065693430657035</v>
      </c>
      <c r="D188" s="328">
        <f t="shared" si="77"/>
        <v>3.9416058394160558</v>
      </c>
      <c r="E188" s="328">
        <f t="shared" si="77"/>
        <v>1.8978102189781083</v>
      </c>
      <c r="F188" s="410">
        <f>F185/F184*100-100</f>
        <v>0.51094890510950108</v>
      </c>
      <c r="G188" s="434">
        <f t="shared" ref="G188:N188" si="78">G185/G184*100-100</f>
        <v>3.2846715328467013</v>
      </c>
      <c r="H188" s="328">
        <f t="shared" si="78"/>
        <v>2.7737226277372287</v>
      </c>
      <c r="I188" s="328">
        <f t="shared" si="78"/>
        <v>4.1605839416058359</v>
      </c>
      <c r="J188" s="328">
        <f t="shared" si="78"/>
        <v>4.5985401459853961</v>
      </c>
      <c r="K188" s="330">
        <f t="shared" si="78"/>
        <v>4.9635036496350295</v>
      </c>
      <c r="L188" s="327">
        <f t="shared" si="78"/>
        <v>0.80291970802919366</v>
      </c>
      <c r="M188" s="328">
        <f t="shared" si="78"/>
        <v>5.1094890510948971</v>
      </c>
      <c r="N188" s="328">
        <f t="shared" si="78"/>
        <v>6.4963503649635044</v>
      </c>
      <c r="O188" s="410">
        <f>O185/O184*100-100</f>
        <v>11.167883211678827</v>
      </c>
      <c r="P188" s="434">
        <f t="shared" ref="P188:Z188" si="79">P185/P184*100-100</f>
        <v>5.7664233576642374</v>
      </c>
      <c r="Q188" s="328">
        <f t="shared" si="79"/>
        <v>3.5766423357664223</v>
      </c>
      <c r="R188" s="328">
        <f t="shared" si="79"/>
        <v>3.0656934306569212</v>
      </c>
      <c r="S188" s="328">
        <f t="shared" si="79"/>
        <v>2.9927007299270088</v>
      </c>
      <c r="T188" s="328">
        <f t="shared" si="79"/>
        <v>2.6277372262773895</v>
      </c>
      <c r="U188" s="330">
        <f t="shared" si="79"/>
        <v>-1.2408759124087538</v>
      </c>
      <c r="V188" s="327">
        <f t="shared" si="79"/>
        <v>0.94890510948906126</v>
      </c>
      <c r="W188" s="328">
        <f t="shared" si="79"/>
        <v>2.700729927007302</v>
      </c>
      <c r="X188" s="328">
        <f t="shared" si="79"/>
        <v>3.9416058394160558</v>
      </c>
      <c r="Y188" s="410">
        <f t="shared" si="79"/>
        <v>5.4014598540145897</v>
      </c>
      <c r="Z188" s="480">
        <f t="shared" si="79"/>
        <v>3.7956204379562024</v>
      </c>
      <c r="AA188" s="385"/>
      <c r="AB188" s="210"/>
      <c r="AC188" s="210"/>
    </row>
    <row r="189" spans="1:29" ht="13" thickBot="1" x14ac:dyDescent="0.3">
      <c r="A189" s="484" t="s">
        <v>27</v>
      </c>
      <c r="B189" s="220">
        <f t="shared" ref="B189:Z189" si="80">B185-B171</f>
        <v>90</v>
      </c>
      <c r="C189" s="221">
        <f t="shared" si="80"/>
        <v>104</v>
      </c>
      <c r="D189" s="221">
        <f t="shared" si="80"/>
        <v>92</v>
      </c>
      <c r="E189" s="221">
        <f t="shared" si="80"/>
        <v>90</v>
      </c>
      <c r="F189" s="226">
        <f t="shared" si="80"/>
        <v>89</v>
      </c>
      <c r="G189" s="520">
        <f t="shared" si="80"/>
        <v>107</v>
      </c>
      <c r="H189" s="221">
        <f t="shared" si="80"/>
        <v>117</v>
      </c>
      <c r="I189" s="221">
        <f t="shared" si="80"/>
        <v>120</v>
      </c>
      <c r="J189" s="221">
        <f t="shared" si="80"/>
        <v>91</v>
      </c>
      <c r="K189" s="323">
        <f t="shared" si="80"/>
        <v>69</v>
      </c>
      <c r="L189" s="220">
        <f t="shared" si="80"/>
        <v>77</v>
      </c>
      <c r="M189" s="221">
        <f t="shared" si="80"/>
        <v>142</v>
      </c>
      <c r="N189" s="221">
        <f t="shared" si="80"/>
        <v>78</v>
      </c>
      <c r="O189" s="226">
        <f t="shared" si="80"/>
        <v>102</v>
      </c>
      <c r="P189" s="520">
        <f t="shared" si="80"/>
        <v>88</v>
      </c>
      <c r="Q189" s="221">
        <f t="shared" si="80"/>
        <v>116</v>
      </c>
      <c r="R189" s="221">
        <f t="shared" si="80"/>
        <v>130</v>
      </c>
      <c r="S189" s="221">
        <f t="shared" si="80"/>
        <v>109</v>
      </c>
      <c r="T189" s="221">
        <f t="shared" si="80"/>
        <v>122</v>
      </c>
      <c r="U189" s="323">
        <f t="shared" si="80"/>
        <v>97</v>
      </c>
      <c r="V189" s="220">
        <f t="shared" si="80"/>
        <v>110</v>
      </c>
      <c r="W189" s="221">
        <f t="shared" si="80"/>
        <v>150</v>
      </c>
      <c r="X189" s="221">
        <f t="shared" si="80"/>
        <v>135</v>
      </c>
      <c r="Y189" s="226">
        <f t="shared" si="80"/>
        <v>99</v>
      </c>
      <c r="Z189" s="370">
        <f t="shared" si="80"/>
        <v>108</v>
      </c>
      <c r="AA189" s="210"/>
    </row>
    <row r="190" spans="1:29" x14ac:dyDescent="0.25">
      <c r="A190" s="267" t="s">
        <v>51</v>
      </c>
      <c r="B190" s="326">
        <v>624</v>
      </c>
      <c r="C190" s="310">
        <v>680</v>
      </c>
      <c r="D190" s="310">
        <v>675</v>
      </c>
      <c r="E190" s="310">
        <v>478</v>
      </c>
      <c r="F190" s="482">
        <v>367</v>
      </c>
      <c r="G190" s="521">
        <v>413</v>
      </c>
      <c r="H190" s="310">
        <v>703</v>
      </c>
      <c r="I190" s="310">
        <v>701</v>
      </c>
      <c r="J190" s="310">
        <v>419</v>
      </c>
      <c r="K190" s="340">
        <v>129</v>
      </c>
      <c r="L190" s="326">
        <v>341</v>
      </c>
      <c r="M190" s="310">
        <v>720</v>
      </c>
      <c r="N190" s="310">
        <v>751</v>
      </c>
      <c r="O190" s="482">
        <v>304</v>
      </c>
      <c r="P190" s="521">
        <v>351</v>
      </c>
      <c r="Q190" s="310">
        <v>612</v>
      </c>
      <c r="R190" s="310">
        <v>475</v>
      </c>
      <c r="S190" s="310">
        <v>476</v>
      </c>
      <c r="T190" s="310">
        <v>640</v>
      </c>
      <c r="U190" s="340">
        <v>393</v>
      </c>
      <c r="V190" s="326">
        <v>293</v>
      </c>
      <c r="W190" s="310">
        <v>627</v>
      </c>
      <c r="X190" s="310">
        <v>624</v>
      </c>
      <c r="Y190" s="482">
        <v>379</v>
      </c>
      <c r="Z190" s="371">
        <f>SUM(B190:Y190)</f>
        <v>12175</v>
      </c>
      <c r="AA190" s="200" t="s">
        <v>56</v>
      </c>
      <c r="AB190" s="265">
        <f>Z176-Z190</f>
        <v>3</v>
      </c>
      <c r="AC190" s="266">
        <f>AB190/Z176</f>
        <v>2.4634586960091967E-4</v>
      </c>
    </row>
    <row r="191" spans="1:29" x14ac:dyDescent="0.25">
      <c r="A191" s="267" t="s">
        <v>28</v>
      </c>
      <c r="B191" s="218">
        <v>62.5</v>
      </c>
      <c r="C191" s="269">
        <v>62.5</v>
      </c>
      <c r="D191" s="269">
        <v>64</v>
      </c>
      <c r="E191" s="269">
        <v>64.5</v>
      </c>
      <c r="F191" s="219">
        <v>67</v>
      </c>
      <c r="G191" s="373">
        <v>65</v>
      </c>
      <c r="H191" s="269">
        <v>63.5</v>
      </c>
      <c r="I191" s="269">
        <v>62.5</v>
      </c>
      <c r="J191" s="269">
        <v>61.5</v>
      </c>
      <c r="K191" s="311">
        <v>60</v>
      </c>
      <c r="L191" s="218">
        <v>67</v>
      </c>
      <c r="M191" s="269">
        <v>65.5</v>
      </c>
      <c r="N191" s="269">
        <v>63.5</v>
      </c>
      <c r="O191" s="219">
        <v>62.5</v>
      </c>
      <c r="P191" s="373">
        <v>62</v>
      </c>
      <c r="Q191" s="269">
        <v>62.5</v>
      </c>
      <c r="R191" s="269">
        <v>64.5</v>
      </c>
      <c r="S191" s="269">
        <v>64</v>
      </c>
      <c r="T191" s="269">
        <v>65.5</v>
      </c>
      <c r="U191" s="311">
        <v>66.5</v>
      </c>
      <c r="V191" s="218">
        <v>65.5</v>
      </c>
      <c r="W191" s="269">
        <v>64</v>
      </c>
      <c r="X191" s="269">
        <v>62.5</v>
      </c>
      <c r="Y191" s="219">
        <v>60</v>
      </c>
      <c r="Z191" s="331"/>
      <c r="AA191" s="200" t="s">
        <v>57</v>
      </c>
      <c r="AB191" s="200">
        <v>60.11</v>
      </c>
    </row>
    <row r="192" spans="1:29" ht="13" thickBot="1" x14ac:dyDescent="0.3">
      <c r="A192" s="268" t="s">
        <v>26</v>
      </c>
      <c r="B192" s="216">
        <f t="shared" ref="B192:Y192" si="81">(B191-B177)</f>
        <v>3.5</v>
      </c>
      <c r="C192" s="217">
        <f t="shared" si="81"/>
        <v>3.5</v>
      </c>
      <c r="D192" s="217">
        <f t="shared" si="81"/>
        <v>4</v>
      </c>
      <c r="E192" s="217">
        <f t="shared" si="81"/>
        <v>4</v>
      </c>
      <c r="F192" s="322">
        <f t="shared" si="81"/>
        <v>4</v>
      </c>
      <c r="G192" s="374">
        <f t="shared" si="81"/>
        <v>3.5</v>
      </c>
      <c r="H192" s="217">
        <f t="shared" si="81"/>
        <v>3.5</v>
      </c>
      <c r="I192" s="217">
        <f t="shared" si="81"/>
        <v>3.5</v>
      </c>
      <c r="J192" s="217">
        <f t="shared" si="81"/>
        <v>4</v>
      </c>
      <c r="K192" s="332">
        <f t="shared" si="81"/>
        <v>4</v>
      </c>
      <c r="L192" s="216">
        <f t="shared" si="81"/>
        <v>4</v>
      </c>
      <c r="M192" s="217">
        <f t="shared" si="81"/>
        <v>3.5</v>
      </c>
      <c r="N192" s="217">
        <f t="shared" si="81"/>
        <v>3.5</v>
      </c>
      <c r="O192" s="322">
        <f t="shared" si="81"/>
        <v>3.5</v>
      </c>
      <c r="P192" s="374">
        <f t="shared" si="81"/>
        <v>3.5</v>
      </c>
      <c r="Q192" s="217">
        <f t="shared" si="81"/>
        <v>3.5</v>
      </c>
      <c r="R192" s="217">
        <f t="shared" si="81"/>
        <v>3.5</v>
      </c>
      <c r="S192" s="217">
        <f t="shared" si="81"/>
        <v>3.5</v>
      </c>
      <c r="T192" s="217">
        <f t="shared" si="81"/>
        <v>3.5</v>
      </c>
      <c r="U192" s="332">
        <f t="shared" si="81"/>
        <v>4</v>
      </c>
      <c r="V192" s="216">
        <f t="shared" si="81"/>
        <v>4</v>
      </c>
      <c r="W192" s="217">
        <f t="shared" si="81"/>
        <v>3.5</v>
      </c>
      <c r="X192" s="217">
        <f t="shared" si="81"/>
        <v>3.5</v>
      </c>
      <c r="Y192" s="322">
        <f t="shared" si="81"/>
        <v>3.5</v>
      </c>
      <c r="Z192" s="333"/>
      <c r="AA192" s="200" t="s">
        <v>26</v>
      </c>
      <c r="AB192" s="200">
        <f>AB191-AB177</f>
        <v>3.2199999999999989</v>
      </c>
    </row>
    <row r="193" spans="1:29" x14ac:dyDescent="0.25">
      <c r="L193" s="200" t="s">
        <v>65</v>
      </c>
    </row>
    <row r="194" spans="1:29" ht="13" thickBot="1" x14ac:dyDescent="0.3"/>
    <row r="195" spans="1:29" ht="13.5" thickBot="1" x14ac:dyDescent="0.3">
      <c r="A195" s="230" t="s">
        <v>153</v>
      </c>
      <c r="B195" s="896" t="s">
        <v>53</v>
      </c>
      <c r="C195" s="897"/>
      <c r="D195" s="897"/>
      <c r="E195" s="897"/>
      <c r="F195" s="897"/>
      <c r="G195" s="897"/>
      <c r="H195" s="897"/>
      <c r="I195" s="897"/>
      <c r="J195" s="897"/>
      <c r="K195" s="897"/>
      <c r="L195" s="896" t="s">
        <v>114</v>
      </c>
      <c r="M195" s="897"/>
      <c r="N195" s="897"/>
      <c r="O195" s="898"/>
      <c r="P195" s="897" t="s">
        <v>63</v>
      </c>
      <c r="Q195" s="897"/>
      <c r="R195" s="897"/>
      <c r="S195" s="897"/>
      <c r="T195" s="897"/>
      <c r="U195" s="897"/>
      <c r="V195" s="897"/>
      <c r="W195" s="897"/>
      <c r="X195" s="897"/>
      <c r="Y195" s="898"/>
      <c r="Z195" s="892" t="s">
        <v>55</v>
      </c>
      <c r="AA195" s="200">
        <v>905</v>
      </c>
    </row>
    <row r="196" spans="1:29" x14ac:dyDescent="0.25">
      <c r="A196" s="231" t="s">
        <v>54</v>
      </c>
      <c r="B196" s="356">
        <v>1</v>
      </c>
      <c r="C196" s="357">
        <v>2</v>
      </c>
      <c r="D196" s="357">
        <v>3</v>
      </c>
      <c r="E196" s="357">
        <v>4</v>
      </c>
      <c r="F196" s="362">
        <v>5</v>
      </c>
      <c r="G196" s="436">
        <v>6</v>
      </c>
      <c r="H196" s="357">
        <v>7</v>
      </c>
      <c r="I196" s="357">
        <v>8</v>
      </c>
      <c r="J196" s="357">
        <v>9</v>
      </c>
      <c r="K196" s="414">
        <v>10</v>
      </c>
      <c r="L196" s="356">
        <v>1</v>
      </c>
      <c r="M196" s="357">
        <v>2</v>
      </c>
      <c r="N196" s="357">
        <v>3</v>
      </c>
      <c r="O196" s="362">
        <v>4</v>
      </c>
      <c r="P196" s="436">
        <v>1</v>
      </c>
      <c r="Q196" s="357">
        <v>2</v>
      </c>
      <c r="R196" s="357">
        <v>3</v>
      </c>
      <c r="S196" s="357">
        <v>4</v>
      </c>
      <c r="T196" s="357">
        <v>5</v>
      </c>
      <c r="U196" s="414">
        <v>6</v>
      </c>
      <c r="V196" s="356">
        <v>7</v>
      </c>
      <c r="W196" s="357">
        <v>8</v>
      </c>
      <c r="X196" s="357">
        <v>9</v>
      </c>
      <c r="Y196" s="362">
        <v>10</v>
      </c>
      <c r="Z196" s="819"/>
    </row>
    <row r="197" spans="1:29" ht="13" thickBot="1" x14ac:dyDescent="0.3">
      <c r="A197" s="231" t="s">
        <v>2</v>
      </c>
      <c r="B197" s="443">
        <v>5</v>
      </c>
      <c r="C197" s="294">
        <v>4</v>
      </c>
      <c r="D197" s="234">
        <v>3</v>
      </c>
      <c r="E197" s="307">
        <v>2</v>
      </c>
      <c r="F197" s="435">
        <v>1</v>
      </c>
      <c r="G197" s="481">
        <v>1</v>
      </c>
      <c r="H197" s="307">
        <v>2</v>
      </c>
      <c r="I197" s="234">
        <v>3</v>
      </c>
      <c r="J197" s="294">
        <v>4</v>
      </c>
      <c r="K197" s="522">
        <v>5</v>
      </c>
      <c r="L197" s="233">
        <v>1</v>
      </c>
      <c r="M197" s="307">
        <v>2</v>
      </c>
      <c r="N197" s="234">
        <v>3</v>
      </c>
      <c r="O197" s="444">
        <v>4</v>
      </c>
      <c r="P197" s="523">
        <v>5</v>
      </c>
      <c r="Q197" s="294">
        <v>4</v>
      </c>
      <c r="R197" s="234">
        <v>3</v>
      </c>
      <c r="S197" s="234">
        <v>3</v>
      </c>
      <c r="T197" s="307">
        <v>2</v>
      </c>
      <c r="U197" s="524">
        <v>1</v>
      </c>
      <c r="V197" s="233">
        <v>1</v>
      </c>
      <c r="W197" s="307">
        <v>2</v>
      </c>
      <c r="X197" s="234">
        <v>3</v>
      </c>
      <c r="Y197" s="444">
        <v>4</v>
      </c>
      <c r="Z197" s="895"/>
      <c r="AB197" s="313"/>
      <c r="AC197" s="313"/>
    </row>
    <row r="198" spans="1:29" ht="13" x14ac:dyDescent="0.25">
      <c r="A198" s="236" t="s">
        <v>3</v>
      </c>
      <c r="B198" s="237">
        <v>1480</v>
      </c>
      <c r="C198" s="238">
        <v>1480</v>
      </c>
      <c r="D198" s="238">
        <v>1480</v>
      </c>
      <c r="E198" s="238">
        <v>1480</v>
      </c>
      <c r="F198" s="239">
        <v>1480</v>
      </c>
      <c r="G198" s="430">
        <v>1480</v>
      </c>
      <c r="H198" s="238">
        <v>1480</v>
      </c>
      <c r="I198" s="238">
        <v>1480</v>
      </c>
      <c r="J198" s="238">
        <v>1480</v>
      </c>
      <c r="K198" s="308">
        <v>1480</v>
      </c>
      <c r="L198" s="237">
        <v>1480</v>
      </c>
      <c r="M198" s="238">
        <v>1480</v>
      </c>
      <c r="N198" s="238">
        <v>1480</v>
      </c>
      <c r="O198" s="239">
        <v>1480</v>
      </c>
      <c r="P198" s="430">
        <v>1480</v>
      </c>
      <c r="Q198" s="238">
        <v>1480</v>
      </c>
      <c r="R198" s="238">
        <v>1480</v>
      </c>
      <c r="S198" s="238">
        <v>1480</v>
      </c>
      <c r="T198" s="238">
        <v>1480</v>
      </c>
      <c r="U198" s="308">
        <v>1480</v>
      </c>
      <c r="V198" s="237">
        <v>1480</v>
      </c>
      <c r="W198" s="238">
        <v>1480</v>
      </c>
      <c r="X198" s="238">
        <v>1480</v>
      </c>
      <c r="Y198" s="239">
        <v>1480</v>
      </c>
      <c r="Z198" s="440">
        <v>1480</v>
      </c>
      <c r="AA198" s="210"/>
      <c r="AB198" s="313"/>
      <c r="AC198" s="313"/>
    </row>
    <row r="199" spans="1:29" x14ac:dyDescent="0.25">
      <c r="A199" s="241" t="s">
        <v>6</v>
      </c>
      <c r="B199" s="242">
        <v>1638</v>
      </c>
      <c r="C199" s="243">
        <v>1574</v>
      </c>
      <c r="D199" s="243">
        <v>1525</v>
      </c>
      <c r="E199" s="243">
        <v>1472</v>
      </c>
      <c r="F199" s="244">
        <v>1402</v>
      </c>
      <c r="G199" s="431">
        <v>1451</v>
      </c>
      <c r="H199" s="243">
        <v>1497</v>
      </c>
      <c r="I199" s="243">
        <v>1530</v>
      </c>
      <c r="J199" s="243">
        <v>1567</v>
      </c>
      <c r="K199" s="281">
        <v>1654</v>
      </c>
      <c r="L199" s="242">
        <v>1455</v>
      </c>
      <c r="M199" s="243">
        <v>1520</v>
      </c>
      <c r="N199" s="243">
        <v>1576</v>
      </c>
      <c r="O199" s="244">
        <v>1684</v>
      </c>
      <c r="P199" s="431">
        <v>1657</v>
      </c>
      <c r="Q199" s="243">
        <v>1584</v>
      </c>
      <c r="R199" s="243">
        <v>1555</v>
      </c>
      <c r="S199" s="243">
        <v>1520</v>
      </c>
      <c r="T199" s="243">
        <v>1475</v>
      </c>
      <c r="U199" s="281">
        <v>1386</v>
      </c>
      <c r="V199" s="242">
        <v>1417</v>
      </c>
      <c r="W199" s="243">
        <v>1481</v>
      </c>
      <c r="X199" s="243">
        <v>1547</v>
      </c>
      <c r="Y199" s="244">
        <v>1616</v>
      </c>
      <c r="Z199" s="390">
        <v>1538</v>
      </c>
      <c r="AA199" s="228"/>
    </row>
    <row r="200" spans="1:29" x14ac:dyDescent="0.25">
      <c r="A200" s="231" t="s">
        <v>7</v>
      </c>
      <c r="B200" s="245">
        <v>95.9</v>
      </c>
      <c r="C200" s="246">
        <v>100</v>
      </c>
      <c r="D200" s="246">
        <v>100</v>
      </c>
      <c r="E200" s="246">
        <v>100</v>
      </c>
      <c r="F200" s="247">
        <v>93.3</v>
      </c>
      <c r="G200" s="432">
        <v>100</v>
      </c>
      <c r="H200" s="246">
        <v>100</v>
      </c>
      <c r="I200" s="246">
        <v>100</v>
      </c>
      <c r="J200" s="246">
        <v>100</v>
      </c>
      <c r="K200" s="282">
        <v>97.1</v>
      </c>
      <c r="L200" s="245">
        <v>96.2</v>
      </c>
      <c r="M200" s="246">
        <v>100</v>
      </c>
      <c r="N200" s="246">
        <v>100</v>
      </c>
      <c r="O200" s="247">
        <v>94.7</v>
      </c>
      <c r="P200" s="432">
        <v>90.9</v>
      </c>
      <c r="Q200" s="246">
        <v>100</v>
      </c>
      <c r="R200" s="246">
        <v>100</v>
      </c>
      <c r="S200" s="246">
        <v>100</v>
      </c>
      <c r="T200" s="246">
        <v>97.2</v>
      </c>
      <c r="U200" s="282">
        <v>96.6</v>
      </c>
      <c r="V200" s="245">
        <v>100</v>
      </c>
      <c r="W200" s="246">
        <v>100</v>
      </c>
      <c r="X200" s="246">
        <v>100</v>
      </c>
      <c r="Y200" s="247">
        <v>100</v>
      </c>
      <c r="Z200" s="441">
        <v>0.91300000000000003</v>
      </c>
      <c r="AA200" s="210"/>
      <c r="AB200" s="210"/>
      <c r="AC200" s="210"/>
    </row>
    <row r="201" spans="1:29" ht="13" thickBot="1" x14ac:dyDescent="0.3">
      <c r="A201" s="256" t="s">
        <v>8</v>
      </c>
      <c r="B201" s="324">
        <v>3.9E-2</v>
      </c>
      <c r="C201" s="325">
        <v>2.8000000000000001E-2</v>
      </c>
      <c r="D201" s="325">
        <v>3.3000000000000002E-2</v>
      </c>
      <c r="E201" s="325">
        <v>2.5999999999999999E-2</v>
      </c>
      <c r="F201" s="408">
        <v>5.0999999999999997E-2</v>
      </c>
      <c r="G201" s="433">
        <v>3.9E-2</v>
      </c>
      <c r="H201" s="325">
        <v>2.5000000000000001E-2</v>
      </c>
      <c r="I201" s="325">
        <v>2.8000000000000001E-2</v>
      </c>
      <c r="J201" s="325">
        <v>2.5000000000000001E-2</v>
      </c>
      <c r="K201" s="329">
        <v>0.04</v>
      </c>
      <c r="L201" s="324">
        <v>4.8000000000000001E-2</v>
      </c>
      <c r="M201" s="325">
        <v>3.5000000000000003E-2</v>
      </c>
      <c r="N201" s="325">
        <v>3.5000000000000003E-2</v>
      </c>
      <c r="O201" s="537">
        <v>5.3999999999999999E-2</v>
      </c>
      <c r="P201" s="433">
        <v>4.7E-2</v>
      </c>
      <c r="Q201" s="325">
        <v>2.5999999999999999E-2</v>
      </c>
      <c r="R201" s="325">
        <v>2.9000000000000001E-2</v>
      </c>
      <c r="S201" s="325">
        <v>2.7E-2</v>
      </c>
      <c r="T201" s="325">
        <v>3.9E-2</v>
      </c>
      <c r="U201" s="329">
        <v>3.7999999999999999E-2</v>
      </c>
      <c r="V201" s="324">
        <v>3.6999999999999998E-2</v>
      </c>
      <c r="W201" s="325">
        <v>2.8000000000000001E-2</v>
      </c>
      <c r="X201" s="325">
        <v>3.1E-2</v>
      </c>
      <c r="Y201" s="408">
        <v>3.6999999999999998E-2</v>
      </c>
      <c r="Z201" s="442">
        <v>0.06</v>
      </c>
      <c r="AA201" s="540" t="s">
        <v>155</v>
      </c>
    </row>
    <row r="202" spans="1:29" x14ac:dyDescent="0.25">
      <c r="A202" s="483" t="s">
        <v>1</v>
      </c>
      <c r="B202" s="327">
        <f>B199/B198*100-100</f>
        <v>10.675675675675663</v>
      </c>
      <c r="C202" s="328">
        <f t="shared" ref="C202:E202" si="82">C199/C198*100-100</f>
        <v>6.3513513513513402</v>
      </c>
      <c r="D202" s="328">
        <f t="shared" si="82"/>
        <v>3.0405405405405475</v>
      </c>
      <c r="E202" s="328">
        <f t="shared" si="82"/>
        <v>-0.54054054054053324</v>
      </c>
      <c r="F202" s="410">
        <f>F199/F198*100-100</f>
        <v>-5.2702702702702737</v>
      </c>
      <c r="G202" s="434">
        <f t="shared" ref="G202:N202" si="83">G199/G198*100-100</f>
        <v>-1.9594594594594525</v>
      </c>
      <c r="H202" s="328">
        <f t="shared" si="83"/>
        <v>1.1486486486486598</v>
      </c>
      <c r="I202" s="328">
        <f t="shared" si="83"/>
        <v>3.3783783783783718</v>
      </c>
      <c r="J202" s="328">
        <f t="shared" si="83"/>
        <v>5.8783783783783718</v>
      </c>
      <c r="K202" s="330">
        <f t="shared" si="83"/>
        <v>11.756756756756758</v>
      </c>
      <c r="L202" s="538">
        <f t="shared" si="83"/>
        <v>-1.689189189189193</v>
      </c>
      <c r="M202" s="328">
        <f t="shared" si="83"/>
        <v>2.7027027027026946</v>
      </c>
      <c r="N202" s="328">
        <f t="shared" si="83"/>
        <v>6.4864864864864842</v>
      </c>
      <c r="O202" s="410">
        <f>O199/O198*100-100</f>
        <v>13.783783783783775</v>
      </c>
      <c r="P202" s="434">
        <f t="shared" ref="P202:Z202" si="84">P199/P198*100-100</f>
        <v>11.959459459459467</v>
      </c>
      <c r="Q202" s="328">
        <f t="shared" si="84"/>
        <v>7.0270270270270174</v>
      </c>
      <c r="R202" s="328">
        <f t="shared" si="84"/>
        <v>5.0675675675675649</v>
      </c>
      <c r="S202" s="328">
        <f t="shared" si="84"/>
        <v>2.7027027027026946</v>
      </c>
      <c r="T202" s="328">
        <f t="shared" si="84"/>
        <v>-0.33783783783783861</v>
      </c>
      <c r="U202" s="330">
        <f t="shared" si="84"/>
        <v>-6.3513513513513544</v>
      </c>
      <c r="V202" s="327">
        <f t="shared" si="84"/>
        <v>-4.2567567567567579</v>
      </c>
      <c r="W202" s="328">
        <f t="shared" si="84"/>
        <v>6.7567567567564879E-2</v>
      </c>
      <c r="X202" s="328">
        <f t="shared" si="84"/>
        <v>4.5270270270270316</v>
      </c>
      <c r="Y202" s="410">
        <f t="shared" si="84"/>
        <v>9.1891891891891788</v>
      </c>
      <c r="Z202" s="480">
        <f t="shared" si="84"/>
        <v>3.9189189189189051</v>
      </c>
      <c r="AA202" s="539" t="s">
        <v>156</v>
      </c>
      <c r="AB202" s="210"/>
      <c r="AC202" s="210"/>
    </row>
    <row r="203" spans="1:29" ht="13" thickBot="1" x14ac:dyDescent="0.3">
      <c r="A203" s="484" t="s">
        <v>27</v>
      </c>
      <c r="B203" s="220">
        <f t="shared" ref="B203:Z203" si="85">B199-B185</f>
        <v>184</v>
      </c>
      <c r="C203" s="221">
        <f t="shared" si="85"/>
        <v>145</v>
      </c>
      <c r="D203" s="221">
        <f t="shared" si="85"/>
        <v>101</v>
      </c>
      <c r="E203" s="221">
        <f t="shared" si="85"/>
        <v>76</v>
      </c>
      <c r="F203" s="226">
        <f t="shared" si="85"/>
        <v>25</v>
      </c>
      <c r="G203" s="520">
        <f t="shared" si="85"/>
        <v>36</v>
      </c>
      <c r="H203" s="221">
        <f t="shared" si="85"/>
        <v>89</v>
      </c>
      <c r="I203" s="221">
        <f t="shared" si="85"/>
        <v>103</v>
      </c>
      <c r="J203" s="221">
        <f t="shared" si="85"/>
        <v>134</v>
      </c>
      <c r="K203" s="323">
        <f t="shared" si="85"/>
        <v>216</v>
      </c>
      <c r="L203" s="220">
        <f t="shared" si="85"/>
        <v>74</v>
      </c>
      <c r="M203" s="221">
        <f t="shared" si="85"/>
        <v>80</v>
      </c>
      <c r="N203" s="221">
        <f t="shared" si="85"/>
        <v>117</v>
      </c>
      <c r="O203" s="226">
        <f t="shared" si="85"/>
        <v>161</v>
      </c>
      <c r="P203" s="520">
        <f t="shared" si="85"/>
        <v>208</v>
      </c>
      <c r="Q203" s="221">
        <f t="shared" si="85"/>
        <v>165</v>
      </c>
      <c r="R203" s="221">
        <f t="shared" si="85"/>
        <v>143</v>
      </c>
      <c r="S203" s="221">
        <f t="shared" si="85"/>
        <v>109</v>
      </c>
      <c r="T203" s="221">
        <f t="shared" si="85"/>
        <v>69</v>
      </c>
      <c r="U203" s="323">
        <f t="shared" si="85"/>
        <v>33</v>
      </c>
      <c r="V203" s="220">
        <f t="shared" si="85"/>
        <v>34</v>
      </c>
      <c r="W203" s="221">
        <f t="shared" si="85"/>
        <v>74</v>
      </c>
      <c r="X203" s="221">
        <f t="shared" si="85"/>
        <v>123</v>
      </c>
      <c r="Y203" s="226">
        <f t="shared" si="85"/>
        <v>172</v>
      </c>
      <c r="Z203" s="370">
        <f t="shared" si="85"/>
        <v>116</v>
      </c>
      <c r="AA203" s="210"/>
    </row>
    <row r="204" spans="1:29" x14ac:dyDescent="0.25">
      <c r="A204" s="267" t="s">
        <v>51</v>
      </c>
      <c r="B204" s="326">
        <v>664</v>
      </c>
      <c r="C204" s="310">
        <v>706</v>
      </c>
      <c r="D204" s="310">
        <v>670</v>
      </c>
      <c r="E204" s="310">
        <v>411</v>
      </c>
      <c r="F204" s="482">
        <v>373</v>
      </c>
      <c r="G204" s="521">
        <v>321</v>
      </c>
      <c r="H204" s="310">
        <v>531</v>
      </c>
      <c r="I204" s="310">
        <v>595</v>
      </c>
      <c r="J204" s="310">
        <v>453</v>
      </c>
      <c r="K204" s="340">
        <v>463</v>
      </c>
      <c r="L204" s="326">
        <v>358</v>
      </c>
      <c r="M204" s="310">
        <v>657</v>
      </c>
      <c r="N204" s="310">
        <v>587</v>
      </c>
      <c r="O204" s="482">
        <v>514</v>
      </c>
      <c r="P204" s="521">
        <v>302</v>
      </c>
      <c r="Q204" s="310">
        <v>533</v>
      </c>
      <c r="R204" s="310">
        <v>588</v>
      </c>
      <c r="S204" s="310">
        <v>636</v>
      </c>
      <c r="T204" s="310">
        <v>481</v>
      </c>
      <c r="U204" s="340">
        <v>399</v>
      </c>
      <c r="V204" s="326">
        <v>353</v>
      </c>
      <c r="W204" s="310">
        <v>540</v>
      </c>
      <c r="X204" s="310">
        <v>637</v>
      </c>
      <c r="Y204" s="482">
        <v>392</v>
      </c>
      <c r="Z204" s="371">
        <f>SUM(B204:Y204)</f>
        <v>12164</v>
      </c>
      <c r="AA204" s="200" t="s">
        <v>56</v>
      </c>
      <c r="AB204" s="265">
        <f>Z190-Z204</f>
        <v>11</v>
      </c>
      <c r="AC204" s="266">
        <f>AB204/Z190</f>
        <v>9.0349075975359344E-4</v>
      </c>
    </row>
    <row r="205" spans="1:29" x14ac:dyDescent="0.25">
      <c r="A205" s="267" t="s">
        <v>28</v>
      </c>
      <c r="B205" s="218">
        <v>67</v>
      </c>
      <c r="C205" s="269">
        <v>68</v>
      </c>
      <c r="D205" s="269">
        <v>69.5</v>
      </c>
      <c r="E205" s="269">
        <v>70</v>
      </c>
      <c r="F205" s="219">
        <v>73</v>
      </c>
      <c r="G205" s="373">
        <v>70.5</v>
      </c>
      <c r="H205" s="269">
        <v>69</v>
      </c>
      <c r="I205" s="269">
        <v>68</v>
      </c>
      <c r="J205" s="269">
        <v>66.5</v>
      </c>
      <c r="K205" s="311">
        <v>64.5</v>
      </c>
      <c r="L205" s="218">
        <v>72</v>
      </c>
      <c r="M205" s="269">
        <v>71</v>
      </c>
      <c r="N205" s="269">
        <v>69</v>
      </c>
      <c r="O205" s="219">
        <v>67</v>
      </c>
      <c r="P205" s="373">
        <v>66.5</v>
      </c>
      <c r="Q205" s="269">
        <v>67.5</v>
      </c>
      <c r="R205" s="269">
        <v>69</v>
      </c>
      <c r="S205" s="269">
        <v>70</v>
      </c>
      <c r="T205" s="269">
        <v>71</v>
      </c>
      <c r="U205" s="311">
        <v>72.5</v>
      </c>
      <c r="V205" s="218">
        <v>71.5</v>
      </c>
      <c r="W205" s="269">
        <v>69.5</v>
      </c>
      <c r="X205" s="269">
        <v>68</v>
      </c>
      <c r="Y205" s="219">
        <v>65</v>
      </c>
      <c r="Z205" s="331"/>
      <c r="AA205" s="200" t="s">
        <v>57</v>
      </c>
      <c r="AB205" s="200">
        <v>63.77</v>
      </c>
    </row>
    <row r="206" spans="1:29" ht="13" thickBot="1" x14ac:dyDescent="0.3">
      <c r="A206" s="268" t="s">
        <v>26</v>
      </c>
      <c r="B206" s="216">
        <f t="shared" ref="B206" si="86">(B205-B191)</f>
        <v>4.5</v>
      </c>
      <c r="C206" s="217">
        <f t="shared" ref="C206" si="87">(C205-C191)</f>
        <v>5.5</v>
      </c>
      <c r="D206" s="217">
        <f t="shared" ref="D206" si="88">(D205-D191)</f>
        <v>5.5</v>
      </c>
      <c r="E206" s="217">
        <f t="shared" ref="E206" si="89">(E205-E191)</f>
        <v>5.5</v>
      </c>
      <c r="F206" s="322">
        <f t="shared" ref="F206" si="90">(F205-F191)</f>
        <v>6</v>
      </c>
      <c r="G206" s="374">
        <f t="shared" ref="G206" si="91">(G205-G191)</f>
        <v>5.5</v>
      </c>
      <c r="H206" s="217">
        <f t="shared" ref="H206" si="92">(H205-H191)</f>
        <v>5.5</v>
      </c>
      <c r="I206" s="217">
        <f t="shared" ref="I206" si="93">(I205-I191)</f>
        <v>5.5</v>
      </c>
      <c r="J206" s="217">
        <f t="shared" ref="J206" si="94">(J205-J191)</f>
        <v>5</v>
      </c>
      <c r="K206" s="332">
        <f t="shared" ref="K206" si="95">(K205-K191)</f>
        <v>4.5</v>
      </c>
      <c r="L206" s="216">
        <f t="shared" ref="L206" si="96">(L205-L191)</f>
        <v>5</v>
      </c>
      <c r="M206" s="217">
        <f t="shared" ref="M206" si="97">(M205-M191)</f>
        <v>5.5</v>
      </c>
      <c r="N206" s="217">
        <f t="shared" ref="N206" si="98">(N205-N191)</f>
        <v>5.5</v>
      </c>
      <c r="O206" s="322">
        <f t="shared" ref="O206" si="99">(O205-O191)</f>
        <v>4.5</v>
      </c>
      <c r="P206" s="374">
        <f t="shared" ref="P206" si="100">(P205-P191)</f>
        <v>4.5</v>
      </c>
      <c r="Q206" s="217">
        <f t="shared" ref="Q206" si="101">(Q205-Q191)</f>
        <v>5</v>
      </c>
      <c r="R206" s="217">
        <f t="shared" ref="R206" si="102">(R205-R191)</f>
        <v>4.5</v>
      </c>
      <c r="S206" s="217">
        <f t="shared" ref="S206" si="103">(S205-S191)</f>
        <v>6</v>
      </c>
      <c r="T206" s="217">
        <f t="shared" ref="T206" si="104">(T205-T191)</f>
        <v>5.5</v>
      </c>
      <c r="U206" s="332">
        <f t="shared" ref="U206" si="105">(U205-U191)</f>
        <v>6</v>
      </c>
      <c r="V206" s="216">
        <f t="shared" ref="V206" si="106">(V205-V191)</f>
        <v>6</v>
      </c>
      <c r="W206" s="217">
        <f t="shared" ref="W206" si="107">(W205-W191)</f>
        <v>5.5</v>
      </c>
      <c r="X206" s="217">
        <f t="shared" ref="X206" si="108">(X205-X191)</f>
        <v>5.5</v>
      </c>
      <c r="Y206" s="322">
        <f t="shared" ref="Y206" si="109">(Y205-Y191)</f>
        <v>5</v>
      </c>
      <c r="Z206" s="333"/>
      <c r="AA206" s="200" t="s">
        <v>26</v>
      </c>
      <c r="AB206" s="200">
        <f>AB205-AB191</f>
        <v>3.6600000000000037</v>
      </c>
    </row>
    <row r="207" spans="1:29" x14ac:dyDescent="0.25">
      <c r="L207" s="200" t="s">
        <v>65</v>
      </c>
    </row>
    <row r="208" spans="1:29" ht="13" thickBot="1" x14ac:dyDescent="0.3"/>
    <row r="209" spans="1:29" ht="13.5" thickBot="1" x14ac:dyDescent="0.3">
      <c r="A209" s="230" t="s">
        <v>158</v>
      </c>
      <c r="B209" s="896" t="s">
        <v>53</v>
      </c>
      <c r="C209" s="897"/>
      <c r="D209" s="897"/>
      <c r="E209" s="897"/>
      <c r="F209" s="897"/>
      <c r="G209" s="897"/>
      <c r="H209" s="897"/>
      <c r="I209" s="897"/>
      <c r="J209" s="897"/>
      <c r="K209" s="897"/>
      <c r="L209" s="896" t="s">
        <v>114</v>
      </c>
      <c r="M209" s="897"/>
      <c r="N209" s="897"/>
      <c r="O209" s="898"/>
      <c r="P209" s="897" t="s">
        <v>63</v>
      </c>
      <c r="Q209" s="897"/>
      <c r="R209" s="897"/>
      <c r="S209" s="897"/>
      <c r="T209" s="897"/>
      <c r="U209" s="897"/>
      <c r="V209" s="897"/>
      <c r="W209" s="897"/>
      <c r="X209" s="897"/>
      <c r="Y209" s="898"/>
      <c r="Z209" s="892" t="s">
        <v>55</v>
      </c>
      <c r="AA209" s="200">
        <v>912</v>
      </c>
    </row>
    <row r="210" spans="1:29" x14ac:dyDescent="0.25">
      <c r="A210" s="231" t="s">
        <v>54</v>
      </c>
      <c r="B210" s="356">
        <v>1</v>
      </c>
      <c r="C210" s="357">
        <v>2</v>
      </c>
      <c r="D210" s="357">
        <v>3</v>
      </c>
      <c r="E210" s="357">
        <v>4</v>
      </c>
      <c r="F210" s="362">
        <v>5</v>
      </c>
      <c r="G210" s="436">
        <v>6</v>
      </c>
      <c r="H210" s="357">
        <v>7</v>
      </c>
      <c r="I210" s="357">
        <v>8</v>
      </c>
      <c r="J210" s="357">
        <v>9</v>
      </c>
      <c r="K210" s="414">
        <v>10</v>
      </c>
      <c r="L210" s="356">
        <v>1</v>
      </c>
      <c r="M210" s="357">
        <v>2</v>
      </c>
      <c r="N210" s="357">
        <v>3</v>
      </c>
      <c r="O210" s="362">
        <v>4</v>
      </c>
      <c r="P210" s="436">
        <v>1</v>
      </c>
      <c r="Q210" s="357">
        <v>2</v>
      </c>
      <c r="R210" s="357">
        <v>3</v>
      </c>
      <c r="S210" s="357">
        <v>4</v>
      </c>
      <c r="T210" s="357">
        <v>5</v>
      </c>
      <c r="U210" s="414">
        <v>6</v>
      </c>
      <c r="V210" s="356">
        <v>7</v>
      </c>
      <c r="W210" s="357">
        <v>8</v>
      </c>
      <c r="X210" s="357">
        <v>9</v>
      </c>
      <c r="Y210" s="362">
        <v>10</v>
      </c>
      <c r="Z210" s="819"/>
    </row>
    <row r="211" spans="1:29" ht="13" thickBot="1" x14ac:dyDescent="0.3">
      <c r="A211" s="231" t="s">
        <v>2</v>
      </c>
      <c r="B211" s="443">
        <v>5</v>
      </c>
      <c r="C211" s="294">
        <v>4</v>
      </c>
      <c r="D211" s="234">
        <v>3</v>
      </c>
      <c r="E211" s="307">
        <v>2</v>
      </c>
      <c r="F211" s="435">
        <v>1</v>
      </c>
      <c r="G211" s="481">
        <v>1</v>
      </c>
      <c r="H211" s="307">
        <v>2</v>
      </c>
      <c r="I211" s="234">
        <v>3</v>
      </c>
      <c r="J211" s="294">
        <v>4</v>
      </c>
      <c r="K211" s="522">
        <v>5</v>
      </c>
      <c r="L211" s="233">
        <v>1</v>
      </c>
      <c r="M211" s="307">
        <v>2</v>
      </c>
      <c r="N211" s="234">
        <v>3</v>
      </c>
      <c r="O211" s="444">
        <v>4</v>
      </c>
      <c r="P211" s="523">
        <v>5</v>
      </c>
      <c r="Q211" s="294">
        <v>4</v>
      </c>
      <c r="R211" s="234">
        <v>3</v>
      </c>
      <c r="S211" s="234">
        <v>3</v>
      </c>
      <c r="T211" s="307">
        <v>2</v>
      </c>
      <c r="U211" s="524">
        <v>1</v>
      </c>
      <c r="V211" s="233">
        <v>1</v>
      </c>
      <c r="W211" s="307">
        <v>2</v>
      </c>
      <c r="X211" s="234">
        <v>3</v>
      </c>
      <c r="Y211" s="444">
        <v>4</v>
      </c>
      <c r="Z211" s="895"/>
      <c r="AB211" s="313"/>
      <c r="AC211" s="313"/>
    </row>
    <row r="212" spans="1:29" ht="13" x14ac:dyDescent="0.25">
      <c r="A212" s="236" t="s">
        <v>3</v>
      </c>
      <c r="B212" s="237">
        <v>1590</v>
      </c>
      <c r="C212" s="238">
        <v>1590</v>
      </c>
      <c r="D212" s="238">
        <v>1590</v>
      </c>
      <c r="E212" s="238">
        <v>1590</v>
      </c>
      <c r="F212" s="239">
        <v>1590</v>
      </c>
      <c r="G212" s="430">
        <v>1590</v>
      </c>
      <c r="H212" s="238">
        <v>1590</v>
      </c>
      <c r="I212" s="238">
        <v>1590</v>
      </c>
      <c r="J212" s="238">
        <v>1590</v>
      </c>
      <c r="K212" s="308">
        <v>1590</v>
      </c>
      <c r="L212" s="237">
        <v>1590</v>
      </c>
      <c r="M212" s="238">
        <v>1590</v>
      </c>
      <c r="N212" s="238">
        <v>1590</v>
      </c>
      <c r="O212" s="239">
        <v>1590</v>
      </c>
      <c r="P212" s="430">
        <v>1590</v>
      </c>
      <c r="Q212" s="238">
        <v>1590</v>
      </c>
      <c r="R212" s="238">
        <v>1590</v>
      </c>
      <c r="S212" s="238">
        <v>1590</v>
      </c>
      <c r="T212" s="238">
        <v>1590</v>
      </c>
      <c r="U212" s="308">
        <v>1590</v>
      </c>
      <c r="V212" s="237">
        <v>1590</v>
      </c>
      <c r="W212" s="238">
        <v>1590</v>
      </c>
      <c r="X212" s="238">
        <v>1590</v>
      </c>
      <c r="Y212" s="239">
        <v>1590</v>
      </c>
      <c r="Z212" s="440">
        <v>1590</v>
      </c>
      <c r="AA212" s="210"/>
      <c r="AB212" s="313"/>
      <c r="AC212" s="313"/>
    </row>
    <row r="213" spans="1:29" x14ac:dyDescent="0.25">
      <c r="A213" s="241" t="s">
        <v>6</v>
      </c>
      <c r="B213" s="242">
        <v>1732</v>
      </c>
      <c r="C213" s="243">
        <v>1660</v>
      </c>
      <c r="D213" s="243">
        <v>1622</v>
      </c>
      <c r="E213" s="243">
        <v>1584</v>
      </c>
      <c r="F213" s="244">
        <v>1536</v>
      </c>
      <c r="G213" s="431">
        <v>1543</v>
      </c>
      <c r="H213" s="243">
        <v>1594</v>
      </c>
      <c r="I213" s="243">
        <v>1632</v>
      </c>
      <c r="J213" s="243">
        <v>1666</v>
      </c>
      <c r="K213" s="281">
        <v>1755</v>
      </c>
      <c r="L213" s="242">
        <v>1577</v>
      </c>
      <c r="M213" s="243">
        <v>1649</v>
      </c>
      <c r="N213" s="243">
        <v>1678</v>
      </c>
      <c r="O213" s="244">
        <v>1774</v>
      </c>
      <c r="P213" s="431">
        <v>1725</v>
      </c>
      <c r="Q213" s="243">
        <v>1647</v>
      </c>
      <c r="R213" s="243">
        <v>1643</v>
      </c>
      <c r="S213" s="243">
        <v>1613</v>
      </c>
      <c r="T213" s="243">
        <v>1585</v>
      </c>
      <c r="U213" s="281">
        <v>1526</v>
      </c>
      <c r="V213" s="242">
        <v>1529</v>
      </c>
      <c r="W213" s="243">
        <v>1582</v>
      </c>
      <c r="X213" s="243">
        <v>1620</v>
      </c>
      <c r="Y213" s="244">
        <v>1692</v>
      </c>
      <c r="Z213" s="390">
        <v>1637</v>
      </c>
      <c r="AA213" s="228"/>
    </row>
    <row r="214" spans="1:29" x14ac:dyDescent="0.25">
      <c r="A214" s="231" t="s">
        <v>7</v>
      </c>
      <c r="B214" s="245">
        <v>93.9</v>
      </c>
      <c r="C214" s="246">
        <v>100</v>
      </c>
      <c r="D214" s="246">
        <v>100</v>
      </c>
      <c r="E214" s="246">
        <v>100</v>
      </c>
      <c r="F214" s="247">
        <v>89.3</v>
      </c>
      <c r="G214" s="432">
        <v>97.7</v>
      </c>
      <c r="H214" s="246">
        <v>100</v>
      </c>
      <c r="I214" s="246">
        <v>100</v>
      </c>
      <c r="J214" s="246">
        <v>100</v>
      </c>
      <c r="K214" s="282">
        <v>100</v>
      </c>
      <c r="L214" s="245">
        <v>88.5</v>
      </c>
      <c r="M214" s="246">
        <v>100</v>
      </c>
      <c r="N214" s="246">
        <v>93.3</v>
      </c>
      <c r="O214" s="247">
        <v>100</v>
      </c>
      <c r="P214" s="432">
        <v>100</v>
      </c>
      <c r="Q214" s="246">
        <v>100</v>
      </c>
      <c r="R214" s="246">
        <v>100</v>
      </c>
      <c r="S214" s="246">
        <v>100</v>
      </c>
      <c r="T214" s="246">
        <v>100</v>
      </c>
      <c r="U214" s="282">
        <v>100</v>
      </c>
      <c r="V214" s="245">
        <v>100</v>
      </c>
      <c r="W214" s="246">
        <v>100</v>
      </c>
      <c r="X214" s="246">
        <v>100</v>
      </c>
      <c r="Y214" s="247">
        <v>100</v>
      </c>
      <c r="Z214" s="441">
        <v>0.93100000000000005</v>
      </c>
      <c r="AA214" s="210"/>
      <c r="AB214" s="210"/>
      <c r="AC214" s="210"/>
    </row>
    <row r="215" spans="1:29" ht="13" thickBot="1" x14ac:dyDescent="0.3">
      <c r="A215" s="256" t="s">
        <v>8</v>
      </c>
      <c r="B215" s="324">
        <v>6.2E-2</v>
      </c>
      <c r="C215" s="325">
        <v>3.7999999999999999E-2</v>
      </c>
      <c r="D215" s="325">
        <v>3.5000000000000003E-2</v>
      </c>
      <c r="E215" s="325">
        <v>3.2000000000000001E-2</v>
      </c>
      <c r="F215" s="408">
        <v>0.06</v>
      </c>
      <c r="G215" s="433">
        <v>5.5E-2</v>
      </c>
      <c r="H215" s="325">
        <v>3.2000000000000001E-2</v>
      </c>
      <c r="I215" s="325">
        <v>2.9000000000000001E-2</v>
      </c>
      <c r="J215" s="325">
        <v>3.1E-2</v>
      </c>
      <c r="K215" s="329">
        <v>3.6999999999999998E-2</v>
      </c>
      <c r="L215" s="324">
        <v>6.7000000000000004E-2</v>
      </c>
      <c r="M215" s="325">
        <v>3.9E-2</v>
      </c>
      <c r="N215" s="325">
        <v>4.7E-2</v>
      </c>
      <c r="O215" s="408">
        <v>4.9000000000000002E-2</v>
      </c>
      <c r="P215" s="433">
        <v>3.5000000000000003E-2</v>
      </c>
      <c r="Q215" s="325">
        <v>3.3000000000000002E-2</v>
      </c>
      <c r="R215" s="325">
        <v>2.9000000000000001E-2</v>
      </c>
      <c r="S215" s="325">
        <v>0.03</v>
      </c>
      <c r="T215" s="325">
        <v>2.8000000000000001E-2</v>
      </c>
      <c r="U215" s="329">
        <v>0.04</v>
      </c>
      <c r="V215" s="324">
        <v>3.2000000000000001E-2</v>
      </c>
      <c r="W215" s="325">
        <v>3.5999999999999997E-2</v>
      </c>
      <c r="X215" s="325">
        <v>3.4000000000000002E-2</v>
      </c>
      <c r="Y215" s="408">
        <v>4.2999999999999997E-2</v>
      </c>
      <c r="Z215" s="442">
        <v>5.6000000000000001E-2</v>
      </c>
      <c r="AA215" s="228"/>
    </row>
    <row r="216" spans="1:29" x14ac:dyDescent="0.25">
      <c r="A216" s="483" t="s">
        <v>1</v>
      </c>
      <c r="B216" s="327">
        <f>B213/B212*100-100</f>
        <v>8.9308176100628884</v>
      </c>
      <c r="C216" s="328">
        <f t="shared" ref="C216:E216" si="110">C213/C212*100-100</f>
        <v>4.4025157232704402</v>
      </c>
      <c r="D216" s="328">
        <f t="shared" si="110"/>
        <v>2.0125786163522008</v>
      </c>
      <c r="E216" s="328">
        <f t="shared" si="110"/>
        <v>-0.37735849056603854</v>
      </c>
      <c r="F216" s="410">
        <f>F213/F212*100-100</f>
        <v>-3.3962264150943327</v>
      </c>
      <c r="G216" s="434">
        <f t="shared" ref="G216:N216" si="111">G213/G212*100-100</f>
        <v>-2.9559748427672901</v>
      </c>
      <c r="H216" s="328">
        <f t="shared" si="111"/>
        <v>0.25157232704403043</v>
      </c>
      <c r="I216" s="328">
        <f t="shared" si="111"/>
        <v>2.6415094339622698</v>
      </c>
      <c r="J216" s="328">
        <f t="shared" si="111"/>
        <v>4.7798742138364787</v>
      </c>
      <c r="K216" s="330">
        <f t="shared" si="111"/>
        <v>10.377358490566053</v>
      </c>
      <c r="L216" s="327">
        <f t="shared" si="111"/>
        <v>-0.81761006289308114</v>
      </c>
      <c r="M216" s="328">
        <f t="shared" si="111"/>
        <v>3.7106918238993813</v>
      </c>
      <c r="N216" s="328">
        <f t="shared" si="111"/>
        <v>5.5345911949685558</v>
      </c>
      <c r="O216" s="410">
        <f>O213/O212*100-100</f>
        <v>11.572327044025158</v>
      </c>
      <c r="P216" s="434">
        <f t="shared" ref="P216:Z216" si="112">P213/P212*100-100</f>
        <v>8.49056603773586</v>
      </c>
      <c r="Q216" s="328">
        <f t="shared" si="112"/>
        <v>3.5849056603773732</v>
      </c>
      <c r="R216" s="328">
        <f t="shared" si="112"/>
        <v>3.3333333333333428</v>
      </c>
      <c r="S216" s="328">
        <f t="shared" si="112"/>
        <v>1.4465408805031501</v>
      </c>
      <c r="T216" s="328">
        <f t="shared" si="112"/>
        <v>-0.31446540880503449</v>
      </c>
      <c r="U216" s="330">
        <f t="shared" si="112"/>
        <v>-4.0251572327044016</v>
      </c>
      <c r="V216" s="327">
        <f t="shared" si="112"/>
        <v>-3.8364779874213895</v>
      </c>
      <c r="W216" s="328">
        <f t="shared" si="112"/>
        <v>-0.50314465408804665</v>
      </c>
      <c r="X216" s="328">
        <f t="shared" si="112"/>
        <v>1.8867924528301927</v>
      </c>
      <c r="Y216" s="410">
        <f t="shared" si="112"/>
        <v>6.415094339622641</v>
      </c>
      <c r="Z216" s="480">
        <f t="shared" si="112"/>
        <v>2.9559748427673043</v>
      </c>
      <c r="AA216" s="547"/>
      <c r="AB216" s="210"/>
      <c r="AC216" s="210"/>
    </row>
    <row r="217" spans="1:29" ht="13" thickBot="1" x14ac:dyDescent="0.3">
      <c r="A217" s="484" t="s">
        <v>27</v>
      </c>
      <c r="B217" s="220">
        <f t="shared" ref="B217:Z217" si="113">B213-B199</f>
        <v>94</v>
      </c>
      <c r="C217" s="221">
        <f t="shared" si="113"/>
        <v>86</v>
      </c>
      <c r="D217" s="221">
        <f t="shared" si="113"/>
        <v>97</v>
      </c>
      <c r="E217" s="221">
        <f t="shared" si="113"/>
        <v>112</v>
      </c>
      <c r="F217" s="226">
        <f t="shared" si="113"/>
        <v>134</v>
      </c>
      <c r="G217" s="520">
        <f t="shared" si="113"/>
        <v>92</v>
      </c>
      <c r="H217" s="221">
        <f t="shared" si="113"/>
        <v>97</v>
      </c>
      <c r="I217" s="221">
        <f t="shared" si="113"/>
        <v>102</v>
      </c>
      <c r="J217" s="221">
        <f t="shared" si="113"/>
        <v>99</v>
      </c>
      <c r="K217" s="323">
        <f t="shared" si="113"/>
        <v>101</v>
      </c>
      <c r="L217" s="220">
        <f t="shared" si="113"/>
        <v>122</v>
      </c>
      <c r="M217" s="221">
        <f t="shared" si="113"/>
        <v>129</v>
      </c>
      <c r="N217" s="221">
        <f t="shared" si="113"/>
        <v>102</v>
      </c>
      <c r="O217" s="226">
        <f t="shared" si="113"/>
        <v>90</v>
      </c>
      <c r="P217" s="520">
        <f t="shared" si="113"/>
        <v>68</v>
      </c>
      <c r="Q217" s="221">
        <f t="shared" si="113"/>
        <v>63</v>
      </c>
      <c r="R217" s="221">
        <f t="shared" si="113"/>
        <v>88</v>
      </c>
      <c r="S217" s="221">
        <f t="shared" si="113"/>
        <v>93</v>
      </c>
      <c r="T217" s="221">
        <f t="shared" si="113"/>
        <v>110</v>
      </c>
      <c r="U217" s="323">
        <f t="shared" si="113"/>
        <v>140</v>
      </c>
      <c r="V217" s="220">
        <f t="shared" si="113"/>
        <v>112</v>
      </c>
      <c r="W217" s="221">
        <f t="shared" si="113"/>
        <v>101</v>
      </c>
      <c r="X217" s="221">
        <f t="shared" si="113"/>
        <v>73</v>
      </c>
      <c r="Y217" s="226">
        <f t="shared" si="113"/>
        <v>76</v>
      </c>
      <c r="Z217" s="370">
        <f t="shared" si="113"/>
        <v>99</v>
      </c>
      <c r="AA217" s="210"/>
    </row>
    <row r="218" spans="1:29" x14ac:dyDescent="0.25">
      <c r="A218" s="267" t="s">
        <v>51</v>
      </c>
      <c r="B218" s="326">
        <v>664</v>
      </c>
      <c r="C218" s="310">
        <v>706</v>
      </c>
      <c r="D218" s="310">
        <v>668</v>
      </c>
      <c r="E218" s="310">
        <v>411</v>
      </c>
      <c r="F218" s="482">
        <v>372</v>
      </c>
      <c r="G218" s="521">
        <v>321</v>
      </c>
      <c r="H218" s="310">
        <v>531</v>
      </c>
      <c r="I218" s="310">
        <v>595</v>
      </c>
      <c r="J218" s="310">
        <v>453</v>
      </c>
      <c r="K218" s="340">
        <v>463</v>
      </c>
      <c r="L218" s="326">
        <v>357</v>
      </c>
      <c r="M218" s="310">
        <v>653</v>
      </c>
      <c r="N218" s="310">
        <v>587</v>
      </c>
      <c r="O218" s="482">
        <v>514</v>
      </c>
      <c r="P218" s="521">
        <v>302</v>
      </c>
      <c r="Q218" s="310">
        <v>532</v>
      </c>
      <c r="R218" s="310">
        <v>587</v>
      </c>
      <c r="S218" s="310">
        <v>636</v>
      </c>
      <c r="T218" s="310">
        <v>481</v>
      </c>
      <c r="U218" s="340">
        <v>399</v>
      </c>
      <c r="V218" s="326">
        <v>353</v>
      </c>
      <c r="W218" s="310">
        <v>540</v>
      </c>
      <c r="X218" s="310">
        <v>637</v>
      </c>
      <c r="Y218" s="482">
        <v>392</v>
      </c>
      <c r="Z218" s="371">
        <f>SUM(B218:Y218)</f>
        <v>12154</v>
      </c>
      <c r="AA218" s="200" t="s">
        <v>56</v>
      </c>
      <c r="AB218" s="265">
        <f>Z204-Z218</f>
        <v>10</v>
      </c>
      <c r="AC218" s="266">
        <f>AB218/Z204</f>
        <v>8.2209799408089446E-4</v>
      </c>
    </row>
    <row r="219" spans="1:29" x14ac:dyDescent="0.25">
      <c r="A219" s="267" t="s">
        <v>28</v>
      </c>
      <c r="B219" s="218">
        <v>73.5</v>
      </c>
      <c r="C219" s="269">
        <v>75</v>
      </c>
      <c r="D219" s="269">
        <v>76.5</v>
      </c>
      <c r="E219" s="269">
        <v>77</v>
      </c>
      <c r="F219" s="219">
        <v>80</v>
      </c>
      <c r="G219" s="373">
        <v>78</v>
      </c>
      <c r="H219" s="269">
        <v>76</v>
      </c>
      <c r="I219" s="269">
        <v>75</v>
      </c>
      <c r="J219" s="269">
        <v>73.5</v>
      </c>
      <c r="K219" s="311">
        <v>71</v>
      </c>
      <c r="L219" s="218">
        <v>79</v>
      </c>
      <c r="M219" s="269">
        <v>78</v>
      </c>
      <c r="N219" s="269">
        <v>76</v>
      </c>
      <c r="O219" s="219">
        <v>73.5</v>
      </c>
      <c r="P219" s="373">
        <v>73.5</v>
      </c>
      <c r="Q219" s="269">
        <v>74.5</v>
      </c>
      <c r="R219" s="269">
        <v>76</v>
      </c>
      <c r="S219" s="269">
        <v>77.5</v>
      </c>
      <c r="T219" s="269">
        <v>78.5</v>
      </c>
      <c r="U219" s="311">
        <v>79.5</v>
      </c>
      <c r="V219" s="218">
        <v>78.5</v>
      </c>
      <c r="W219" s="269">
        <v>77</v>
      </c>
      <c r="X219" s="269">
        <v>75.5</v>
      </c>
      <c r="Y219" s="219">
        <v>72</v>
      </c>
      <c r="Z219" s="331"/>
      <c r="AA219" s="200" t="s">
        <v>57</v>
      </c>
      <c r="AB219" s="200">
        <v>68.94</v>
      </c>
    </row>
    <row r="220" spans="1:29" ht="13" thickBot="1" x14ac:dyDescent="0.3">
      <c r="A220" s="268" t="s">
        <v>26</v>
      </c>
      <c r="B220" s="216">
        <f t="shared" ref="B220:Y220" si="114">(B219-B205)</f>
        <v>6.5</v>
      </c>
      <c r="C220" s="217">
        <f t="shared" si="114"/>
        <v>7</v>
      </c>
      <c r="D220" s="217">
        <f t="shared" si="114"/>
        <v>7</v>
      </c>
      <c r="E220" s="217">
        <f t="shared" si="114"/>
        <v>7</v>
      </c>
      <c r="F220" s="322">
        <f t="shared" si="114"/>
        <v>7</v>
      </c>
      <c r="G220" s="374">
        <f t="shared" si="114"/>
        <v>7.5</v>
      </c>
      <c r="H220" s="217">
        <f t="shared" si="114"/>
        <v>7</v>
      </c>
      <c r="I220" s="217">
        <f t="shared" si="114"/>
        <v>7</v>
      </c>
      <c r="J220" s="217">
        <f t="shared" si="114"/>
        <v>7</v>
      </c>
      <c r="K220" s="332">
        <f t="shared" si="114"/>
        <v>6.5</v>
      </c>
      <c r="L220" s="216">
        <f t="shared" si="114"/>
        <v>7</v>
      </c>
      <c r="M220" s="217">
        <f t="shared" si="114"/>
        <v>7</v>
      </c>
      <c r="N220" s="217">
        <f t="shared" si="114"/>
        <v>7</v>
      </c>
      <c r="O220" s="322">
        <f t="shared" si="114"/>
        <v>6.5</v>
      </c>
      <c r="P220" s="374">
        <f t="shared" si="114"/>
        <v>7</v>
      </c>
      <c r="Q220" s="217">
        <f t="shared" si="114"/>
        <v>7</v>
      </c>
      <c r="R220" s="217">
        <f t="shared" si="114"/>
        <v>7</v>
      </c>
      <c r="S220" s="217">
        <f t="shared" si="114"/>
        <v>7.5</v>
      </c>
      <c r="T220" s="217">
        <f t="shared" si="114"/>
        <v>7.5</v>
      </c>
      <c r="U220" s="332">
        <f t="shared" si="114"/>
        <v>7</v>
      </c>
      <c r="V220" s="216">
        <f t="shared" si="114"/>
        <v>7</v>
      </c>
      <c r="W220" s="217">
        <f t="shared" si="114"/>
        <v>7.5</v>
      </c>
      <c r="X220" s="217">
        <f t="shared" si="114"/>
        <v>7.5</v>
      </c>
      <c r="Y220" s="322">
        <f t="shared" si="114"/>
        <v>7</v>
      </c>
      <c r="Z220" s="333"/>
      <c r="AA220" s="200" t="s">
        <v>26</v>
      </c>
      <c r="AB220" s="200">
        <f>AB219-AB205</f>
        <v>5.1699999999999946</v>
      </c>
    </row>
    <row r="222" spans="1:29" ht="13" thickBot="1" x14ac:dyDescent="0.3"/>
    <row r="223" spans="1:29" ht="13.5" thickBot="1" x14ac:dyDescent="0.3">
      <c r="A223" s="230" t="s">
        <v>159</v>
      </c>
      <c r="B223" s="896" t="s">
        <v>53</v>
      </c>
      <c r="C223" s="897"/>
      <c r="D223" s="897"/>
      <c r="E223" s="897"/>
      <c r="F223" s="897"/>
      <c r="G223" s="897"/>
      <c r="H223" s="897"/>
      <c r="I223" s="897"/>
      <c r="J223" s="897"/>
      <c r="K223" s="897"/>
      <c r="L223" s="896" t="s">
        <v>114</v>
      </c>
      <c r="M223" s="897"/>
      <c r="N223" s="897"/>
      <c r="O223" s="898"/>
      <c r="P223" s="897" t="s">
        <v>63</v>
      </c>
      <c r="Q223" s="897"/>
      <c r="R223" s="897"/>
      <c r="S223" s="897"/>
      <c r="T223" s="897"/>
      <c r="U223" s="897"/>
      <c r="V223" s="897"/>
      <c r="W223" s="897"/>
      <c r="X223" s="897"/>
      <c r="Y223" s="898"/>
      <c r="Z223" s="892" t="s">
        <v>55</v>
      </c>
      <c r="AA223" s="200">
        <v>901</v>
      </c>
    </row>
    <row r="224" spans="1:29" x14ac:dyDescent="0.25">
      <c r="A224" s="231" t="s">
        <v>54</v>
      </c>
      <c r="B224" s="356">
        <v>1</v>
      </c>
      <c r="C224" s="357">
        <v>2</v>
      </c>
      <c r="D224" s="357">
        <v>3</v>
      </c>
      <c r="E224" s="357">
        <v>4</v>
      </c>
      <c r="F224" s="362">
        <v>5</v>
      </c>
      <c r="G224" s="436">
        <v>6</v>
      </c>
      <c r="H224" s="357">
        <v>7</v>
      </c>
      <c r="I224" s="357">
        <v>8</v>
      </c>
      <c r="J224" s="357">
        <v>9</v>
      </c>
      <c r="K224" s="414">
        <v>10</v>
      </c>
      <c r="L224" s="356">
        <v>1</v>
      </c>
      <c r="M224" s="357">
        <v>2</v>
      </c>
      <c r="N224" s="357">
        <v>3</v>
      </c>
      <c r="O224" s="362">
        <v>4</v>
      </c>
      <c r="P224" s="436">
        <v>1</v>
      </c>
      <c r="Q224" s="357">
        <v>2</v>
      </c>
      <c r="R224" s="357">
        <v>3</v>
      </c>
      <c r="S224" s="357">
        <v>4</v>
      </c>
      <c r="T224" s="357">
        <v>5</v>
      </c>
      <c r="U224" s="414">
        <v>6</v>
      </c>
      <c r="V224" s="356">
        <v>7</v>
      </c>
      <c r="W224" s="357">
        <v>8</v>
      </c>
      <c r="X224" s="357">
        <v>9</v>
      </c>
      <c r="Y224" s="362">
        <v>10</v>
      </c>
      <c r="Z224" s="819"/>
    </row>
    <row r="225" spans="1:29" ht="13" thickBot="1" x14ac:dyDescent="0.3">
      <c r="A225" s="231" t="s">
        <v>2</v>
      </c>
      <c r="B225" s="443">
        <v>5</v>
      </c>
      <c r="C225" s="294">
        <v>4</v>
      </c>
      <c r="D225" s="234">
        <v>3</v>
      </c>
      <c r="E225" s="307">
        <v>2</v>
      </c>
      <c r="F225" s="435">
        <v>1</v>
      </c>
      <c r="G225" s="481">
        <v>1</v>
      </c>
      <c r="H225" s="307">
        <v>2</v>
      </c>
      <c r="I225" s="234">
        <v>3</v>
      </c>
      <c r="J225" s="294">
        <v>4</v>
      </c>
      <c r="K225" s="522">
        <v>5</v>
      </c>
      <c r="L225" s="233">
        <v>1</v>
      </c>
      <c r="M225" s="307">
        <v>2</v>
      </c>
      <c r="N225" s="234">
        <v>3</v>
      </c>
      <c r="O225" s="444">
        <v>4</v>
      </c>
      <c r="P225" s="523">
        <v>5</v>
      </c>
      <c r="Q225" s="294">
        <v>4</v>
      </c>
      <c r="R225" s="234">
        <v>3</v>
      </c>
      <c r="S225" s="234">
        <v>3</v>
      </c>
      <c r="T225" s="307">
        <v>2</v>
      </c>
      <c r="U225" s="524">
        <v>1</v>
      </c>
      <c r="V225" s="233">
        <v>1</v>
      </c>
      <c r="W225" s="307">
        <v>2</v>
      </c>
      <c r="X225" s="234">
        <v>3</v>
      </c>
      <c r="Y225" s="444">
        <v>4</v>
      </c>
      <c r="Z225" s="895"/>
      <c r="AB225" s="313"/>
      <c r="AC225" s="313"/>
    </row>
    <row r="226" spans="1:29" ht="13" x14ac:dyDescent="0.25">
      <c r="A226" s="236" t="s">
        <v>3</v>
      </c>
      <c r="B226" s="237">
        <v>1710</v>
      </c>
      <c r="C226" s="238">
        <v>1710</v>
      </c>
      <c r="D226" s="238">
        <v>1710</v>
      </c>
      <c r="E226" s="238">
        <v>1710</v>
      </c>
      <c r="F226" s="239">
        <v>1710</v>
      </c>
      <c r="G226" s="430">
        <v>1710</v>
      </c>
      <c r="H226" s="238">
        <v>1710</v>
      </c>
      <c r="I226" s="238">
        <v>1710</v>
      </c>
      <c r="J226" s="238">
        <v>1710</v>
      </c>
      <c r="K226" s="308">
        <v>1710</v>
      </c>
      <c r="L226" s="237">
        <v>1710</v>
      </c>
      <c r="M226" s="238">
        <v>1710</v>
      </c>
      <c r="N226" s="238">
        <v>1710</v>
      </c>
      <c r="O226" s="239">
        <v>1710</v>
      </c>
      <c r="P226" s="430">
        <v>1710</v>
      </c>
      <c r="Q226" s="238">
        <v>1710</v>
      </c>
      <c r="R226" s="238">
        <v>1710</v>
      </c>
      <c r="S226" s="238">
        <v>1710</v>
      </c>
      <c r="T226" s="238">
        <v>1710</v>
      </c>
      <c r="U226" s="308">
        <v>1710</v>
      </c>
      <c r="V226" s="237">
        <v>1710</v>
      </c>
      <c r="W226" s="238">
        <v>1710</v>
      </c>
      <c r="X226" s="238">
        <v>1710</v>
      </c>
      <c r="Y226" s="239">
        <v>1710</v>
      </c>
      <c r="Z226" s="440">
        <v>1710</v>
      </c>
      <c r="AA226" s="210"/>
      <c r="AB226" s="313"/>
      <c r="AC226" s="313"/>
    </row>
    <row r="227" spans="1:29" x14ac:dyDescent="0.25">
      <c r="A227" s="241" t="s">
        <v>6</v>
      </c>
      <c r="B227" s="242">
        <v>1860</v>
      </c>
      <c r="C227" s="243">
        <v>1776</v>
      </c>
      <c r="D227" s="243">
        <v>1774</v>
      </c>
      <c r="E227" s="243">
        <v>1769</v>
      </c>
      <c r="F227" s="244">
        <v>1721</v>
      </c>
      <c r="G227" s="431">
        <v>1761</v>
      </c>
      <c r="H227" s="243">
        <v>1745</v>
      </c>
      <c r="I227" s="243">
        <v>1753</v>
      </c>
      <c r="J227" s="243">
        <v>1808</v>
      </c>
      <c r="K227" s="281">
        <v>1874</v>
      </c>
      <c r="L227" s="242">
        <v>1720</v>
      </c>
      <c r="M227" s="243">
        <v>1791</v>
      </c>
      <c r="N227" s="243">
        <v>1815</v>
      </c>
      <c r="O227" s="244">
        <v>1898</v>
      </c>
      <c r="P227" s="431">
        <v>1887</v>
      </c>
      <c r="Q227" s="243">
        <v>1806</v>
      </c>
      <c r="R227" s="243">
        <v>1801</v>
      </c>
      <c r="S227" s="243">
        <v>1757</v>
      </c>
      <c r="T227" s="243">
        <v>1756</v>
      </c>
      <c r="U227" s="281">
        <v>1678</v>
      </c>
      <c r="V227" s="242">
        <v>1696</v>
      </c>
      <c r="W227" s="243">
        <v>1744</v>
      </c>
      <c r="X227" s="243">
        <v>1760</v>
      </c>
      <c r="Y227" s="244">
        <v>1810</v>
      </c>
      <c r="Z227" s="390">
        <v>1784</v>
      </c>
      <c r="AA227" s="228"/>
    </row>
    <row r="228" spans="1:29" x14ac:dyDescent="0.25">
      <c r="A228" s="231" t="s">
        <v>7</v>
      </c>
      <c r="B228" s="245">
        <v>93.9</v>
      </c>
      <c r="C228" s="246">
        <v>100</v>
      </c>
      <c r="D228" s="246">
        <v>98</v>
      </c>
      <c r="E228" s="246">
        <v>96.7</v>
      </c>
      <c r="F228" s="247">
        <v>96.3</v>
      </c>
      <c r="G228" s="432">
        <v>91.7</v>
      </c>
      <c r="H228" s="246">
        <v>95</v>
      </c>
      <c r="I228" s="246">
        <v>95.5</v>
      </c>
      <c r="J228" s="246">
        <v>97</v>
      </c>
      <c r="K228" s="282">
        <v>94.1</v>
      </c>
      <c r="L228" s="245">
        <v>96.2</v>
      </c>
      <c r="M228" s="246">
        <v>95.9</v>
      </c>
      <c r="N228" s="246">
        <v>100</v>
      </c>
      <c r="O228" s="247">
        <v>94.7</v>
      </c>
      <c r="P228" s="432">
        <v>95.7</v>
      </c>
      <c r="Q228" s="246">
        <v>100</v>
      </c>
      <c r="R228" s="246">
        <v>100</v>
      </c>
      <c r="S228" s="246">
        <v>100</v>
      </c>
      <c r="T228" s="246">
        <v>100</v>
      </c>
      <c r="U228" s="282">
        <v>89.7</v>
      </c>
      <c r="V228" s="245">
        <v>92.3</v>
      </c>
      <c r="W228" s="246">
        <v>97.5</v>
      </c>
      <c r="X228" s="246">
        <v>100</v>
      </c>
      <c r="Y228" s="247">
        <v>96.6</v>
      </c>
      <c r="Z228" s="441">
        <v>0.92300000000000004</v>
      </c>
      <c r="AA228" s="210"/>
      <c r="AB228" s="210"/>
      <c r="AC228" s="210"/>
    </row>
    <row r="229" spans="1:29" ht="13" thickBot="1" x14ac:dyDescent="0.3">
      <c r="A229" s="256" t="s">
        <v>8</v>
      </c>
      <c r="B229" s="324">
        <v>5.6000000000000001E-2</v>
      </c>
      <c r="C229" s="325">
        <v>4.7E-2</v>
      </c>
      <c r="D229" s="325">
        <v>3.5999999999999997E-2</v>
      </c>
      <c r="E229" s="325">
        <v>5.3999999999999999E-2</v>
      </c>
      <c r="F229" s="408">
        <v>5.8000000000000003E-2</v>
      </c>
      <c r="G229" s="433">
        <v>6.5000000000000002E-2</v>
      </c>
      <c r="H229" s="325">
        <v>4.8000000000000001E-2</v>
      </c>
      <c r="I229" s="325">
        <v>4.9000000000000002E-2</v>
      </c>
      <c r="J229" s="325">
        <v>3.7999999999999999E-2</v>
      </c>
      <c r="K229" s="329">
        <v>5.7000000000000002E-2</v>
      </c>
      <c r="L229" s="324">
        <v>6.2E-2</v>
      </c>
      <c r="M229" s="325">
        <v>5.6000000000000001E-2</v>
      </c>
      <c r="N229" s="325">
        <v>3.7999999999999999E-2</v>
      </c>
      <c r="O229" s="408">
        <v>5.8999999999999997E-2</v>
      </c>
      <c r="P229" s="433">
        <v>5.3999999999999999E-2</v>
      </c>
      <c r="Q229" s="325">
        <v>4.1000000000000002E-2</v>
      </c>
      <c r="R229" s="325">
        <v>0.04</v>
      </c>
      <c r="S229" s="325">
        <v>4.2999999999999997E-2</v>
      </c>
      <c r="T229" s="325">
        <v>3.5999999999999997E-2</v>
      </c>
      <c r="U229" s="329">
        <v>5.3999999999999999E-2</v>
      </c>
      <c r="V229" s="324">
        <v>6.0999999999999999E-2</v>
      </c>
      <c r="W229" s="325">
        <v>4.2000000000000003E-2</v>
      </c>
      <c r="X229" s="325">
        <v>0.04</v>
      </c>
      <c r="Y229" s="408">
        <v>5.5E-2</v>
      </c>
      <c r="Z229" s="442">
        <v>5.7000000000000002E-2</v>
      </c>
      <c r="AA229" s="228"/>
    </row>
    <row r="230" spans="1:29" x14ac:dyDescent="0.25">
      <c r="A230" s="483" t="s">
        <v>1</v>
      </c>
      <c r="B230" s="327">
        <f>B227/B226*100-100</f>
        <v>8.7719298245614112</v>
      </c>
      <c r="C230" s="328">
        <f t="shared" ref="C230:E230" si="115">C227/C226*100-100</f>
        <v>3.8596491228070136</v>
      </c>
      <c r="D230" s="328">
        <f t="shared" si="115"/>
        <v>3.7426900584795391</v>
      </c>
      <c r="E230" s="328">
        <f t="shared" si="115"/>
        <v>3.4502923976608173</v>
      </c>
      <c r="F230" s="410">
        <f>F227/F226*100-100</f>
        <v>0.64327485380117366</v>
      </c>
      <c r="G230" s="434">
        <f t="shared" ref="G230:N230" si="116">G227/G226*100-100</f>
        <v>2.9824561403508909</v>
      </c>
      <c r="H230" s="328">
        <f t="shared" si="116"/>
        <v>2.0467836257309813</v>
      </c>
      <c r="I230" s="328">
        <f t="shared" si="116"/>
        <v>2.5146198830409361</v>
      </c>
      <c r="J230" s="328">
        <f t="shared" si="116"/>
        <v>5.7309941520467902</v>
      </c>
      <c r="K230" s="330">
        <f t="shared" si="116"/>
        <v>9.5906432748537895</v>
      </c>
      <c r="L230" s="327">
        <f t="shared" si="116"/>
        <v>0.5847953216374151</v>
      </c>
      <c r="M230" s="328">
        <f t="shared" si="116"/>
        <v>4.7368421052631504</v>
      </c>
      <c r="N230" s="328">
        <f t="shared" si="116"/>
        <v>6.1403508771929864</v>
      </c>
      <c r="O230" s="410">
        <f>O227/O226*100-100</f>
        <v>10.994152046783626</v>
      </c>
      <c r="P230" s="434">
        <f t="shared" ref="P230:Z230" si="117">P227/P226*100-100</f>
        <v>10.350877192982466</v>
      </c>
      <c r="Q230" s="328">
        <f t="shared" si="117"/>
        <v>5.6140350877192873</v>
      </c>
      <c r="R230" s="328">
        <f t="shared" si="117"/>
        <v>5.3216374269005939</v>
      </c>
      <c r="S230" s="328">
        <f t="shared" si="117"/>
        <v>2.7485380116958993</v>
      </c>
      <c r="T230" s="328">
        <f t="shared" si="117"/>
        <v>2.6900584795321691</v>
      </c>
      <c r="U230" s="330">
        <f t="shared" si="117"/>
        <v>-1.8713450292397624</v>
      </c>
      <c r="V230" s="327">
        <f t="shared" si="117"/>
        <v>-0.81871345029239251</v>
      </c>
      <c r="W230" s="328">
        <f t="shared" si="117"/>
        <v>1.9883040935672511</v>
      </c>
      <c r="X230" s="328">
        <f t="shared" si="117"/>
        <v>2.9239766081871323</v>
      </c>
      <c r="Y230" s="410">
        <f t="shared" si="117"/>
        <v>5.8479532163742789</v>
      </c>
      <c r="Z230" s="480">
        <f t="shared" si="117"/>
        <v>4.3274853801169542</v>
      </c>
      <c r="AA230" s="547"/>
      <c r="AB230" s="210"/>
      <c r="AC230" s="210"/>
    </row>
    <row r="231" spans="1:29" ht="13" thickBot="1" x14ac:dyDescent="0.3">
      <c r="A231" s="484" t="s">
        <v>27</v>
      </c>
      <c r="B231" s="220">
        <f t="shared" ref="B231:Z231" si="118">B227-B213</f>
        <v>128</v>
      </c>
      <c r="C231" s="221">
        <f t="shared" si="118"/>
        <v>116</v>
      </c>
      <c r="D231" s="221">
        <f t="shared" si="118"/>
        <v>152</v>
      </c>
      <c r="E231" s="221">
        <f t="shared" si="118"/>
        <v>185</v>
      </c>
      <c r="F231" s="226">
        <f t="shared" si="118"/>
        <v>185</v>
      </c>
      <c r="G231" s="520">
        <f t="shared" si="118"/>
        <v>218</v>
      </c>
      <c r="H231" s="221">
        <f t="shared" si="118"/>
        <v>151</v>
      </c>
      <c r="I231" s="221">
        <f t="shared" si="118"/>
        <v>121</v>
      </c>
      <c r="J231" s="221">
        <f t="shared" si="118"/>
        <v>142</v>
      </c>
      <c r="K231" s="323">
        <f t="shared" si="118"/>
        <v>119</v>
      </c>
      <c r="L231" s="220">
        <f t="shared" si="118"/>
        <v>143</v>
      </c>
      <c r="M231" s="221">
        <f t="shared" si="118"/>
        <v>142</v>
      </c>
      <c r="N231" s="221">
        <f t="shared" si="118"/>
        <v>137</v>
      </c>
      <c r="O231" s="226">
        <f t="shared" si="118"/>
        <v>124</v>
      </c>
      <c r="P231" s="520">
        <f t="shared" si="118"/>
        <v>162</v>
      </c>
      <c r="Q231" s="221">
        <f t="shared" si="118"/>
        <v>159</v>
      </c>
      <c r="R231" s="221">
        <f t="shared" si="118"/>
        <v>158</v>
      </c>
      <c r="S231" s="221">
        <f t="shared" si="118"/>
        <v>144</v>
      </c>
      <c r="T231" s="221">
        <f t="shared" si="118"/>
        <v>171</v>
      </c>
      <c r="U231" s="323">
        <f t="shared" si="118"/>
        <v>152</v>
      </c>
      <c r="V231" s="220">
        <f t="shared" si="118"/>
        <v>167</v>
      </c>
      <c r="W231" s="221">
        <f t="shared" si="118"/>
        <v>162</v>
      </c>
      <c r="X231" s="221">
        <f t="shared" si="118"/>
        <v>140</v>
      </c>
      <c r="Y231" s="226">
        <f t="shared" si="118"/>
        <v>118</v>
      </c>
      <c r="Z231" s="370">
        <f t="shared" si="118"/>
        <v>147</v>
      </c>
      <c r="AA231" s="210"/>
    </row>
    <row r="232" spans="1:29" x14ac:dyDescent="0.25">
      <c r="A232" s="267" t="s">
        <v>51</v>
      </c>
      <c r="B232" s="326">
        <v>664</v>
      </c>
      <c r="C232" s="310">
        <v>705</v>
      </c>
      <c r="D232" s="310">
        <v>668</v>
      </c>
      <c r="E232" s="310">
        <v>411</v>
      </c>
      <c r="F232" s="482">
        <v>372</v>
      </c>
      <c r="G232" s="521">
        <v>320</v>
      </c>
      <c r="H232" s="310">
        <v>530</v>
      </c>
      <c r="I232" s="310">
        <v>594</v>
      </c>
      <c r="J232" s="310">
        <v>453</v>
      </c>
      <c r="K232" s="340">
        <v>463</v>
      </c>
      <c r="L232" s="326">
        <v>357</v>
      </c>
      <c r="M232" s="310">
        <v>651</v>
      </c>
      <c r="N232" s="310">
        <v>587</v>
      </c>
      <c r="O232" s="482">
        <v>513</v>
      </c>
      <c r="P232" s="521">
        <v>302</v>
      </c>
      <c r="Q232" s="310">
        <v>532</v>
      </c>
      <c r="R232" s="310">
        <v>587</v>
      </c>
      <c r="S232" s="310">
        <v>635</v>
      </c>
      <c r="T232" s="310">
        <v>479</v>
      </c>
      <c r="U232" s="340">
        <v>399</v>
      </c>
      <c r="V232" s="326">
        <v>353</v>
      </c>
      <c r="W232" s="310">
        <v>539</v>
      </c>
      <c r="X232" s="310">
        <v>637</v>
      </c>
      <c r="Y232" s="482">
        <v>392</v>
      </c>
      <c r="Z232" s="371">
        <f>SUM(B232:Y232)</f>
        <v>12143</v>
      </c>
      <c r="AA232" s="200" t="s">
        <v>56</v>
      </c>
      <c r="AB232" s="265">
        <f>Z218-Z232</f>
        <v>11</v>
      </c>
      <c r="AC232" s="266">
        <f>AB232/Z218</f>
        <v>9.0505183478690142E-4</v>
      </c>
    </row>
    <row r="233" spans="1:29" x14ac:dyDescent="0.25">
      <c r="A233" s="267" t="s">
        <v>28</v>
      </c>
      <c r="B233" s="218">
        <v>81</v>
      </c>
      <c r="C233" s="269">
        <v>82.5</v>
      </c>
      <c r="D233" s="269">
        <v>84</v>
      </c>
      <c r="E233" s="269">
        <v>84.5</v>
      </c>
      <c r="F233" s="219">
        <v>87</v>
      </c>
      <c r="G233" s="373">
        <v>85</v>
      </c>
      <c r="H233" s="269">
        <v>83.5</v>
      </c>
      <c r="I233" s="269">
        <v>82.5</v>
      </c>
      <c r="J233" s="269">
        <v>81</v>
      </c>
      <c r="K233" s="311">
        <v>78.5</v>
      </c>
      <c r="L233" s="218">
        <v>86.5</v>
      </c>
      <c r="M233" s="269">
        <v>85.5</v>
      </c>
      <c r="N233" s="269">
        <v>83.5</v>
      </c>
      <c r="O233" s="219">
        <v>81</v>
      </c>
      <c r="P233" s="373">
        <v>81</v>
      </c>
      <c r="Q233" s="269">
        <v>82</v>
      </c>
      <c r="R233" s="269">
        <v>83.5</v>
      </c>
      <c r="S233" s="269">
        <v>85</v>
      </c>
      <c r="T233" s="269">
        <v>85.5</v>
      </c>
      <c r="U233" s="311">
        <v>86.5</v>
      </c>
      <c r="V233" s="218">
        <v>85.5</v>
      </c>
      <c r="W233" s="269">
        <v>84</v>
      </c>
      <c r="X233" s="269">
        <v>83</v>
      </c>
      <c r="Y233" s="219">
        <v>80</v>
      </c>
      <c r="Z233" s="331"/>
      <c r="AA233" s="200" t="s">
        <v>57</v>
      </c>
      <c r="AB233" s="200">
        <v>75.989999999999995</v>
      </c>
    </row>
    <row r="234" spans="1:29" ht="13" thickBot="1" x14ac:dyDescent="0.3">
      <c r="A234" s="268" t="s">
        <v>26</v>
      </c>
      <c r="B234" s="216">
        <f t="shared" ref="B234:Y234" si="119">(B233-B219)</f>
        <v>7.5</v>
      </c>
      <c r="C234" s="217">
        <f t="shared" si="119"/>
        <v>7.5</v>
      </c>
      <c r="D234" s="217">
        <f t="shared" si="119"/>
        <v>7.5</v>
      </c>
      <c r="E234" s="217">
        <f t="shared" si="119"/>
        <v>7.5</v>
      </c>
      <c r="F234" s="322">
        <f t="shared" si="119"/>
        <v>7</v>
      </c>
      <c r="G234" s="374">
        <f t="shared" si="119"/>
        <v>7</v>
      </c>
      <c r="H234" s="217">
        <f t="shared" si="119"/>
        <v>7.5</v>
      </c>
      <c r="I234" s="217">
        <f t="shared" si="119"/>
        <v>7.5</v>
      </c>
      <c r="J234" s="217">
        <f t="shared" si="119"/>
        <v>7.5</v>
      </c>
      <c r="K234" s="332">
        <f t="shared" si="119"/>
        <v>7.5</v>
      </c>
      <c r="L234" s="216">
        <f t="shared" si="119"/>
        <v>7.5</v>
      </c>
      <c r="M234" s="217">
        <f t="shared" si="119"/>
        <v>7.5</v>
      </c>
      <c r="N234" s="217">
        <f t="shared" si="119"/>
        <v>7.5</v>
      </c>
      <c r="O234" s="322">
        <f t="shared" si="119"/>
        <v>7.5</v>
      </c>
      <c r="P234" s="374">
        <f t="shared" si="119"/>
        <v>7.5</v>
      </c>
      <c r="Q234" s="217">
        <f t="shared" si="119"/>
        <v>7.5</v>
      </c>
      <c r="R234" s="217">
        <f t="shared" si="119"/>
        <v>7.5</v>
      </c>
      <c r="S234" s="217">
        <f t="shared" si="119"/>
        <v>7.5</v>
      </c>
      <c r="T234" s="217">
        <f t="shared" si="119"/>
        <v>7</v>
      </c>
      <c r="U234" s="332">
        <f t="shared" si="119"/>
        <v>7</v>
      </c>
      <c r="V234" s="216">
        <f t="shared" si="119"/>
        <v>7</v>
      </c>
      <c r="W234" s="217">
        <f t="shared" si="119"/>
        <v>7</v>
      </c>
      <c r="X234" s="217">
        <f t="shared" si="119"/>
        <v>7.5</v>
      </c>
      <c r="Y234" s="322">
        <f t="shared" si="119"/>
        <v>8</v>
      </c>
      <c r="Z234" s="333"/>
      <c r="AA234" s="200" t="s">
        <v>26</v>
      </c>
      <c r="AB234" s="200">
        <f>AB233-AB219</f>
        <v>7.0499999999999972</v>
      </c>
    </row>
    <row r="236" spans="1:29" ht="13" thickBot="1" x14ac:dyDescent="0.3"/>
    <row r="237" spans="1:29" ht="13.5" thickBot="1" x14ac:dyDescent="0.3">
      <c r="A237" s="230" t="s">
        <v>161</v>
      </c>
      <c r="B237" s="896" t="s">
        <v>53</v>
      </c>
      <c r="C237" s="897"/>
      <c r="D237" s="897"/>
      <c r="E237" s="897"/>
      <c r="F237" s="897"/>
      <c r="G237" s="897"/>
      <c r="H237" s="897"/>
      <c r="I237" s="897"/>
      <c r="J237" s="897"/>
      <c r="K237" s="897"/>
      <c r="L237" s="896" t="s">
        <v>114</v>
      </c>
      <c r="M237" s="897"/>
      <c r="N237" s="897"/>
      <c r="O237" s="898"/>
      <c r="P237" s="897" t="s">
        <v>63</v>
      </c>
      <c r="Q237" s="897"/>
      <c r="R237" s="897"/>
      <c r="S237" s="897"/>
      <c r="T237" s="897"/>
      <c r="U237" s="897"/>
      <c r="V237" s="897"/>
      <c r="W237" s="897"/>
      <c r="X237" s="897"/>
      <c r="Y237" s="898"/>
      <c r="Z237" s="892" t="s">
        <v>55</v>
      </c>
      <c r="AA237" s="200">
        <v>902</v>
      </c>
    </row>
    <row r="238" spans="1:29" x14ac:dyDescent="0.25">
      <c r="A238" s="231" t="s">
        <v>54</v>
      </c>
      <c r="B238" s="356">
        <v>1</v>
      </c>
      <c r="C238" s="357">
        <v>2</v>
      </c>
      <c r="D238" s="357">
        <v>3</v>
      </c>
      <c r="E238" s="357">
        <v>4</v>
      </c>
      <c r="F238" s="362">
        <v>5</v>
      </c>
      <c r="G238" s="436">
        <v>6</v>
      </c>
      <c r="H238" s="357">
        <v>7</v>
      </c>
      <c r="I238" s="357">
        <v>8</v>
      </c>
      <c r="J238" s="357">
        <v>9</v>
      </c>
      <c r="K238" s="414">
        <v>10</v>
      </c>
      <c r="L238" s="356">
        <v>1</v>
      </c>
      <c r="M238" s="357">
        <v>2</v>
      </c>
      <c r="N238" s="357">
        <v>3</v>
      </c>
      <c r="O238" s="362">
        <v>4</v>
      </c>
      <c r="P238" s="436">
        <v>1</v>
      </c>
      <c r="Q238" s="357">
        <v>2</v>
      </c>
      <c r="R238" s="357">
        <v>3</v>
      </c>
      <c r="S238" s="357">
        <v>4</v>
      </c>
      <c r="T238" s="357">
        <v>5</v>
      </c>
      <c r="U238" s="414">
        <v>6</v>
      </c>
      <c r="V238" s="356">
        <v>7</v>
      </c>
      <c r="W238" s="357">
        <v>8</v>
      </c>
      <c r="X238" s="357">
        <v>9</v>
      </c>
      <c r="Y238" s="362">
        <v>10</v>
      </c>
      <c r="Z238" s="819"/>
    </row>
    <row r="239" spans="1:29" ht="13" thickBot="1" x14ac:dyDescent="0.3">
      <c r="A239" s="231" t="s">
        <v>2</v>
      </c>
      <c r="B239" s="443">
        <v>5</v>
      </c>
      <c r="C239" s="294">
        <v>4</v>
      </c>
      <c r="D239" s="234">
        <v>3</v>
      </c>
      <c r="E239" s="307">
        <v>2</v>
      </c>
      <c r="F239" s="435">
        <v>1</v>
      </c>
      <c r="G239" s="481">
        <v>1</v>
      </c>
      <c r="H239" s="307">
        <v>2</v>
      </c>
      <c r="I239" s="234">
        <v>3</v>
      </c>
      <c r="J239" s="294">
        <v>4</v>
      </c>
      <c r="K239" s="522">
        <v>5</v>
      </c>
      <c r="L239" s="233">
        <v>1</v>
      </c>
      <c r="M239" s="307">
        <v>2</v>
      </c>
      <c r="N239" s="234">
        <v>3</v>
      </c>
      <c r="O239" s="444">
        <v>4</v>
      </c>
      <c r="P239" s="523">
        <v>5</v>
      </c>
      <c r="Q239" s="294">
        <v>4</v>
      </c>
      <c r="R239" s="234">
        <v>3</v>
      </c>
      <c r="S239" s="234">
        <v>3</v>
      </c>
      <c r="T239" s="307">
        <v>2</v>
      </c>
      <c r="U239" s="524">
        <v>1</v>
      </c>
      <c r="V239" s="233">
        <v>1</v>
      </c>
      <c r="W239" s="307">
        <v>2</v>
      </c>
      <c r="X239" s="234">
        <v>3</v>
      </c>
      <c r="Y239" s="444">
        <v>4</v>
      </c>
      <c r="Z239" s="895"/>
      <c r="AB239" s="313"/>
      <c r="AC239" s="313"/>
    </row>
    <row r="240" spans="1:29" ht="13" x14ac:dyDescent="0.25">
      <c r="A240" s="236" t="s">
        <v>3</v>
      </c>
      <c r="B240" s="237">
        <v>1840</v>
      </c>
      <c r="C240" s="238">
        <v>1840</v>
      </c>
      <c r="D240" s="238">
        <v>1840</v>
      </c>
      <c r="E240" s="238">
        <v>1840</v>
      </c>
      <c r="F240" s="239">
        <v>1840</v>
      </c>
      <c r="G240" s="430">
        <v>1840</v>
      </c>
      <c r="H240" s="238">
        <v>1840</v>
      </c>
      <c r="I240" s="238">
        <v>1840</v>
      </c>
      <c r="J240" s="238">
        <v>1840</v>
      </c>
      <c r="K240" s="308">
        <v>1840</v>
      </c>
      <c r="L240" s="237">
        <v>1840</v>
      </c>
      <c r="M240" s="238">
        <v>1840</v>
      </c>
      <c r="N240" s="238">
        <v>1840</v>
      </c>
      <c r="O240" s="239">
        <v>1840</v>
      </c>
      <c r="P240" s="430">
        <v>1840</v>
      </c>
      <c r="Q240" s="238">
        <v>1840</v>
      </c>
      <c r="R240" s="238">
        <v>1840</v>
      </c>
      <c r="S240" s="238">
        <v>1840</v>
      </c>
      <c r="T240" s="238">
        <v>1840</v>
      </c>
      <c r="U240" s="308">
        <v>1840</v>
      </c>
      <c r="V240" s="237">
        <v>1840</v>
      </c>
      <c r="W240" s="238">
        <v>1840</v>
      </c>
      <c r="X240" s="238">
        <v>1840</v>
      </c>
      <c r="Y240" s="239">
        <v>1840</v>
      </c>
      <c r="Z240" s="440">
        <v>1840</v>
      </c>
      <c r="AA240" s="210"/>
      <c r="AB240" s="313"/>
      <c r="AC240" s="313"/>
    </row>
    <row r="241" spans="1:29" x14ac:dyDescent="0.25">
      <c r="A241" s="241" t="s">
        <v>6</v>
      </c>
      <c r="B241" s="242">
        <v>1952</v>
      </c>
      <c r="C241" s="243">
        <v>1894</v>
      </c>
      <c r="D241" s="243">
        <v>1891</v>
      </c>
      <c r="E241" s="243">
        <v>1849</v>
      </c>
      <c r="F241" s="244">
        <v>1800</v>
      </c>
      <c r="G241" s="431">
        <v>1858</v>
      </c>
      <c r="H241" s="243">
        <v>1880</v>
      </c>
      <c r="I241" s="243">
        <v>1824</v>
      </c>
      <c r="J241" s="243">
        <v>1889</v>
      </c>
      <c r="K241" s="281">
        <v>1975</v>
      </c>
      <c r="L241" s="242">
        <v>1893</v>
      </c>
      <c r="M241" s="243">
        <v>1891</v>
      </c>
      <c r="N241" s="243">
        <v>1931</v>
      </c>
      <c r="O241" s="244">
        <v>1961</v>
      </c>
      <c r="P241" s="431">
        <v>1964</v>
      </c>
      <c r="Q241" s="243">
        <v>1925</v>
      </c>
      <c r="R241" s="243">
        <v>1914</v>
      </c>
      <c r="S241" s="243">
        <v>1903</v>
      </c>
      <c r="T241" s="243">
        <v>1869</v>
      </c>
      <c r="U241" s="281">
        <v>1855</v>
      </c>
      <c r="V241" s="242">
        <v>1819</v>
      </c>
      <c r="W241" s="243">
        <v>1844</v>
      </c>
      <c r="X241" s="243">
        <v>1899</v>
      </c>
      <c r="Y241" s="244">
        <v>1939</v>
      </c>
      <c r="Z241" s="390">
        <v>1895</v>
      </c>
      <c r="AA241" s="228"/>
    </row>
    <row r="242" spans="1:29" x14ac:dyDescent="0.25">
      <c r="A242" s="231" t="s">
        <v>7</v>
      </c>
      <c r="B242" s="245">
        <v>92</v>
      </c>
      <c r="C242" s="246">
        <v>100</v>
      </c>
      <c r="D242" s="246">
        <v>100</v>
      </c>
      <c r="E242" s="246">
        <v>96.7</v>
      </c>
      <c r="F242" s="247">
        <v>92.6</v>
      </c>
      <c r="G242" s="432">
        <v>100</v>
      </c>
      <c r="H242" s="246">
        <v>100</v>
      </c>
      <c r="I242" s="246">
        <v>97.8</v>
      </c>
      <c r="J242" s="246">
        <v>97</v>
      </c>
      <c r="K242" s="282">
        <v>97.1</v>
      </c>
      <c r="L242" s="245">
        <v>88.5</v>
      </c>
      <c r="M242" s="246">
        <v>95.9</v>
      </c>
      <c r="N242" s="246">
        <v>100</v>
      </c>
      <c r="O242" s="247">
        <v>94.7</v>
      </c>
      <c r="P242" s="432">
        <v>95.5</v>
      </c>
      <c r="Q242" s="246">
        <v>97.4</v>
      </c>
      <c r="R242" s="246">
        <v>100</v>
      </c>
      <c r="S242" s="246">
        <v>97.9</v>
      </c>
      <c r="T242" s="246">
        <v>100</v>
      </c>
      <c r="U242" s="282">
        <v>86.2</v>
      </c>
      <c r="V242" s="245">
        <v>96.2</v>
      </c>
      <c r="W242" s="246">
        <v>97.5</v>
      </c>
      <c r="X242" s="246">
        <v>93.6</v>
      </c>
      <c r="Y242" s="247">
        <v>93.1</v>
      </c>
      <c r="Z242" s="441">
        <v>0.94199999999999995</v>
      </c>
      <c r="AA242" s="210"/>
      <c r="AB242" s="210"/>
      <c r="AC242" s="210"/>
    </row>
    <row r="243" spans="1:29" ht="13" thickBot="1" x14ac:dyDescent="0.3">
      <c r="A243" s="256" t="s">
        <v>8</v>
      </c>
      <c r="B243" s="324">
        <v>5.7000000000000002E-2</v>
      </c>
      <c r="C243" s="325">
        <v>4.7E-2</v>
      </c>
      <c r="D243" s="325">
        <v>3.9E-2</v>
      </c>
      <c r="E243" s="325">
        <v>5.1999999999999998E-2</v>
      </c>
      <c r="F243" s="408">
        <v>5.0999999999999997E-2</v>
      </c>
      <c r="G243" s="433">
        <v>4.5999999999999999E-2</v>
      </c>
      <c r="H243" s="325">
        <v>5.2999999999999999E-2</v>
      </c>
      <c r="I243" s="325">
        <v>4.2000000000000003E-2</v>
      </c>
      <c r="J243" s="325">
        <v>5.2999999999999999E-2</v>
      </c>
      <c r="K243" s="329">
        <v>4.9000000000000002E-2</v>
      </c>
      <c r="L243" s="324">
        <v>6.5000000000000002E-2</v>
      </c>
      <c r="M243" s="325">
        <v>5.0999999999999997E-2</v>
      </c>
      <c r="N243" s="325">
        <v>0.04</v>
      </c>
      <c r="O243" s="408">
        <v>5.8999999999999997E-2</v>
      </c>
      <c r="P243" s="433">
        <v>5.5E-2</v>
      </c>
      <c r="Q243" s="325">
        <v>6.6000000000000003E-2</v>
      </c>
      <c r="R243" s="325">
        <v>5.3999999999999999E-2</v>
      </c>
      <c r="S243" s="325">
        <v>0.04</v>
      </c>
      <c r="T243" s="325">
        <v>0.04</v>
      </c>
      <c r="U243" s="329">
        <v>4.8000000000000001E-2</v>
      </c>
      <c r="V243" s="324">
        <v>6.7000000000000004E-2</v>
      </c>
      <c r="W243" s="325">
        <v>5.1999999999999998E-2</v>
      </c>
      <c r="X243" s="325">
        <v>5.0999999999999997E-2</v>
      </c>
      <c r="Y243" s="408">
        <v>4.4999999999999998E-2</v>
      </c>
      <c r="Z243" s="442">
        <v>5.5E-2</v>
      </c>
      <c r="AA243" s="228"/>
    </row>
    <row r="244" spans="1:29" x14ac:dyDescent="0.25">
      <c r="A244" s="483" t="s">
        <v>1</v>
      </c>
      <c r="B244" s="327">
        <f>B241/B240*100-100</f>
        <v>6.0869565217391397</v>
      </c>
      <c r="C244" s="328">
        <f t="shared" ref="C244:E244" si="120">C241/C240*100-100</f>
        <v>2.9347826086956559</v>
      </c>
      <c r="D244" s="328">
        <f t="shared" si="120"/>
        <v>2.7717391304347814</v>
      </c>
      <c r="E244" s="328">
        <f t="shared" si="120"/>
        <v>0.48913043478260931</v>
      </c>
      <c r="F244" s="410">
        <f>F241/F240*100-100</f>
        <v>-2.1739130434782652</v>
      </c>
      <c r="G244" s="434">
        <f t="shared" ref="G244:N244" si="121">G241/G240*100-100</f>
        <v>0.97826086956523284</v>
      </c>
      <c r="H244" s="328">
        <f t="shared" si="121"/>
        <v>2.1739130434782652</v>
      </c>
      <c r="I244" s="328">
        <f t="shared" si="121"/>
        <v>-0.86956521739129755</v>
      </c>
      <c r="J244" s="328">
        <f t="shared" si="121"/>
        <v>2.6630434782608745</v>
      </c>
      <c r="K244" s="330">
        <f t="shared" si="121"/>
        <v>7.3369565217391397</v>
      </c>
      <c r="L244" s="327">
        <f t="shared" si="121"/>
        <v>2.8804347826086882</v>
      </c>
      <c r="M244" s="328">
        <f t="shared" si="121"/>
        <v>2.7717391304347814</v>
      </c>
      <c r="N244" s="328">
        <f t="shared" si="121"/>
        <v>4.9456521739130466</v>
      </c>
      <c r="O244" s="410">
        <f>O241/O240*100-100</f>
        <v>6.576086956521749</v>
      </c>
      <c r="P244" s="434">
        <f t="shared" ref="P244:Z244" si="122">P241/P240*100-100</f>
        <v>6.7391304347826093</v>
      </c>
      <c r="Q244" s="328">
        <f t="shared" si="122"/>
        <v>4.6195652173913118</v>
      </c>
      <c r="R244" s="328">
        <f t="shared" si="122"/>
        <v>4.0217391304347814</v>
      </c>
      <c r="S244" s="328">
        <f t="shared" si="122"/>
        <v>3.4239130434782652</v>
      </c>
      <c r="T244" s="328">
        <f t="shared" si="122"/>
        <v>1.5760869565217348</v>
      </c>
      <c r="U244" s="330">
        <f t="shared" si="122"/>
        <v>0.81521739130434412</v>
      </c>
      <c r="V244" s="327">
        <f t="shared" si="122"/>
        <v>-1.1413043478260931</v>
      </c>
      <c r="W244" s="328">
        <f t="shared" si="122"/>
        <v>0.21739130434784215</v>
      </c>
      <c r="X244" s="328">
        <f t="shared" si="122"/>
        <v>3.2065217391304373</v>
      </c>
      <c r="Y244" s="410">
        <f t="shared" si="122"/>
        <v>5.3804347826087024</v>
      </c>
      <c r="Z244" s="480">
        <f t="shared" si="122"/>
        <v>2.9891304347826235</v>
      </c>
      <c r="AA244" s="547"/>
      <c r="AB244" s="210"/>
      <c r="AC244" s="210"/>
    </row>
    <row r="245" spans="1:29" ht="13" thickBot="1" x14ac:dyDescent="0.3">
      <c r="A245" s="484" t="s">
        <v>27</v>
      </c>
      <c r="B245" s="220">
        <f t="shared" ref="B245:Z245" si="123">B241-B227</f>
        <v>92</v>
      </c>
      <c r="C245" s="221">
        <f t="shared" si="123"/>
        <v>118</v>
      </c>
      <c r="D245" s="221">
        <f t="shared" si="123"/>
        <v>117</v>
      </c>
      <c r="E245" s="221">
        <f t="shared" si="123"/>
        <v>80</v>
      </c>
      <c r="F245" s="226">
        <f t="shared" si="123"/>
        <v>79</v>
      </c>
      <c r="G245" s="520">
        <f t="shared" si="123"/>
        <v>97</v>
      </c>
      <c r="H245" s="221">
        <f t="shared" si="123"/>
        <v>135</v>
      </c>
      <c r="I245" s="221">
        <f t="shared" si="123"/>
        <v>71</v>
      </c>
      <c r="J245" s="221">
        <f t="shared" si="123"/>
        <v>81</v>
      </c>
      <c r="K245" s="323">
        <f t="shared" si="123"/>
        <v>101</v>
      </c>
      <c r="L245" s="220">
        <f t="shared" si="123"/>
        <v>173</v>
      </c>
      <c r="M245" s="221">
        <f t="shared" si="123"/>
        <v>100</v>
      </c>
      <c r="N245" s="221">
        <f t="shared" si="123"/>
        <v>116</v>
      </c>
      <c r="O245" s="226">
        <f t="shared" si="123"/>
        <v>63</v>
      </c>
      <c r="P245" s="520">
        <f t="shared" si="123"/>
        <v>77</v>
      </c>
      <c r="Q245" s="221">
        <f t="shared" si="123"/>
        <v>119</v>
      </c>
      <c r="R245" s="221">
        <f t="shared" si="123"/>
        <v>113</v>
      </c>
      <c r="S245" s="221">
        <f t="shared" si="123"/>
        <v>146</v>
      </c>
      <c r="T245" s="221">
        <f t="shared" si="123"/>
        <v>113</v>
      </c>
      <c r="U245" s="323">
        <f t="shared" si="123"/>
        <v>177</v>
      </c>
      <c r="V245" s="220">
        <f t="shared" si="123"/>
        <v>123</v>
      </c>
      <c r="W245" s="221">
        <f t="shared" si="123"/>
        <v>100</v>
      </c>
      <c r="X245" s="221">
        <f t="shared" si="123"/>
        <v>139</v>
      </c>
      <c r="Y245" s="226">
        <f t="shared" si="123"/>
        <v>129</v>
      </c>
      <c r="Z245" s="370">
        <f t="shared" si="123"/>
        <v>111</v>
      </c>
      <c r="AA245" s="210"/>
    </row>
    <row r="246" spans="1:29" x14ac:dyDescent="0.25">
      <c r="A246" s="267" t="s">
        <v>51</v>
      </c>
      <c r="B246" s="326">
        <v>663</v>
      </c>
      <c r="C246" s="310">
        <v>704</v>
      </c>
      <c r="D246" s="310">
        <v>667</v>
      </c>
      <c r="E246" s="310">
        <v>409</v>
      </c>
      <c r="F246" s="482">
        <v>372</v>
      </c>
      <c r="G246" s="521">
        <v>319</v>
      </c>
      <c r="H246" s="310">
        <v>530</v>
      </c>
      <c r="I246" s="310">
        <v>593</v>
      </c>
      <c r="J246" s="310">
        <v>452</v>
      </c>
      <c r="K246" s="340">
        <v>463</v>
      </c>
      <c r="L246" s="326">
        <v>356</v>
      </c>
      <c r="M246" s="310">
        <v>651</v>
      </c>
      <c r="N246" s="310">
        <v>587</v>
      </c>
      <c r="O246" s="482">
        <v>513</v>
      </c>
      <c r="P246" s="521">
        <v>302</v>
      </c>
      <c r="Q246" s="310">
        <v>532</v>
      </c>
      <c r="R246" s="310">
        <v>587</v>
      </c>
      <c r="S246" s="310">
        <v>635</v>
      </c>
      <c r="T246" s="310">
        <v>478</v>
      </c>
      <c r="U246" s="340">
        <v>398</v>
      </c>
      <c r="V246" s="326">
        <v>353</v>
      </c>
      <c r="W246" s="310">
        <v>539</v>
      </c>
      <c r="X246" s="310">
        <v>637</v>
      </c>
      <c r="Y246" s="482">
        <v>392</v>
      </c>
      <c r="Z246" s="371">
        <f>SUM(B246:Y246)</f>
        <v>12132</v>
      </c>
      <c r="AA246" s="200" t="s">
        <v>56</v>
      </c>
      <c r="AB246" s="265">
        <f>Z232-Z246</f>
        <v>11</v>
      </c>
      <c r="AC246" s="266">
        <f>AB246/Z232</f>
        <v>9.0587169562711032E-4</v>
      </c>
    </row>
    <row r="247" spans="1:29" x14ac:dyDescent="0.25">
      <c r="A247" s="267" t="s">
        <v>28</v>
      </c>
      <c r="B247" s="218">
        <v>88</v>
      </c>
      <c r="C247" s="269">
        <v>90</v>
      </c>
      <c r="D247" s="269">
        <v>91</v>
      </c>
      <c r="E247" s="269">
        <v>92</v>
      </c>
      <c r="F247" s="219">
        <v>94.5</v>
      </c>
      <c r="G247" s="373">
        <v>92</v>
      </c>
      <c r="H247" s="269">
        <v>90.5</v>
      </c>
      <c r="I247" s="269">
        <v>90</v>
      </c>
      <c r="J247" s="269">
        <v>88.5</v>
      </c>
      <c r="K247" s="311">
        <v>85.5</v>
      </c>
      <c r="L247" s="218">
        <v>93.5</v>
      </c>
      <c r="M247" s="269">
        <v>93</v>
      </c>
      <c r="N247" s="269">
        <v>90.5</v>
      </c>
      <c r="O247" s="219">
        <v>88</v>
      </c>
      <c r="P247" s="373">
        <v>88</v>
      </c>
      <c r="Q247" s="269">
        <v>89</v>
      </c>
      <c r="R247" s="269">
        <v>90.5</v>
      </c>
      <c r="S247" s="269">
        <v>92</v>
      </c>
      <c r="T247" s="269">
        <v>92.5</v>
      </c>
      <c r="U247" s="311">
        <v>93.5</v>
      </c>
      <c r="V247" s="218">
        <v>93</v>
      </c>
      <c r="W247" s="269">
        <v>91.5</v>
      </c>
      <c r="X247" s="269">
        <v>90</v>
      </c>
      <c r="Y247" s="219">
        <v>87</v>
      </c>
      <c r="Z247" s="331"/>
      <c r="AA247" s="200" t="s">
        <v>57</v>
      </c>
      <c r="AB247" s="200">
        <v>83.41</v>
      </c>
    </row>
    <row r="248" spans="1:29" ht="13" thickBot="1" x14ac:dyDescent="0.3">
      <c r="A248" s="268" t="s">
        <v>26</v>
      </c>
      <c r="B248" s="216">
        <f t="shared" ref="B248:Y248" si="124">(B247-B233)</f>
        <v>7</v>
      </c>
      <c r="C248" s="217">
        <f t="shared" si="124"/>
        <v>7.5</v>
      </c>
      <c r="D248" s="217">
        <f t="shared" si="124"/>
        <v>7</v>
      </c>
      <c r="E248" s="217">
        <f t="shared" si="124"/>
        <v>7.5</v>
      </c>
      <c r="F248" s="322">
        <f t="shared" si="124"/>
        <v>7.5</v>
      </c>
      <c r="G248" s="374">
        <f t="shared" si="124"/>
        <v>7</v>
      </c>
      <c r="H248" s="217">
        <f t="shared" si="124"/>
        <v>7</v>
      </c>
      <c r="I248" s="217">
        <f t="shared" si="124"/>
        <v>7.5</v>
      </c>
      <c r="J248" s="217">
        <f t="shared" si="124"/>
        <v>7.5</v>
      </c>
      <c r="K248" s="332">
        <f t="shared" si="124"/>
        <v>7</v>
      </c>
      <c r="L248" s="216">
        <f t="shared" si="124"/>
        <v>7</v>
      </c>
      <c r="M248" s="217">
        <f t="shared" si="124"/>
        <v>7.5</v>
      </c>
      <c r="N248" s="217">
        <f t="shared" si="124"/>
        <v>7</v>
      </c>
      <c r="O248" s="322">
        <f t="shared" si="124"/>
        <v>7</v>
      </c>
      <c r="P248" s="374">
        <f t="shared" si="124"/>
        <v>7</v>
      </c>
      <c r="Q248" s="217">
        <f t="shared" si="124"/>
        <v>7</v>
      </c>
      <c r="R248" s="217">
        <f t="shared" si="124"/>
        <v>7</v>
      </c>
      <c r="S248" s="217">
        <f t="shared" si="124"/>
        <v>7</v>
      </c>
      <c r="T248" s="217">
        <f t="shared" si="124"/>
        <v>7</v>
      </c>
      <c r="U248" s="332">
        <f t="shared" si="124"/>
        <v>7</v>
      </c>
      <c r="V248" s="216">
        <f t="shared" si="124"/>
        <v>7.5</v>
      </c>
      <c r="W248" s="217">
        <f t="shared" si="124"/>
        <v>7.5</v>
      </c>
      <c r="X248" s="217">
        <f t="shared" si="124"/>
        <v>7</v>
      </c>
      <c r="Y248" s="322">
        <f t="shared" si="124"/>
        <v>7</v>
      </c>
      <c r="Z248" s="333"/>
      <c r="AA248" s="200" t="s">
        <v>26</v>
      </c>
      <c r="AB248" s="200">
        <f>AB247-AB233</f>
        <v>7.4200000000000017</v>
      </c>
    </row>
    <row r="250" spans="1:29" ht="13" thickBot="1" x14ac:dyDescent="0.3"/>
    <row r="251" spans="1:29" ht="13.5" thickBot="1" x14ac:dyDescent="0.3">
      <c r="A251" s="230" t="s">
        <v>162</v>
      </c>
      <c r="B251" s="896" t="s">
        <v>53</v>
      </c>
      <c r="C251" s="897"/>
      <c r="D251" s="897"/>
      <c r="E251" s="897"/>
      <c r="F251" s="897"/>
      <c r="G251" s="897"/>
      <c r="H251" s="897"/>
      <c r="I251" s="897"/>
      <c r="J251" s="897"/>
      <c r="K251" s="897"/>
      <c r="L251" s="896" t="s">
        <v>114</v>
      </c>
      <c r="M251" s="897"/>
      <c r="N251" s="897"/>
      <c r="O251" s="898"/>
      <c r="P251" s="897" t="s">
        <v>63</v>
      </c>
      <c r="Q251" s="897"/>
      <c r="R251" s="897"/>
      <c r="S251" s="897"/>
      <c r="T251" s="897"/>
      <c r="U251" s="897"/>
      <c r="V251" s="897"/>
      <c r="W251" s="897"/>
      <c r="X251" s="897"/>
      <c r="Y251" s="898"/>
      <c r="Z251" s="892" t="s">
        <v>55</v>
      </c>
      <c r="AA251" s="200">
        <v>903</v>
      </c>
    </row>
    <row r="252" spans="1:29" x14ac:dyDescent="0.25">
      <c r="A252" s="231" t="s">
        <v>54</v>
      </c>
      <c r="B252" s="356">
        <v>1</v>
      </c>
      <c r="C252" s="357">
        <v>2</v>
      </c>
      <c r="D252" s="357">
        <v>3</v>
      </c>
      <c r="E252" s="357">
        <v>4</v>
      </c>
      <c r="F252" s="362">
        <v>5</v>
      </c>
      <c r="G252" s="436">
        <v>6</v>
      </c>
      <c r="H252" s="357">
        <v>7</v>
      </c>
      <c r="I252" s="357">
        <v>8</v>
      </c>
      <c r="J252" s="357">
        <v>9</v>
      </c>
      <c r="K252" s="414">
        <v>10</v>
      </c>
      <c r="L252" s="356">
        <v>1</v>
      </c>
      <c r="M252" s="357">
        <v>2</v>
      </c>
      <c r="N252" s="357">
        <v>3</v>
      </c>
      <c r="O252" s="362">
        <v>4</v>
      </c>
      <c r="P252" s="436">
        <v>1</v>
      </c>
      <c r="Q252" s="357">
        <v>2</v>
      </c>
      <c r="R252" s="357">
        <v>3</v>
      </c>
      <c r="S252" s="357">
        <v>4</v>
      </c>
      <c r="T252" s="357">
        <v>5</v>
      </c>
      <c r="U252" s="414">
        <v>6</v>
      </c>
      <c r="V252" s="356">
        <v>7</v>
      </c>
      <c r="W252" s="357">
        <v>8</v>
      </c>
      <c r="X252" s="357">
        <v>9</v>
      </c>
      <c r="Y252" s="362">
        <v>10</v>
      </c>
      <c r="Z252" s="819"/>
    </row>
    <row r="253" spans="1:29" ht="13" thickBot="1" x14ac:dyDescent="0.3">
      <c r="A253" s="231" t="s">
        <v>2</v>
      </c>
      <c r="B253" s="443">
        <v>5</v>
      </c>
      <c r="C253" s="294">
        <v>4</v>
      </c>
      <c r="D253" s="234">
        <v>3</v>
      </c>
      <c r="E253" s="307">
        <v>2</v>
      </c>
      <c r="F253" s="435">
        <v>1</v>
      </c>
      <c r="G253" s="481">
        <v>1</v>
      </c>
      <c r="H253" s="307">
        <v>2</v>
      </c>
      <c r="I253" s="234">
        <v>3</v>
      </c>
      <c r="J253" s="294">
        <v>4</v>
      </c>
      <c r="K253" s="522">
        <v>5</v>
      </c>
      <c r="L253" s="233">
        <v>1</v>
      </c>
      <c r="M253" s="307">
        <v>2</v>
      </c>
      <c r="N253" s="234">
        <v>3</v>
      </c>
      <c r="O253" s="444">
        <v>4</v>
      </c>
      <c r="P253" s="523">
        <v>5</v>
      </c>
      <c r="Q253" s="294">
        <v>4</v>
      </c>
      <c r="R253" s="234">
        <v>3</v>
      </c>
      <c r="S253" s="234">
        <v>3</v>
      </c>
      <c r="T253" s="307">
        <v>2</v>
      </c>
      <c r="U253" s="524">
        <v>1</v>
      </c>
      <c r="V253" s="233">
        <v>1</v>
      </c>
      <c r="W253" s="307">
        <v>2</v>
      </c>
      <c r="X253" s="234">
        <v>3</v>
      </c>
      <c r="Y253" s="444">
        <v>4</v>
      </c>
      <c r="Z253" s="895"/>
      <c r="AB253" s="313"/>
      <c r="AC253" s="313"/>
    </row>
    <row r="254" spans="1:29" ht="13" x14ac:dyDescent="0.25">
      <c r="A254" s="236" t="s">
        <v>3</v>
      </c>
      <c r="B254" s="237">
        <v>1980</v>
      </c>
      <c r="C254" s="238">
        <v>1980</v>
      </c>
      <c r="D254" s="238">
        <v>1980</v>
      </c>
      <c r="E254" s="238">
        <v>1980</v>
      </c>
      <c r="F254" s="239">
        <v>1980</v>
      </c>
      <c r="G254" s="430">
        <v>1980</v>
      </c>
      <c r="H254" s="238">
        <v>1980</v>
      </c>
      <c r="I254" s="238">
        <v>1980</v>
      </c>
      <c r="J254" s="238">
        <v>1980</v>
      </c>
      <c r="K254" s="308">
        <v>1980</v>
      </c>
      <c r="L254" s="237">
        <v>1980</v>
      </c>
      <c r="M254" s="238">
        <v>1980</v>
      </c>
      <c r="N254" s="238">
        <v>1980</v>
      </c>
      <c r="O254" s="239">
        <v>1980</v>
      </c>
      <c r="P254" s="430">
        <v>1980</v>
      </c>
      <c r="Q254" s="238">
        <v>1980</v>
      </c>
      <c r="R254" s="238">
        <v>1980</v>
      </c>
      <c r="S254" s="238">
        <v>1980</v>
      </c>
      <c r="T254" s="238">
        <v>1980</v>
      </c>
      <c r="U254" s="308">
        <v>1980</v>
      </c>
      <c r="V254" s="237">
        <v>1980</v>
      </c>
      <c r="W254" s="238">
        <v>1980</v>
      </c>
      <c r="X254" s="238">
        <v>1980</v>
      </c>
      <c r="Y254" s="239">
        <v>1980</v>
      </c>
      <c r="Z254" s="440">
        <v>1980</v>
      </c>
      <c r="AA254" s="210"/>
      <c r="AB254" s="313"/>
      <c r="AC254" s="313"/>
    </row>
    <row r="255" spans="1:29" x14ac:dyDescent="0.25">
      <c r="A255" s="241" t="s">
        <v>6</v>
      </c>
      <c r="B255" s="242">
        <v>2062</v>
      </c>
      <c r="C255" s="243">
        <v>2072</v>
      </c>
      <c r="D255" s="243">
        <v>2060</v>
      </c>
      <c r="E255" s="243">
        <v>2032</v>
      </c>
      <c r="F255" s="244">
        <v>2096</v>
      </c>
      <c r="G255" s="431">
        <v>2062</v>
      </c>
      <c r="H255" s="243">
        <v>2036</v>
      </c>
      <c r="I255" s="243">
        <v>2015</v>
      </c>
      <c r="J255" s="243">
        <v>2041</v>
      </c>
      <c r="K255" s="281">
        <v>2066</v>
      </c>
      <c r="L255" s="242">
        <v>2029</v>
      </c>
      <c r="M255" s="243">
        <v>2081</v>
      </c>
      <c r="N255" s="243">
        <v>2093</v>
      </c>
      <c r="O255" s="244">
        <v>2142</v>
      </c>
      <c r="P255" s="431">
        <v>2080</v>
      </c>
      <c r="Q255" s="243">
        <v>2057</v>
      </c>
      <c r="R255" s="243">
        <v>2060</v>
      </c>
      <c r="S255" s="243">
        <v>2052</v>
      </c>
      <c r="T255" s="243">
        <v>2025</v>
      </c>
      <c r="U255" s="281">
        <v>2043</v>
      </c>
      <c r="V255" s="242">
        <v>1984</v>
      </c>
      <c r="W255" s="243">
        <v>2019</v>
      </c>
      <c r="X255" s="243">
        <v>2025</v>
      </c>
      <c r="Y255" s="244">
        <v>2105</v>
      </c>
      <c r="Z255" s="390">
        <v>2056</v>
      </c>
      <c r="AA255" s="228"/>
    </row>
    <row r="256" spans="1:29" x14ac:dyDescent="0.25">
      <c r="A256" s="231" t="s">
        <v>7</v>
      </c>
      <c r="B256" s="245">
        <v>85.7</v>
      </c>
      <c r="C256" s="246">
        <v>96.2</v>
      </c>
      <c r="D256" s="246">
        <v>100</v>
      </c>
      <c r="E256" s="246">
        <v>100</v>
      </c>
      <c r="F256" s="247">
        <v>92.6</v>
      </c>
      <c r="G256" s="432">
        <v>84</v>
      </c>
      <c r="H256" s="246">
        <v>92.3</v>
      </c>
      <c r="I256" s="246">
        <v>100</v>
      </c>
      <c r="J256" s="246">
        <v>84.8</v>
      </c>
      <c r="K256" s="282">
        <v>94.1</v>
      </c>
      <c r="L256" s="245">
        <v>82.1</v>
      </c>
      <c r="M256" s="246">
        <v>89.8</v>
      </c>
      <c r="N256" s="246">
        <v>90.9</v>
      </c>
      <c r="O256" s="247">
        <v>92.1</v>
      </c>
      <c r="P256" s="432">
        <v>86.4</v>
      </c>
      <c r="Q256" s="246">
        <v>97.4</v>
      </c>
      <c r="R256" s="246">
        <v>93.2</v>
      </c>
      <c r="S256" s="246">
        <v>100</v>
      </c>
      <c r="T256" s="246">
        <v>100</v>
      </c>
      <c r="U256" s="282">
        <v>96.6</v>
      </c>
      <c r="V256" s="245">
        <v>88.5</v>
      </c>
      <c r="W256" s="246">
        <v>97.5</v>
      </c>
      <c r="X256" s="246">
        <v>95.8</v>
      </c>
      <c r="Y256" s="247">
        <v>96.2</v>
      </c>
      <c r="Z256" s="441">
        <v>0.92500000000000004</v>
      </c>
      <c r="AA256" s="210"/>
      <c r="AB256" s="210"/>
      <c r="AC256" s="210"/>
    </row>
    <row r="257" spans="1:29" ht="13" thickBot="1" x14ac:dyDescent="0.3">
      <c r="A257" s="256" t="s">
        <v>8</v>
      </c>
      <c r="B257" s="324">
        <v>6.7000000000000004E-2</v>
      </c>
      <c r="C257" s="325">
        <v>4.8000000000000001E-2</v>
      </c>
      <c r="D257" s="325">
        <v>4.8000000000000001E-2</v>
      </c>
      <c r="E257" s="325">
        <v>0.04</v>
      </c>
      <c r="F257" s="408">
        <v>5.2999999999999999E-2</v>
      </c>
      <c r="G257" s="433">
        <v>6.4000000000000001E-2</v>
      </c>
      <c r="H257" s="325">
        <v>5.7000000000000002E-2</v>
      </c>
      <c r="I257" s="325">
        <v>4.7E-2</v>
      </c>
      <c r="J257" s="325">
        <v>6.9000000000000006E-2</v>
      </c>
      <c r="K257" s="329">
        <v>6.5000000000000002E-2</v>
      </c>
      <c r="L257" s="324">
        <v>7.0000000000000007E-2</v>
      </c>
      <c r="M257" s="325">
        <v>6.0999999999999999E-2</v>
      </c>
      <c r="N257" s="325">
        <v>5.8999999999999997E-2</v>
      </c>
      <c r="O257" s="408">
        <v>6.0999999999999999E-2</v>
      </c>
      <c r="P257" s="433">
        <v>5.2999999999999999E-2</v>
      </c>
      <c r="Q257" s="325">
        <v>4.5999999999999999E-2</v>
      </c>
      <c r="R257" s="325">
        <v>4.8000000000000001E-2</v>
      </c>
      <c r="S257" s="325">
        <v>3.7999999999999999E-2</v>
      </c>
      <c r="T257" s="325">
        <v>4.4999999999999998E-2</v>
      </c>
      <c r="U257" s="329">
        <v>5.1999999999999998E-2</v>
      </c>
      <c r="V257" s="324">
        <v>6.2E-2</v>
      </c>
      <c r="W257" s="325">
        <v>4.8000000000000001E-2</v>
      </c>
      <c r="X257" s="325">
        <v>5.1999999999999998E-2</v>
      </c>
      <c r="Y257" s="408">
        <v>6.4000000000000001E-2</v>
      </c>
      <c r="Z257" s="442">
        <v>5.7000000000000002E-2</v>
      </c>
      <c r="AA257" s="228"/>
    </row>
    <row r="258" spans="1:29" x14ac:dyDescent="0.25">
      <c r="A258" s="483" t="s">
        <v>1</v>
      </c>
      <c r="B258" s="327">
        <f>B255/B254*100-100</f>
        <v>4.1414141414141312</v>
      </c>
      <c r="C258" s="328">
        <f t="shared" ref="C258:E258" si="125">C255/C254*100-100</f>
        <v>4.6464646464646506</v>
      </c>
      <c r="D258" s="328">
        <f t="shared" si="125"/>
        <v>4.0404040404040416</v>
      </c>
      <c r="E258" s="328">
        <f t="shared" si="125"/>
        <v>2.6262626262626156</v>
      </c>
      <c r="F258" s="410">
        <f>F255/F254*100-100</f>
        <v>5.8585858585858546</v>
      </c>
      <c r="G258" s="434">
        <f t="shared" ref="G258:N258" si="126">G255/G254*100-100</f>
        <v>4.1414141414141312</v>
      </c>
      <c r="H258" s="328">
        <f t="shared" si="126"/>
        <v>2.8282828282828234</v>
      </c>
      <c r="I258" s="328">
        <f t="shared" si="126"/>
        <v>1.7676767676767753</v>
      </c>
      <c r="J258" s="328">
        <f t="shared" si="126"/>
        <v>3.0808080808080831</v>
      </c>
      <c r="K258" s="330">
        <f t="shared" si="126"/>
        <v>4.343434343434339</v>
      </c>
      <c r="L258" s="327">
        <f t="shared" si="126"/>
        <v>2.474747474747474</v>
      </c>
      <c r="M258" s="328">
        <f t="shared" si="126"/>
        <v>5.1010101010100897</v>
      </c>
      <c r="N258" s="328">
        <f t="shared" si="126"/>
        <v>5.7070707070706987</v>
      </c>
      <c r="O258" s="410">
        <f>O255/O254*100-100</f>
        <v>8.1818181818181728</v>
      </c>
      <c r="P258" s="434">
        <f t="shared" ref="P258:Z258" si="127">P255/P254*100-100</f>
        <v>5.0505050505050662</v>
      </c>
      <c r="Q258" s="328">
        <f t="shared" si="127"/>
        <v>3.8888888888888999</v>
      </c>
      <c r="R258" s="328">
        <f t="shared" si="127"/>
        <v>4.0404040404040416</v>
      </c>
      <c r="S258" s="328">
        <f t="shared" si="127"/>
        <v>3.6363636363636402</v>
      </c>
      <c r="T258" s="328">
        <f t="shared" si="127"/>
        <v>2.2727272727272663</v>
      </c>
      <c r="U258" s="330">
        <f t="shared" si="127"/>
        <v>3.1818181818181728</v>
      </c>
      <c r="V258" s="327">
        <f t="shared" si="127"/>
        <v>0.20202020202020776</v>
      </c>
      <c r="W258" s="328">
        <f t="shared" si="127"/>
        <v>1.969696969696983</v>
      </c>
      <c r="X258" s="328">
        <f t="shared" si="127"/>
        <v>2.2727272727272663</v>
      </c>
      <c r="Y258" s="410">
        <f t="shared" si="127"/>
        <v>6.313131313131322</v>
      </c>
      <c r="Z258" s="480">
        <f t="shared" si="127"/>
        <v>3.8383838383838338</v>
      </c>
      <c r="AA258" s="547"/>
      <c r="AB258" s="210"/>
      <c r="AC258" s="210"/>
    </row>
    <row r="259" spans="1:29" ht="13" thickBot="1" x14ac:dyDescent="0.3">
      <c r="A259" s="484" t="s">
        <v>27</v>
      </c>
      <c r="B259" s="220">
        <f t="shared" ref="B259:Z259" si="128">B255-B241</f>
        <v>110</v>
      </c>
      <c r="C259" s="221">
        <f t="shared" si="128"/>
        <v>178</v>
      </c>
      <c r="D259" s="221">
        <f t="shared" si="128"/>
        <v>169</v>
      </c>
      <c r="E259" s="221">
        <f t="shared" si="128"/>
        <v>183</v>
      </c>
      <c r="F259" s="226">
        <f t="shared" si="128"/>
        <v>296</v>
      </c>
      <c r="G259" s="520">
        <f t="shared" si="128"/>
        <v>204</v>
      </c>
      <c r="H259" s="221">
        <f t="shared" si="128"/>
        <v>156</v>
      </c>
      <c r="I259" s="221">
        <f t="shared" si="128"/>
        <v>191</v>
      </c>
      <c r="J259" s="221">
        <f t="shared" si="128"/>
        <v>152</v>
      </c>
      <c r="K259" s="323">
        <f t="shared" si="128"/>
        <v>91</v>
      </c>
      <c r="L259" s="220">
        <f t="shared" si="128"/>
        <v>136</v>
      </c>
      <c r="M259" s="221">
        <f t="shared" si="128"/>
        <v>190</v>
      </c>
      <c r="N259" s="221">
        <f t="shared" si="128"/>
        <v>162</v>
      </c>
      <c r="O259" s="226">
        <f t="shared" si="128"/>
        <v>181</v>
      </c>
      <c r="P259" s="520">
        <f t="shared" si="128"/>
        <v>116</v>
      </c>
      <c r="Q259" s="221">
        <f t="shared" si="128"/>
        <v>132</v>
      </c>
      <c r="R259" s="221">
        <f t="shared" si="128"/>
        <v>146</v>
      </c>
      <c r="S259" s="221">
        <f t="shared" si="128"/>
        <v>149</v>
      </c>
      <c r="T259" s="221">
        <f t="shared" si="128"/>
        <v>156</v>
      </c>
      <c r="U259" s="323">
        <f t="shared" si="128"/>
        <v>188</v>
      </c>
      <c r="V259" s="220">
        <f t="shared" si="128"/>
        <v>165</v>
      </c>
      <c r="W259" s="221">
        <f t="shared" si="128"/>
        <v>175</v>
      </c>
      <c r="X259" s="221">
        <f t="shared" si="128"/>
        <v>126</v>
      </c>
      <c r="Y259" s="226">
        <f t="shared" si="128"/>
        <v>166</v>
      </c>
      <c r="Z259" s="370">
        <f t="shared" si="128"/>
        <v>161</v>
      </c>
      <c r="AA259" s="210"/>
    </row>
    <row r="260" spans="1:29" x14ac:dyDescent="0.25">
      <c r="A260" s="267" t="s">
        <v>51</v>
      </c>
      <c r="B260" s="326">
        <v>663</v>
      </c>
      <c r="C260" s="310">
        <v>704</v>
      </c>
      <c r="D260" s="310">
        <v>667</v>
      </c>
      <c r="E260" s="310">
        <v>409</v>
      </c>
      <c r="F260" s="482">
        <v>370</v>
      </c>
      <c r="G260" s="521">
        <v>319</v>
      </c>
      <c r="H260" s="310">
        <v>530</v>
      </c>
      <c r="I260" s="310">
        <v>593</v>
      </c>
      <c r="J260" s="310">
        <v>452</v>
      </c>
      <c r="K260" s="340">
        <v>463</v>
      </c>
      <c r="L260" s="326">
        <v>353</v>
      </c>
      <c r="M260" s="310">
        <v>651</v>
      </c>
      <c r="N260" s="310">
        <v>587</v>
      </c>
      <c r="O260" s="482">
        <v>513</v>
      </c>
      <c r="P260" s="521">
        <v>302</v>
      </c>
      <c r="Q260" s="310">
        <v>532</v>
      </c>
      <c r="R260" s="310">
        <v>587</v>
      </c>
      <c r="S260" s="310">
        <v>635</v>
      </c>
      <c r="T260" s="310">
        <v>478</v>
      </c>
      <c r="U260" s="340">
        <v>396</v>
      </c>
      <c r="V260" s="326">
        <v>353</v>
      </c>
      <c r="W260" s="310">
        <v>539</v>
      </c>
      <c r="X260" s="310">
        <v>637</v>
      </c>
      <c r="Y260" s="482">
        <v>392</v>
      </c>
      <c r="Z260" s="371">
        <f>SUM(B260:Y260)</f>
        <v>12125</v>
      </c>
      <c r="AA260" s="200" t="s">
        <v>56</v>
      </c>
      <c r="AB260" s="265">
        <f>Z246-Z260</f>
        <v>7</v>
      </c>
      <c r="AC260" s="266">
        <f>AB260/Z246</f>
        <v>5.7698648203099241E-4</v>
      </c>
    </row>
    <row r="261" spans="1:29" x14ac:dyDescent="0.25">
      <c r="A261" s="267" t="s">
        <v>28</v>
      </c>
      <c r="B261" s="218">
        <v>95</v>
      </c>
      <c r="C261" s="269">
        <v>96.5</v>
      </c>
      <c r="D261" s="269">
        <v>97.5</v>
      </c>
      <c r="E261" s="269">
        <v>99</v>
      </c>
      <c r="F261" s="219">
        <v>101</v>
      </c>
      <c r="G261" s="373">
        <v>98.5</v>
      </c>
      <c r="H261" s="269">
        <v>97.5</v>
      </c>
      <c r="I261" s="269">
        <v>97</v>
      </c>
      <c r="J261" s="269">
        <v>95.5</v>
      </c>
      <c r="K261" s="311">
        <v>92.5</v>
      </c>
      <c r="L261" s="218">
        <v>100.5</v>
      </c>
      <c r="M261" s="269">
        <v>99.5</v>
      </c>
      <c r="N261" s="269">
        <v>97</v>
      </c>
      <c r="O261" s="219">
        <v>94.5</v>
      </c>
      <c r="P261" s="373">
        <v>95</v>
      </c>
      <c r="Q261" s="269">
        <v>96</v>
      </c>
      <c r="R261" s="269">
        <v>97</v>
      </c>
      <c r="S261" s="269">
        <v>99</v>
      </c>
      <c r="T261" s="269">
        <v>99.5</v>
      </c>
      <c r="U261" s="311">
        <v>100</v>
      </c>
      <c r="V261" s="218">
        <v>100</v>
      </c>
      <c r="W261" s="269">
        <v>98.5</v>
      </c>
      <c r="X261" s="269">
        <v>97</v>
      </c>
      <c r="Y261" s="219">
        <v>93.5</v>
      </c>
      <c r="Z261" s="331"/>
      <c r="AA261" s="200" t="s">
        <v>57</v>
      </c>
      <c r="AB261" s="200">
        <v>90.56</v>
      </c>
    </row>
    <row r="262" spans="1:29" ht="13" thickBot="1" x14ac:dyDescent="0.3">
      <c r="A262" s="268" t="s">
        <v>26</v>
      </c>
      <c r="B262" s="216">
        <f t="shared" ref="B262:Y262" si="129">(B261-B247)</f>
        <v>7</v>
      </c>
      <c r="C262" s="217">
        <f t="shared" si="129"/>
        <v>6.5</v>
      </c>
      <c r="D262" s="217">
        <f t="shared" si="129"/>
        <v>6.5</v>
      </c>
      <c r="E262" s="217">
        <f t="shared" si="129"/>
        <v>7</v>
      </c>
      <c r="F262" s="322">
        <f t="shared" si="129"/>
        <v>6.5</v>
      </c>
      <c r="G262" s="374">
        <f t="shared" si="129"/>
        <v>6.5</v>
      </c>
      <c r="H262" s="217">
        <f t="shared" si="129"/>
        <v>7</v>
      </c>
      <c r="I262" s="217">
        <f t="shared" si="129"/>
        <v>7</v>
      </c>
      <c r="J262" s="217">
        <f t="shared" si="129"/>
        <v>7</v>
      </c>
      <c r="K262" s="332">
        <f t="shared" si="129"/>
        <v>7</v>
      </c>
      <c r="L262" s="216">
        <f t="shared" si="129"/>
        <v>7</v>
      </c>
      <c r="M262" s="217">
        <f t="shared" si="129"/>
        <v>6.5</v>
      </c>
      <c r="N262" s="217">
        <f t="shared" si="129"/>
        <v>6.5</v>
      </c>
      <c r="O262" s="322">
        <f t="shared" si="129"/>
        <v>6.5</v>
      </c>
      <c r="P262" s="374">
        <f t="shared" si="129"/>
        <v>7</v>
      </c>
      <c r="Q262" s="217">
        <f t="shared" si="129"/>
        <v>7</v>
      </c>
      <c r="R262" s="217">
        <f t="shared" si="129"/>
        <v>6.5</v>
      </c>
      <c r="S262" s="217">
        <f t="shared" si="129"/>
        <v>7</v>
      </c>
      <c r="T262" s="217">
        <f t="shared" si="129"/>
        <v>7</v>
      </c>
      <c r="U262" s="332">
        <f t="shared" si="129"/>
        <v>6.5</v>
      </c>
      <c r="V262" s="216">
        <f t="shared" si="129"/>
        <v>7</v>
      </c>
      <c r="W262" s="217">
        <f t="shared" si="129"/>
        <v>7</v>
      </c>
      <c r="X262" s="217">
        <f t="shared" si="129"/>
        <v>7</v>
      </c>
      <c r="Y262" s="322">
        <f t="shared" si="129"/>
        <v>6.5</v>
      </c>
      <c r="Z262" s="333"/>
      <c r="AA262" s="200" t="s">
        <v>26</v>
      </c>
      <c r="AB262" s="200">
        <f>AB261-AB247</f>
        <v>7.1500000000000057</v>
      </c>
    </row>
    <row r="264" spans="1:29" ht="13" thickBot="1" x14ac:dyDescent="0.3"/>
    <row r="265" spans="1:29" ht="13.5" thickBot="1" x14ac:dyDescent="0.3">
      <c r="A265" s="230" t="s">
        <v>163</v>
      </c>
      <c r="B265" s="896" t="s">
        <v>53</v>
      </c>
      <c r="C265" s="897"/>
      <c r="D265" s="897"/>
      <c r="E265" s="897"/>
      <c r="F265" s="897"/>
      <c r="G265" s="897"/>
      <c r="H265" s="897"/>
      <c r="I265" s="897"/>
      <c r="J265" s="897"/>
      <c r="K265" s="897"/>
      <c r="L265" s="896" t="s">
        <v>114</v>
      </c>
      <c r="M265" s="897"/>
      <c r="N265" s="897"/>
      <c r="O265" s="898"/>
      <c r="P265" s="897" t="s">
        <v>63</v>
      </c>
      <c r="Q265" s="897"/>
      <c r="R265" s="897"/>
      <c r="S265" s="897"/>
      <c r="T265" s="897"/>
      <c r="U265" s="897"/>
      <c r="V265" s="897"/>
      <c r="W265" s="897"/>
      <c r="X265" s="897"/>
      <c r="Y265" s="898"/>
      <c r="Z265" s="892" t="s">
        <v>55</v>
      </c>
      <c r="AA265" s="200">
        <v>901</v>
      </c>
    </row>
    <row r="266" spans="1:29" x14ac:dyDescent="0.25">
      <c r="A266" s="231" t="s">
        <v>54</v>
      </c>
      <c r="B266" s="356">
        <v>1</v>
      </c>
      <c r="C266" s="357">
        <v>2</v>
      </c>
      <c r="D266" s="357">
        <v>3</v>
      </c>
      <c r="E266" s="357">
        <v>4</v>
      </c>
      <c r="F266" s="362">
        <v>5</v>
      </c>
      <c r="G266" s="436">
        <v>6</v>
      </c>
      <c r="H266" s="357">
        <v>7</v>
      </c>
      <c r="I266" s="357">
        <v>8</v>
      </c>
      <c r="J266" s="357">
        <v>9</v>
      </c>
      <c r="K266" s="414">
        <v>10</v>
      </c>
      <c r="L266" s="356">
        <v>1</v>
      </c>
      <c r="M266" s="357">
        <v>2</v>
      </c>
      <c r="N266" s="357">
        <v>3</v>
      </c>
      <c r="O266" s="362">
        <v>4</v>
      </c>
      <c r="P266" s="436">
        <v>1</v>
      </c>
      <c r="Q266" s="357">
        <v>2</v>
      </c>
      <c r="R266" s="357">
        <v>3</v>
      </c>
      <c r="S266" s="357">
        <v>4</v>
      </c>
      <c r="T266" s="357">
        <v>5</v>
      </c>
      <c r="U266" s="414">
        <v>6</v>
      </c>
      <c r="V266" s="356">
        <v>7</v>
      </c>
      <c r="W266" s="357">
        <v>8</v>
      </c>
      <c r="X266" s="357">
        <v>9</v>
      </c>
      <c r="Y266" s="362">
        <v>10</v>
      </c>
      <c r="Z266" s="819"/>
    </row>
    <row r="267" spans="1:29" ht="13" thickBot="1" x14ac:dyDescent="0.3">
      <c r="A267" s="231" t="s">
        <v>2</v>
      </c>
      <c r="B267" s="443">
        <v>5</v>
      </c>
      <c r="C267" s="294">
        <v>4</v>
      </c>
      <c r="D267" s="234">
        <v>3</v>
      </c>
      <c r="E267" s="307">
        <v>2</v>
      </c>
      <c r="F267" s="435">
        <v>1</v>
      </c>
      <c r="G267" s="481">
        <v>1</v>
      </c>
      <c r="H267" s="307">
        <v>2</v>
      </c>
      <c r="I267" s="234">
        <v>3</v>
      </c>
      <c r="J267" s="294">
        <v>4</v>
      </c>
      <c r="K267" s="522">
        <v>5</v>
      </c>
      <c r="L267" s="233">
        <v>1</v>
      </c>
      <c r="M267" s="307">
        <v>2</v>
      </c>
      <c r="N267" s="234">
        <v>3</v>
      </c>
      <c r="O267" s="444">
        <v>4</v>
      </c>
      <c r="P267" s="523">
        <v>5</v>
      </c>
      <c r="Q267" s="294">
        <v>4</v>
      </c>
      <c r="R267" s="234">
        <v>3</v>
      </c>
      <c r="S267" s="234">
        <v>3</v>
      </c>
      <c r="T267" s="307">
        <v>2</v>
      </c>
      <c r="U267" s="524">
        <v>1</v>
      </c>
      <c r="V267" s="233">
        <v>1</v>
      </c>
      <c r="W267" s="307">
        <v>2</v>
      </c>
      <c r="X267" s="234">
        <v>3</v>
      </c>
      <c r="Y267" s="444">
        <v>4</v>
      </c>
      <c r="Z267" s="895"/>
      <c r="AB267" s="313"/>
      <c r="AC267" s="313"/>
    </row>
    <row r="268" spans="1:29" ht="13" x14ac:dyDescent="0.25">
      <c r="A268" s="236" t="s">
        <v>3</v>
      </c>
      <c r="B268" s="237">
        <v>2130</v>
      </c>
      <c r="C268" s="238">
        <v>2130</v>
      </c>
      <c r="D268" s="238">
        <v>2130</v>
      </c>
      <c r="E268" s="238">
        <v>2130</v>
      </c>
      <c r="F268" s="239">
        <v>2130</v>
      </c>
      <c r="G268" s="430">
        <v>2130</v>
      </c>
      <c r="H268" s="238">
        <v>2130</v>
      </c>
      <c r="I268" s="238">
        <v>2130</v>
      </c>
      <c r="J268" s="238">
        <v>2130</v>
      </c>
      <c r="K268" s="308">
        <v>2130</v>
      </c>
      <c r="L268" s="237">
        <v>2130</v>
      </c>
      <c r="M268" s="238">
        <v>2130</v>
      </c>
      <c r="N268" s="238">
        <v>2130</v>
      </c>
      <c r="O268" s="239">
        <v>2130</v>
      </c>
      <c r="P268" s="430">
        <v>2130</v>
      </c>
      <c r="Q268" s="238">
        <v>2130</v>
      </c>
      <c r="R268" s="238">
        <v>2130</v>
      </c>
      <c r="S268" s="238">
        <v>2130</v>
      </c>
      <c r="T268" s="238">
        <v>2130</v>
      </c>
      <c r="U268" s="308">
        <v>2130</v>
      </c>
      <c r="V268" s="237">
        <v>2130</v>
      </c>
      <c r="W268" s="238">
        <v>2130</v>
      </c>
      <c r="X268" s="238">
        <v>2130</v>
      </c>
      <c r="Y268" s="239">
        <v>2130</v>
      </c>
      <c r="Z268" s="440">
        <v>2130</v>
      </c>
      <c r="AA268" s="210"/>
      <c r="AB268" s="313"/>
      <c r="AC268" s="313"/>
    </row>
    <row r="269" spans="1:29" x14ac:dyDescent="0.25">
      <c r="A269" s="241" t="s">
        <v>6</v>
      </c>
      <c r="B269" s="242">
        <v>2230</v>
      </c>
      <c r="C269" s="243">
        <v>2239</v>
      </c>
      <c r="D269" s="243">
        <v>2217</v>
      </c>
      <c r="E269" s="243">
        <v>2173</v>
      </c>
      <c r="F269" s="244">
        <v>2192</v>
      </c>
      <c r="G269" s="431">
        <v>2237</v>
      </c>
      <c r="H269" s="243">
        <v>2209</v>
      </c>
      <c r="I269" s="243">
        <v>2150</v>
      </c>
      <c r="J269" s="243">
        <v>2188</v>
      </c>
      <c r="K269" s="281">
        <v>2313</v>
      </c>
      <c r="L269" s="242">
        <v>2150</v>
      </c>
      <c r="M269" s="243">
        <v>2218</v>
      </c>
      <c r="N269" s="243">
        <v>2245</v>
      </c>
      <c r="O269" s="244">
        <v>2300</v>
      </c>
      <c r="P269" s="431">
        <v>2283</v>
      </c>
      <c r="Q269" s="243">
        <v>2248</v>
      </c>
      <c r="R269" s="243">
        <v>2233</v>
      </c>
      <c r="S269" s="243">
        <v>2206</v>
      </c>
      <c r="T269" s="243">
        <v>2177</v>
      </c>
      <c r="U269" s="281">
        <v>2226</v>
      </c>
      <c r="V269" s="242">
        <v>2170</v>
      </c>
      <c r="W269" s="243">
        <v>2214</v>
      </c>
      <c r="X269" s="243">
        <v>2202</v>
      </c>
      <c r="Y269" s="244">
        <v>2270</v>
      </c>
      <c r="Z269" s="390">
        <v>2220</v>
      </c>
      <c r="AA269" s="228"/>
    </row>
    <row r="270" spans="1:29" x14ac:dyDescent="0.25">
      <c r="A270" s="231" t="s">
        <v>7</v>
      </c>
      <c r="B270" s="245">
        <v>89.8</v>
      </c>
      <c r="C270" s="246">
        <v>88.5</v>
      </c>
      <c r="D270" s="246">
        <v>98</v>
      </c>
      <c r="E270" s="246">
        <v>90</v>
      </c>
      <c r="F270" s="247">
        <v>75</v>
      </c>
      <c r="G270" s="432">
        <v>95.8</v>
      </c>
      <c r="H270" s="246">
        <v>87.2</v>
      </c>
      <c r="I270" s="246">
        <v>95.5</v>
      </c>
      <c r="J270" s="246">
        <v>88.2</v>
      </c>
      <c r="K270" s="282">
        <v>79.400000000000006</v>
      </c>
      <c r="L270" s="245">
        <v>88.5</v>
      </c>
      <c r="M270" s="246">
        <v>85.7</v>
      </c>
      <c r="N270" s="246">
        <v>81.8</v>
      </c>
      <c r="O270" s="247">
        <v>84.2</v>
      </c>
      <c r="P270" s="432">
        <v>95.5</v>
      </c>
      <c r="Q270" s="246">
        <v>97.4</v>
      </c>
      <c r="R270" s="246">
        <v>93.2</v>
      </c>
      <c r="S270" s="246">
        <v>95.7</v>
      </c>
      <c r="T270" s="246">
        <v>94.6</v>
      </c>
      <c r="U270" s="282">
        <v>86.2</v>
      </c>
      <c r="V270" s="245">
        <v>84.6</v>
      </c>
      <c r="W270" s="246">
        <v>90</v>
      </c>
      <c r="X270" s="246">
        <v>89.4</v>
      </c>
      <c r="Y270" s="247">
        <v>93.1</v>
      </c>
      <c r="Z270" s="441">
        <v>0.88</v>
      </c>
      <c r="AA270" s="210"/>
      <c r="AB270" s="210"/>
      <c r="AC270" s="210"/>
    </row>
    <row r="271" spans="1:29" ht="13" thickBot="1" x14ac:dyDescent="0.3">
      <c r="A271" s="256" t="s">
        <v>8</v>
      </c>
      <c r="B271" s="324">
        <v>6.6000000000000003E-2</v>
      </c>
      <c r="C271" s="325">
        <v>6.0999999999999999E-2</v>
      </c>
      <c r="D271" s="325">
        <v>5.2999999999999999E-2</v>
      </c>
      <c r="E271" s="325">
        <v>5.6000000000000001E-2</v>
      </c>
      <c r="F271" s="408">
        <v>7.5999999999999998E-2</v>
      </c>
      <c r="G271" s="433">
        <v>5.8999999999999997E-2</v>
      </c>
      <c r="H271" s="325">
        <v>6.3E-2</v>
      </c>
      <c r="I271" s="325">
        <v>5.2999999999999999E-2</v>
      </c>
      <c r="J271" s="325">
        <v>5.8000000000000003E-2</v>
      </c>
      <c r="K271" s="329">
        <v>6.8000000000000005E-2</v>
      </c>
      <c r="L271" s="324">
        <v>6.7000000000000004E-2</v>
      </c>
      <c r="M271" s="325">
        <v>6.6000000000000003E-2</v>
      </c>
      <c r="N271" s="325">
        <v>6.9000000000000006E-2</v>
      </c>
      <c r="O271" s="408">
        <v>6.9000000000000006E-2</v>
      </c>
      <c r="P271" s="433">
        <v>5.8999999999999997E-2</v>
      </c>
      <c r="Q271" s="325">
        <v>4.4999999999999998E-2</v>
      </c>
      <c r="R271" s="325">
        <v>5.1999999999999998E-2</v>
      </c>
      <c r="S271" s="325">
        <v>5.1999999999999998E-2</v>
      </c>
      <c r="T271" s="325">
        <v>4.8000000000000001E-2</v>
      </c>
      <c r="U271" s="329">
        <v>6.2E-2</v>
      </c>
      <c r="V271" s="324">
        <v>6.9000000000000006E-2</v>
      </c>
      <c r="W271" s="325">
        <v>5.3999999999999999E-2</v>
      </c>
      <c r="X271" s="325">
        <v>6.2E-2</v>
      </c>
      <c r="Y271" s="408">
        <v>6.0999999999999999E-2</v>
      </c>
      <c r="Z271" s="442">
        <v>6.2E-2</v>
      </c>
      <c r="AA271" s="228"/>
    </row>
    <row r="272" spans="1:29" x14ac:dyDescent="0.25">
      <c r="A272" s="483" t="s">
        <v>1</v>
      </c>
      <c r="B272" s="327">
        <f>B269/B268*100-100</f>
        <v>4.6948356807511686</v>
      </c>
      <c r="C272" s="328">
        <f t="shared" ref="C272:E272" si="130">C269/C268*100-100</f>
        <v>5.1173708920187835</v>
      </c>
      <c r="D272" s="328">
        <f t="shared" si="130"/>
        <v>4.0845070422535201</v>
      </c>
      <c r="E272" s="328">
        <f t="shared" si="130"/>
        <v>2.0187793427230076</v>
      </c>
      <c r="F272" s="410">
        <f>F269/F268*100-100</f>
        <v>2.9107981220657422</v>
      </c>
      <c r="G272" s="434">
        <f t="shared" ref="G272:N272" si="131">G269/G268*100-100</f>
        <v>5.0234741784037595</v>
      </c>
      <c r="H272" s="328">
        <f t="shared" si="131"/>
        <v>3.7089201877934244</v>
      </c>
      <c r="I272" s="328">
        <f t="shared" si="131"/>
        <v>0.9389671361502252</v>
      </c>
      <c r="J272" s="328">
        <f t="shared" si="131"/>
        <v>2.7230046948356801</v>
      </c>
      <c r="K272" s="330">
        <f t="shared" si="131"/>
        <v>8.5915492957746551</v>
      </c>
      <c r="L272" s="327">
        <f t="shared" si="131"/>
        <v>0.9389671361502252</v>
      </c>
      <c r="M272" s="328">
        <f t="shared" si="131"/>
        <v>4.1314553990610392</v>
      </c>
      <c r="N272" s="328">
        <f t="shared" si="131"/>
        <v>5.3990610328638553</v>
      </c>
      <c r="O272" s="410">
        <f>O269/O268*100-100</f>
        <v>7.9812206572769924</v>
      </c>
      <c r="P272" s="434">
        <f t="shared" ref="P272:Z272" si="132">P269/P268*100-100</f>
        <v>7.1830985915492818</v>
      </c>
      <c r="Q272" s="328">
        <f t="shared" si="132"/>
        <v>5.5399061032863841</v>
      </c>
      <c r="R272" s="328">
        <f t="shared" si="132"/>
        <v>4.8356807511737117</v>
      </c>
      <c r="S272" s="328">
        <f t="shared" si="132"/>
        <v>3.5680751173708956</v>
      </c>
      <c r="T272" s="328">
        <f t="shared" si="132"/>
        <v>2.2065727699530413</v>
      </c>
      <c r="U272" s="330">
        <f t="shared" si="132"/>
        <v>4.5070422535211208</v>
      </c>
      <c r="V272" s="327">
        <f t="shared" si="132"/>
        <v>1.8779342723004788</v>
      </c>
      <c r="W272" s="328">
        <f t="shared" si="132"/>
        <v>3.9436619718309771</v>
      </c>
      <c r="X272" s="328">
        <f t="shared" si="132"/>
        <v>3.3802816901408335</v>
      </c>
      <c r="Y272" s="410">
        <f t="shared" si="132"/>
        <v>6.5727699530516475</v>
      </c>
      <c r="Z272" s="480">
        <f t="shared" si="132"/>
        <v>4.2253521126760489</v>
      </c>
      <c r="AA272" s="547"/>
      <c r="AB272" s="210"/>
      <c r="AC272" s="210"/>
    </row>
    <row r="273" spans="1:29" ht="13" thickBot="1" x14ac:dyDescent="0.3">
      <c r="A273" s="484" t="s">
        <v>27</v>
      </c>
      <c r="B273" s="220">
        <f t="shared" ref="B273:Z273" si="133">B269-B255</f>
        <v>168</v>
      </c>
      <c r="C273" s="221">
        <f t="shared" si="133"/>
        <v>167</v>
      </c>
      <c r="D273" s="221">
        <f t="shared" si="133"/>
        <v>157</v>
      </c>
      <c r="E273" s="221">
        <f t="shared" si="133"/>
        <v>141</v>
      </c>
      <c r="F273" s="226">
        <f t="shared" si="133"/>
        <v>96</v>
      </c>
      <c r="G273" s="520">
        <f t="shared" si="133"/>
        <v>175</v>
      </c>
      <c r="H273" s="221">
        <f t="shared" si="133"/>
        <v>173</v>
      </c>
      <c r="I273" s="221">
        <f t="shared" si="133"/>
        <v>135</v>
      </c>
      <c r="J273" s="221">
        <f t="shared" si="133"/>
        <v>147</v>
      </c>
      <c r="K273" s="323">
        <f t="shared" si="133"/>
        <v>247</v>
      </c>
      <c r="L273" s="220">
        <f t="shared" si="133"/>
        <v>121</v>
      </c>
      <c r="M273" s="221">
        <f t="shared" si="133"/>
        <v>137</v>
      </c>
      <c r="N273" s="221">
        <f t="shared" si="133"/>
        <v>152</v>
      </c>
      <c r="O273" s="226">
        <f t="shared" si="133"/>
        <v>158</v>
      </c>
      <c r="P273" s="520">
        <f t="shared" si="133"/>
        <v>203</v>
      </c>
      <c r="Q273" s="221">
        <f t="shared" si="133"/>
        <v>191</v>
      </c>
      <c r="R273" s="221">
        <f t="shared" si="133"/>
        <v>173</v>
      </c>
      <c r="S273" s="221">
        <f t="shared" si="133"/>
        <v>154</v>
      </c>
      <c r="T273" s="221">
        <f t="shared" si="133"/>
        <v>152</v>
      </c>
      <c r="U273" s="323">
        <f t="shared" si="133"/>
        <v>183</v>
      </c>
      <c r="V273" s="220">
        <f t="shared" si="133"/>
        <v>186</v>
      </c>
      <c r="W273" s="221">
        <f t="shared" si="133"/>
        <v>195</v>
      </c>
      <c r="X273" s="221">
        <f t="shared" si="133"/>
        <v>177</v>
      </c>
      <c r="Y273" s="226">
        <f t="shared" si="133"/>
        <v>165</v>
      </c>
      <c r="Z273" s="370">
        <f t="shared" si="133"/>
        <v>164</v>
      </c>
      <c r="AA273" s="210"/>
    </row>
    <row r="274" spans="1:29" x14ac:dyDescent="0.25">
      <c r="A274" s="267" t="s">
        <v>51</v>
      </c>
      <c r="B274" s="326">
        <v>663</v>
      </c>
      <c r="C274" s="310">
        <v>704</v>
      </c>
      <c r="D274" s="310">
        <v>666</v>
      </c>
      <c r="E274" s="310">
        <v>409</v>
      </c>
      <c r="F274" s="482">
        <v>370</v>
      </c>
      <c r="G274" s="521">
        <v>319</v>
      </c>
      <c r="H274" s="310">
        <v>530</v>
      </c>
      <c r="I274" s="310">
        <v>593</v>
      </c>
      <c r="J274" s="310">
        <v>452</v>
      </c>
      <c r="K274" s="340">
        <v>463</v>
      </c>
      <c r="L274" s="326">
        <v>353</v>
      </c>
      <c r="M274" s="310">
        <v>651</v>
      </c>
      <c r="N274" s="310">
        <v>587</v>
      </c>
      <c r="O274" s="482">
        <v>513</v>
      </c>
      <c r="P274" s="521">
        <v>302</v>
      </c>
      <c r="Q274" s="310">
        <v>532</v>
      </c>
      <c r="R274" s="310">
        <v>586</v>
      </c>
      <c r="S274" s="310">
        <v>635</v>
      </c>
      <c r="T274" s="310">
        <v>478</v>
      </c>
      <c r="U274" s="340">
        <v>396</v>
      </c>
      <c r="V274" s="326">
        <v>353</v>
      </c>
      <c r="W274" s="310">
        <v>539</v>
      </c>
      <c r="X274" s="310">
        <v>637</v>
      </c>
      <c r="Y274" s="482">
        <v>392</v>
      </c>
      <c r="Z274" s="371">
        <f>SUM(B274:Y274)</f>
        <v>12123</v>
      </c>
      <c r="AA274" s="200" t="s">
        <v>56</v>
      </c>
      <c r="AB274" s="265">
        <f>Z260-Z274</f>
        <v>2</v>
      </c>
      <c r="AC274" s="266">
        <f>AB274/Z260</f>
        <v>1.6494845360824742E-4</v>
      </c>
    </row>
    <row r="275" spans="1:29" x14ac:dyDescent="0.25">
      <c r="A275" s="267" t="s">
        <v>28</v>
      </c>
      <c r="B275" s="218">
        <v>102</v>
      </c>
      <c r="C275" s="269">
        <v>103</v>
      </c>
      <c r="D275" s="269">
        <v>104</v>
      </c>
      <c r="E275" s="269">
        <v>106</v>
      </c>
      <c r="F275" s="219">
        <v>108</v>
      </c>
      <c r="G275" s="373">
        <v>105</v>
      </c>
      <c r="H275" s="269">
        <v>104</v>
      </c>
      <c r="I275" s="269">
        <v>104</v>
      </c>
      <c r="J275" s="269">
        <v>102.5</v>
      </c>
      <c r="K275" s="311">
        <v>99</v>
      </c>
      <c r="L275" s="218">
        <v>107.5</v>
      </c>
      <c r="M275" s="269">
        <v>106.5</v>
      </c>
      <c r="N275" s="269">
        <v>103.5</v>
      </c>
      <c r="O275" s="219">
        <v>101</v>
      </c>
      <c r="P275" s="373">
        <v>101.5</v>
      </c>
      <c r="Q275" s="269">
        <v>102.5</v>
      </c>
      <c r="R275" s="269">
        <v>103.5</v>
      </c>
      <c r="S275" s="269">
        <v>106</v>
      </c>
      <c r="T275" s="269">
        <v>106.5</v>
      </c>
      <c r="U275" s="311">
        <v>106.5</v>
      </c>
      <c r="V275" s="218">
        <v>107</v>
      </c>
      <c r="W275" s="269">
        <v>105</v>
      </c>
      <c r="X275" s="269">
        <v>104</v>
      </c>
      <c r="Y275" s="219">
        <v>100</v>
      </c>
      <c r="Z275" s="331"/>
      <c r="AA275" s="200" t="s">
        <v>57</v>
      </c>
      <c r="AB275" s="200">
        <v>97.31</v>
      </c>
    </row>
    <row r="276" spans="1:29" ht="13" thickBot="1" x14ac:dyDescent="0.3">
      <c r="A276" s="268" t="s">
        <v>26</v>
      </c>
      <c r="B276" s="216">
        <f t="shared" ref="B276:Y276" si="134">(B275-B261)</f>
        <v>7</v>
      </c>
      <c r="C276" s="217">
        <f t="shared" si="134"/>
        <v>6.5</v>
      </c>
      <c r="D276" s="217">
        <f t="shared" si="134"/>
        <v>6.5</v>
      </c>
      <c r="E276" s="217">
        <f t="shared" si="134"/>
        <v>7</v>
      </c>
      <c r="F276" s="322">
        <f t="shared" si="134"/>
        <v>7</v>
      </c>
      <c r="G276" s="374">
        <f t="shared" si="134"/>
        <v>6.5</v>
      </c>
      <c r="H276" s="217">
        <f t="shared" si="134"/>
        <v>6.5</v>
      </c>
      <c r="I276" s="217">
        <f t="shared" si="134"/>
        <v>7</v>
      </c>
      <c r="J276" s="217">
        <f t="shared" si="134"/>
        <v>7</v>
      </c>
      <c r="K276" s="332">
        <f t="shared" si="134"/>
        <v>6.5</v>
      </c>
      <c r="L276" s="216">
        <f t="shared" si="134"/>
        <v>7</v>
      </c>
      <c r="M276" s="217">
        <f t="shared" si="134"/>
        <v>7</v>
      </c>
      <c r="N276" s="217">
        <f t="shared" si="134"/>
        <v>6.5</v>
      </c>
      <c r="O276" s="322">
        <f t="shared" si="134"/>
        <v>6.5</v>
      </c>
      <c r="P276" s="374">
        <f t="shared" si="134"/>
        <v>6.5</v>
      </c>
      <c r="Q276" s="217">
        <f t="shared" si="134"/>
        <v>6.5</v>
      </c>
      <c r="R276" s="217">
        <f t="shared" si="134"/>
        <v>6.5</v>
      </c>
      <c r="S276" s="217">
        <f t="shared" si="134"/>
        <v>7</v>
      </c>
      <c r="T276" s="217">
        <f t="shared" si="134"/>
        <v>7</v>
      </c>
      <c r="U276" s="332">
        <f t="shared" si="134"/>
        <v>6.5</v>
      </c>
      <c r="V276" s="216">
        <f t="shared" si="134"/>
        <v>7</v>
      </c>
      <c r="W276" s="217">
        <f t="shared" si="134"/>
        <v>6.5</v>
      </c>
      <c r="X276" s="217">
        <f t="shared" si="134"/>
        <v>7</v>
      </c>
      <c r="Y276" s="322">
        <f t="shared" si="134"/>
        <v>6.5</v>
      </c>
      <c r="Z276" s="333"/>
      <c r="AA276" s="200" t="s">
        <v>26</v>
      </c>
      <c r="AB276" s="200">
        <f>AB275-AB261</f>
        <v>6.75</v>
      </c>
    </row>
    <row r="278" spans="1:29" ht="13" thickBot="1" x14ac:dyDescent="0.3"/>
    <row r="279" spans="1:29" ht="13.5" thickBot="1" x14ac:dyDescent="0.3">
      <c r="A279" s="230" t="s">
        <v>165</v>
      </c>
      <c r="B279" s="896" t="s">
        <v>53</v>
      </c>
      <c r="C279" s="897"/>
      <c r="D279" s="897"/>
      <c r="E279" s="897"/>
      <c r="F279" s="897"/>
      <c r="G279" s="897"/>
      <c r="H279" s="897"/>
      <c r="I279" s="897"/>
      <c r="J279" s="897"/>
      <c r="K279" s="897"/>
      <c r="L279" s="896" t="s">
        <v>114</v>
      </c>
      <c r="M279" s="897"/>
      <c r="N279" s="897"/>
      <c r="O279" s="898"/>
      <c r="P279" s="897" t="s">
        <v>63</v>
      </c>
      <c r="Q279" s="897"/>
      <c r="R279" s="897"/>
      <c r="S279" s="897"/>
      <c r="T279" s="897"/>
      <c r="U279" s="897"/>
      <c r="V279" s="897"/>
      <c r="W279" s="897"/>
      <c r="X279" s="897"/>
      <c r="Y279" s="898"/>
      <c r="Z279" s="892" t="s">
        <v>55</v>
      </c>
      <c r="AA279" s="200">
        <v>904</v>
      </c>
    </row>
    <row r="280" spans="1:29" x14ac:dyDescent="0.25">
      <c r="A280" s="231" t="s">
        <v>54</v>
      </c>
      <c r="B280" s="356">
        <v>1</v>
      </c>
      <c r="C280" s="357">
        <v>2</v>
      </c>
      <c r="D280" s="357">
        <v>3</v>
      </c>
      <c r="E280" s="357">
        <v>4</v>
      </c>
      <c r="F280" s="362">
        <v>5</v>
      </c>
      <c r="G280" s="436">
        <v>6</v>
      </c>
      <c r="H280" s="357">
        <v>7</v>
      </c>
      <c r="I280" s="357">
        <v>8</v>
      </c>
      <c r="J280" s="357">
        <v>9</v>
      </c>
      <c r="K280" s="414">
        <v>10</v>
      </c>
      <c r="L280" s="356">
        <v>1</v>
      </c>
      <c r="M280" s="357">
        <v>2</v>
      </c>
      <c r="N280" s="357">
        <v>3</v>
      </c>
      <c r="O280" s="362">
        <v>4</v>
      </c>
      <c r="P280" s="436">
        <v>1</v>
      </c>
      <c r="Q280" s="357">
        <v>2</v>
      </c>
      <c r="R280" s="357">
        <v>3</v>
      </c>
      <c r="S280" s="357">
        <v>4</v>
      </c>
      <c r="T280" s="357">
        <v>5</v>
      </c>
      <c r="U280" s="414">
        <v>6</v>
      </c>
      <c r="V280" s="356">
        <v>7</v>
      </c>
      <c r="W280" s="357">
        <v>8</v>
      </c>
      <c r="X280" s="357">
        <v>9</v>
      </c>
      <c r="Y280" s="362">
        <v>10</v>
      </c>
      <c r="Z280" s="819"/>
    </row>
    <row r="281" spans="1:29" ht="13" thickBot="1" x14ac:dyDescent="0.3">
      <c r="A281" s="231" t="s">
        <v>2</v>
      </c>
      <c r="B281" s="443">
        <v>5</v>
      </c>
      <c r="C281" s="294">
        <v>4</v>
      </c>
      <c r="D281" s="234">
        <v>3</v>
      </c>
      <c r="E281" s="307">
        <v>2</v>
      </c>
      <c r="F281" s="435">
        <v>1</v>
      </c>
      <c r="G281" s="481">
        <v>1</v>
      </c>
      <c r="H281" s="307">
        <v>2</v>
      </c>
      <c r="I281" s="234">
        <v>3</v>
      </c>
      <c r="J281" s="294">
        <v>4</v>
      </c>
      <c r="K281" s="522">
        <v>5</v>
      </c>
      <c r="L281" s="233">
        <v>1</v>
      </c>
      <c r="M281" s="307">
        <v>2</v>
      </c>
      <c r="N281" s="234">
        <v>3</v>
      </c>
      <c r="O281" s="444">
        <v>4</v>
      </c>
      <c r="P281" s="523">
        <v>5</v>
      </c>
      <c r="Q281" s="294">
        <v>4</v>
      </c>
      <c r="R281" s="234">
        <v>3</v>
      </c>
      <c r="S281" s="234">
        <v>3</v>
      </c>
      <c r="T281" s="307">
        <v>2</v>
      </c>
      <c r="U281" s="524">
        <v>1</v>
      </c>
      <c r="V281" s="233">
        <v>1</v>
      </c>
      <c r="W281" s="307">
        <v>2</v>
      </c>
      <c r="X281" s="234">
        <v>3</v>
      </c>
      <c r="Y281" s="444">
        <v>4</v>
      </c>
      <c r="Z281" s="895"/>
      <c r="AB281" s="313"/>
      <c r="AC281" s="313"/>
    </row>
    <row r="282" spans="1:29" ht="13" x14ac:dyDescent="0.25">
      <c r="A282" s="236" t="s">
        <v>3</v>
      </c>
      <c r="B282" s="237">
        <v>2290</v>
      </c>
      <c r="C282" s="238">
        <v>2290</v>
      </c>
      <c r="D282" s="238">
        <v>2290</v>
      </c>
      <c r="E282" s="238">
        <v>2290</v>
      </c>
      <c r="F282" s="239">
        <v>2290</v>
      </c>
      <c r="G282" s="430">
        <v>2290</v>
      </c>
      <c r="H282" s="238">
        <v>2290</v>
      </c>
      <c r="I282" s="238">
        <v>2290</v>
      </c>
      <c r="J282" s="238">
        <v>2290</v>
      </c>
      <c r="K282" s="308">
        <v>2290</v>
      </c>
      <c r="L282" s="237">
        <v>2290</v>
      </c>
      <c r="M282" s="238">
        <v>2290</v>
      </c>
      <c r="N282" s="238">
        <v>2290</v>
      </c>
      <c r="O282" s="239">
        <v>2290</v>
      </c>
      <c r="P282" s="430">
        <v>2290</v>
      </c>
      <c r="Q282" s="238">
        <v>2290</v>
      </c>
      <c r="R282" s="238">
        <v>2290</v>
      </c>
      <c r="S282" s="238">
        <v>2290</v>
      </c>
      <c r="T282" s="238">
        <v>2290</v>
      </c>
      <c r="U282" s="308">
        <v>2290</v>
      </c>
      <c r="V282" s="237">
        <v>2290</v>
      </c>
      <c r="W282" s="238">
        <v>2290</v>
      </c>
      <c r="X282" s="238">
        <v>2290</v>
      </c>
      <c r="Y282" s="239">
        <v>2290</v>
      </c>
      <c r="Z282" s="440">
        <v>2290</v>
      </c>
      <c r="AA282" s="210"/>
      <c r="AB282" s="313"/>
      <c r="AC282" s="313"/>
    </row>
    <row r="283" spans="1:29" x14ac:dyDescent="0.25">
      <c r="A283" s="241" t="s">
        <v>6</v>
      </c>
      <c r="B283" s="242">
        <v>2378</v>
      </c>
      <c r="C283" s="243">
        <v>2373</v>
      </c>
      <c r="D283" s="243">
        <v>2397</v>
      </c>
      <c r="E283" s="243">
        <v>2357</v>
      </c>
      <c r="F283" s="244">
        <v>2379</v>
      </c>
      <c r="G283" s="431">
        <v>2420</v>
      </c>
      <c r="H283" s="243">
        <v>2453</v>
      </c>
      <c r="I283" s="243">
        <v>2386</v>
      </c>
      <c r="J283" s="243">
        <v>2395</v>
      </c>
      <c r="K283" s="281">
        <v>2507</v>
      </c>
      <c r="L283" s="242">
        <v>2408</v>
      </c>
      <c r="M283" s="243">
        <v>2433</v>
      </c>
      <c r="N283" s="243">
        <v>2406</v>
      </c>
      <c r="O283" s="244">
        <v>2472</v>
      </c>
      <c r="P283" s="431">
        <v>2455</v>
      </c>
      <c r="Q283" s="243">
        <v>2404</v>
      </c>
      <c r="R283" s="243">
        <v>2442</v>
      </c>
      <c r="S283" s="243">
        <v>2399</v>
      </c>
      <c r="T283" s="243">
        <v>2393</v>
      </c>
      <c r="U283" s="281">
        <v>2344</v>
      </c>
      <c r="V283" s="242">
        <v>2399</v>
      </c>
      <c r="W283" s="243">
        <v>2354</v>
      </c>
      <c r="X283" s="243">
        <v>2433</v>
      </c>
      <c r="Y283" s="244">
        <v>2409</v>
      </c>
      <c r="Z283" s="390">
        <v>2408</v>
      </c>
      <c r="AA283" s="228"/>
    </row>
    <row r="284" spans="1:29" x14ac:dyDescent="0.25">
      <c r="A284" s="231" t="s">
        <v>7</v>
      </c>
      <c r="B284" s="245">
        <v>91.8</v>
      </c>
      <c r="C284" s="246">
        <v>90.4</v>
      </c>
      <c r="D284" s="246">
        <v>94</v>
      </c>
      <c r="E284" s="246">
        <v>93.3</v>
      </c>
      <c r="F284" s="247">
        <v>81.5</v>
      </c>
      <c r="G284" s="432">
        <v>100</v>
      </c>
      <c r="H284" s="246">
        <v>92.3</v>
      </c>
      <c r="I284" s="246">
        <v>95.6</v>
      </c>
      <c r="J284" s="246">
        <v>97.1</v>
      </c>
      <c r="K284" s="282">
        <v>100</v>
      </c>
      <c r="L284" s="245">
        <v>81.5</v>
      </c>
      <c r="M284" s="246">
        <v>95.9</v>
      </c>
      <c r="N284" s="246">
        <v>89.6</v>
      </c>
      <c r="O284" s="247">
        <v>86.1</v>
      </c>
      <c r="P284" s="432">
        <v>82.6</v>
      </c>
      <c r="Q284" s="246">
        <v>97.4</v>
      </c>
      <c r="R284" s="246">
        <v>88.6</v>
      </c>
      <c r="S284" s="246">
        <v>97.9</v>
      </c>
      <c r="T284" s="246">
        <v>94.4</v>
      </c>
      <c r="U284" s="282">
        <v>89.7</v>
      </c>
      <c r="V284" s="245">
        <v>92.3</v>
      </c>
      <c r="W284" s="246">
        <v>100</v>
      </c>
      <c r="X284" s="246">
        <v>97.9</v>
      </c>
      <c r="Y284" s="247">
        <v>96.6</v>
      </c>
      <c r="Z284" s="441">
        <v>0.90700000000000003</v>
      </c>
      <c r="AA284" s="210"/>
      <c r="AB284" s="210"/>
      <c r="AC284" s="210"/>
    </row>
    <row r="285" spans="1:29" ht="13" thickBot="1" x14ac:dyDescent="0.3">
      <c r="A285" s="256" t="s">
        <v>8</v>
      </c>
      <c r="B285" s="324">
        <v>5.8999999999999997E-2</v>
      </c>
      <c r="C285" s="325">
        <v>6.4000000000000001E-2</v>
      </c>
      <c r="D285" s="325">
        <v>5.6000000000000001E-2</v>
      </c>
      <c r="E285" s="325">
        <v>5.8000000000000003E-2</v>
      </c>
      <c r="F285" s="408">
        <v>7.2999999999999995E-2</v>
      </c>
      <c r="G285" s="433">
        <v>5.0999999999999997E-2</v>
      </c>
      <c r="H285" s="325">
        <v>5.3999999999999999E-2</v>
      </c>
      <c r="I285" s="325">
        <v>4.9000000000000002E-2</v>
      </c>
      <c r="J285" s="325">
        <v>4.1000000000000002E-2</v>
      </c>
      <c r="K285" s="329">
        <v>4.8000000000000001E-2</v>
      </c>
      <c r="L285" s="324">
        <v>6.8000000000000005E-2</v>
      </c>
      <c r="M285" s="325">
        <v>5.8999999999999997E-2</v>
      </c>
      <c r="N285" s="325">
        <v>6.6000000000000003E-2</v>
      </c>
      <c r="O285" s="408">
        <v>6.7000000000000004E-2</v>
      </c>
      <c r="P285" s="433">
        <v>6.4000000000000001E-2</v>
      </c>
      <c r="Q285" s="325">
        <v>0.05</v>
      </c>
      <c r="R285" s="325">
        <v>6.3E-2</v>
      </c>
      <c r="S285" s="325">
        <v>5.6000000000000001E-2</v>
      </c>
      <c r="T285" s="325">
        <v>5.0999999999999997E-2</v>
      </c>
      <c r="U285" s="329">
        <v>6.4000000000000001E-2</v>
      </c>
      <c r="V285" s="324">
        <v>5.8000000000000003E-2</v>
      </c>
      <c r="W285" s="325">
        <v>3.7999999999999999E-2</v>
      </c>
      <c r="X285" s="325">
        <v>0.05</v>
      </c>
      <c r="Y285" s="408">
        <v>5.1999999999999998E-2</v>
      </c>
      <c r="Z285" s="442">
        <v>5.8000000000000003E-2</v>
      </c>
      <c r="AA285" s="228"/>
    </row>
    <row r="286" spans="1:29" x14ac:dyDescent="0.25">
      <c r="A286" s="483" t="s">
        <v>1</v>
      </c>
      <c r="B286" s="327">
        <f>B283/B282*100-100</f>
        <v>3.842794759825324</v>
      </c>
      <c r="C286" s="328">
        <f t="shared" ref="C286:E286" si="135">C283/C282*100-100</f>
        <v>3.6244541484716137</v>
      </c>
      <c r="D286" s="328">
        <f t="shared" si="135"/>
        <v>4.6724890829694203</v>
      </c>
      <c r="E286" s="328">
        <f t="shared" si="135"/>
        <v>2.9257641921397521</v>
      </c>
      <c r="F286" s="410">
        <f>F283/F282*100-100</f>
        <v>3.8864628820960689</v>
      </c>
      <c r="G286" s="434">
        <f t="shared" ref="G286:N286" si="136">G283/G282*100-100</f>
        <v>5.6768558951965105</v>
      </c>
      <c r="H286" s="328">
        <f t="shared" si="136"/>
        <v>7.117903930131007</v>
      </c>
      <c r="I286" s="328">
        <f t="shared" si="136"/>
        <v>4.192139737991269</v>
      </c>
      <c r="J286" s="328">
        <f t="shared" si="136"/>
        <v>4.585152838427959</v>
      </c>
      <c r="K286" s="330">
        <f t="shared" si="136"/>
        <v>9.4759825327510754</v>
      </c>
      <c r="L286" s="327">
        <f t="shared" si="136"/>
        <v>5.1528384279476001</v>
      </c>
      <c r="M286" s="328">
        <f t="shared" si="136"/>
        <v>6.2445414847161658</v>
      </c>
      <c r="N286" s="328">
        <f t="shared" si="136"/>
        <v>5.0655021834061102</v>
      </c>
      <c r="O286" s="410">
        <f>O283/O282*100-100</f>
        <v>7.9475982532751175</v>
      </c>
      <c r="P286" s="434">
        <f t="shared" ref="P286:Z286" si="137">P283/P282*100-100</f>
        <v>7.2052401746724826</v>
      </c>
      <c r="Q286" s="328">
        <f t="shared" si="137"/>
        <v>4.9781659388646204</v>
      </c>
      <c r="R286" s="328">
        <f t="shared" si="137"/>
        <v>6.6375545851528557</v>
      </c>
      <c r="S286" s="328">
        <f t="shared" si="137"/>
        <v>4.7598253275109101</v>
      </c>
      <c r="T286" s="328">
        <f t="shared" si="137"/>
        <v>4.4978165938864549</v>
      </c>
      <c r="U286" s="330">
        <f t="shared" si="137"/>
        <v>2.3580786026200968</v>
      </c>
      <c r="V286" s="327">
        <f t="shared" si="137"/>
        <v>4.7598253275109101</v>
      </c>
      <c r="W286" s="328">
        <f t="shared" si="137"/>
        <v>2.7947598253275032</v>
      </c>
      <c r="X286" s="328">
        <f t="shared" si="137"/>
        <v>6.2445414847161658</v>
      </c>
      <c r="Y286" s="410">
        <f t="shared" si="137"/>
        <v>5.196506550218345</v>
      </c>
      <c r="Z286" s="480">
        <f t="shared" si="137"/>
        <v>5.1528384279476001</v>
      </c>
      <c r="AA286" s="547"/>
      <c r="AB286" s="210"/>
      <c r="AC286" s="210"/>
    </row>
    <row r="287" spans="1:29" ht="13" thickBot="1" x14ac:dyDescent="0.3">
      <c r="A287" s="484" t="s">
        <v>27</v>
      </c>
      <c r="B287" s="220">
        <f t="shared" ref="B287:Z287" si="138">B283-B269</f>
        <v>148</v>
      </c>
      <c r="C287" s="221">
        <f t="shared" si="138"/>
        <v>134</v>
      </c>
      <c r="D287" s="221">
        <f t="shared" si="138"/>
        <v>180</v>
      </c>
      <c r="E287" s="221">
        <f t="shared" si="138"/>
        <v>184</v>
      </c>
      <c r="F287" s="226">
        <f t="shared" si="138"/>
        <v>187</v>
      </c>
      <c r="G287" s="520">
        <f t="shared" si="138"/>
        <v>183</v>
      </c>
      <c r="H287" s="221">
        <f t="shared" si="138"/>
        <v>244</v>
      </c>
      <c r="I287" s="221">
        <f t="shared" si="138"/>
        <v>236</v>
      </c>
      <c r="J287" s="221">
        <f t="shared" si="138"/>
        <v>207</v>
      </c>
      <c r="K287" s="323">
        <f t="shared" si="138"/>
        <v>194</v>
      </c>
      <c r="L287" s="220">
        <f t="shared" si="138"/>
        <v>258</v>
      </c>
      <c r="M287" s="221">
        <f t="shared" si="138"/>
        <v>215</v>
      </c>
      <c r="N287" s="221">
        <f t="shared" si="138"/>
        <v>161</v>
      </c>
      <c r="O287" s="226">
        <f t="shared" si="138"/>
        <v>172</v>
      </c>
      <c r="P287" s="520">
        <f t="shared" si="138"/>
        <v>172</v>
      </c>
      <c r="Q287" s="221">
        <f t="shared" si="138"/>
        <v>156</v>
      </c>
      <c r="R287" s="221">
        <f t="shared" si="138"/>
        <v>209</v>
      </c>
      <c r="S287" s="221">
        <f t="shared" si="138"/>
        <v>193</v>
      </c>
      <c r="T287" s="221">
        <f t="shared" si="138"/>
        <v>216</v>
      </c>
      <c r="U287" s="323">
        <f t="shared" si="138"/>
        <v>118</v>
      </c>
      <c r="V287" s="220">
        <f t="shared" si="138"/>
        <v>229</v>
      </c>
      <c r="W287" s="221">
        <f t="shared" si="138"/>
        <v>140</v>
      </c>
      <c r="X287" s="221">
        <f t="shared" si="138"/>
        <v>231</v>
      </c>
      <c r="Y287" s="226">
        <f t="shared" si="138"/>
        <v>139</v>
      </c>
      <c r="Z287" s="370">
        <f t="shared" si="138"/>
        <v>188</v>
      </c>
      <c r="AA287" s="210"/>
    </row>
    <row r="288" spans="1:29" x14ac:dyDescent="0.25">
      <c r="A288" s="267" t="s">
        <v>51</v>
      </c>
      <c r="B288" s="326">
        <v>663</v>
      </c>
      <c r="C288" s="310">
        <v>703</v>
      </c>
      <c r="D288" s="310">
        <v>666</v>
      </c>
      <c r="E288" s="310">
        <v>407</v>
      </c>
      <c r="F288" s="482">
        <v>370</v>
      </c>
      <c r="G288" s="521">
        <v>319</v>
      </c>
      <c r="H288" s="310">
        <v>530</v>
      </c>
      <c r="I288" s="310">
        <v>593</v>
      </c>
      <c r="J288" s="310">
        <v>452</v>
      </c>
      <c r="K288" s="340">
        <v>463</v>
      </c>
      <c r="L288" s="326">
        <v>353</v>
      </c>
      <c r="M288" s="310">
        <v>651</v>
      </c>
      <c r="N288" s="310">
        <v>585</v>
      </c>
      <c r="O288" s="482">
        <v>513</v>
      </c>
      <c r="P288" s="521">
        <v>302</v>
      </c>
      <c r="Q288" s="310">
        <v>532</v>
      </c>
      <c r="R288" s="310">
        <v>586</v>
      </c>
      <c r="S288" s="310">
        <v>635</v>
      </c>
      <c r="T288" s="310">
        <v>478</v>
      </c>
      <c r="U288" s="340">
        <v>394</v>
      </c>
      <c r="V288" s="326">
        <v>353</v>
      </c>
      <c r="W288" s="310">
        <v>539</v>
      </c>
      <c r="X288" s="310">
        <v>637</v>
      </c>
      <c r="Y288" s="482">
        <v>392</v>
      </c>
      <c r="Z288" s="371">
        <f>SUM(B288:Y288)</f>
        <v>12116</v>
      </c>
      <c r="AA288" s="200" t="s">
        <v>56</v>
      </c>
      <c r="AB288" s="265">
        <f>Z274-Z288</f>
        <v>7</v>
      </c>
      <c r="AC288" s="266">
        <f>AB288/Z274</f>
        <v>5.774148313123814E-4</v>
      </c>
    </row>
    <row r="289" spans="1:29" x14ac:dyDescent="0.25">
      <c r="A289" s="267" t="s">
        <v>28</v>
      </c>
      <c r="B289" s="218">
        <v>107</v>
      </c>
      <c r="C289" s="269">
        <v>108</v>
      </c>
      <c r="D289" s="269">
        <v>109</v>
      </c>
      <c r="E289" s="269">
        <v>111</v>
      </c>
      <c r="F289" s="219">
        <v>113</v>
      </c>
      <c r="G289" s="373">
        <v>109.5</v>
      </c>
      <c r="H289" s="269">
        <v>108.5</v>
      </c>
      <c r="I289" s="269">
        <v>108.5</v>
      </c>
      <c r="J289" s="269">
        <v>107</v>
      </c>
      <c r="K289" s="311">
        <v>103.5</v>
      </c>
      <c r="L289" s="218">
        <v>112</v>
      </c>
      <c r="M289" s="269">
        <v>111</v>
      </c>
      <c r="N289" s="269">
        <v>108.5</v>
      </c>
      <c r="O289" s="219">
        <v>105.5</v>
      </c>
      <c r="P289" s="373">
        <v>106</v>
      </c>
      <c r="Q289" s="269">
        <v>107</v>
      </c>
      <c r="R289" s="269">
        <v>108</v>
      </c>
      <c r="S289" s="269">
        <v>110.5</v>
      </c>
      <c r="T289" s="269">
        <v>111</v>
      </c>
      <c r="U289" s="311">
        <v>111.5</v>
      </c>
      <c r="V289" s="218">
        <v>111.5</v>
      </c>
      <c r="W289" s="269">
        <v>110</v>
      </c>
      <c r="X289" s="269">
        <v>108.5</v>
      </c>
      <c r="Y289" s="219">
        <v>105</v>
      </c>
      <c r="Z289" s="331"/>
      <c r="AA289" s="200" t="s">
        <v>57</v>
      </c>
      <c r="AB289" s="200">
        <v>104.08</v>
      </c>
    </row>
    <row r="290" spans="1:29" ht="13" thickBot="1" x14ac:dyDescent="0.3">
      <c r="A290" s="268" t="s">
        <v>26</v>
      </c>
      <c r="B290" s="216">
        <f t="shared" ref="B290:Y290" si="139">(B289-B275)</f>
        <v>5</v>
      </c>
      <c r="C290" s="217">
        <f t="shared" si="139"/>
        <v>5</v>
      </c>
      <c r="D290" s="217">
        <f t="shared" si="139"/>
        <v>5</v>
      </c>
      <c r="E290" s="217">
        <f t="shared" si="139"/>
        <v>5</v>
      </c>
      <c r="F290" s="322">
        <f t="shared" si="139"/>
        <v>5</v>
      </c>
      <c r="G290" s="374">
        <f t="shared" si="139"/>
        <v>4.5</v>
      </c>
      <c r="H290" s="217">
        <f t="shared" si="139"/>
        <v>4.5</v>
      </c>
      <c r="I290" s="217">
        <f t="shared" si="139"/>
        <v>4.5</v>
      </c>
      <c r="J290" s="217">
        <f t="shared" si="139"/>
        <v>4.5</v>
      </c>
      <c r="K290" s="332">
        <f t="shared" si="139"/>
        <v>4.5</v>
      </c>
      <c r="L290" s="216">
        <f t="shared" si="139"/>
        <v>4.5</v>
      </c>
      <c r="M290" s="217">
        <f t="shared" si="139"/>
        <v>4.5</v>
      </c>
      <c r="N290" s="217">
        <f t="shared" si="139"/>
        <v>5</v>
      </c>
      <c r="O290" s="322">
        <f t="shared" si="139"/>
        <v>4.5</v>
      </c>
      <c r="P290" s="374">
        <f t="shared" si="139"/>
        <v>4.5</v>
      </c>
      <c r="Q290" s="217">
        <f t="shared" si="139"/>
        <v>4.5</v>
      </c>
      <c r="R290" s="217">
        <f t="shared" si="139"/>
        <v>4.5</v>
      </c>
      <c r="S290" s="217">
        <f t="shared" si="139"/>
        <v>4.5</v>
      </c>
      <c r="T290" s="217">
        <f t="shared" si="139"/>
        <v>4.5</v>
      </c>
      <c r="U290" s="332">
        <f t="shared" si="139"/>
        <v>5</v>
      </c>
      <c r="V290" s="216">
        <f t="shared" si="139"/>
        <v>4.5</v>
      </c>
      <c r="W290" s="217">
        <f t="shared" si="139"/>
        <v>5</v>
      </c>
      <c r="X290" s="217">
        <f t="shared" si="139"/>
        <v>4.5</v>
      </c>
      <c r="Y290" s="322">
        <f t="shared" si="139"/>
        <v>5</v>
      </c>
      <c r="Z290" s="333"/>
      <c r="AA290" s="200" t="s">
        <v>26</v>
      </c>
      <c r="AB290" s="200">
        <f>AB289-AB275</f>
        <v>6.769999999999996</v>
      </c>
    </row>
    <row r="292" spans="1:29" ht="13" thickBot="1" x14ac:dyDescent="0.3"/>
    <row r="293" spans="1:29" ht="13.5" thickBot="1" x14ac:dyDescent="0.3">
      <c r="A293" s="230" t="s">
        <v>167</v>
      </c>
      <c r="B293" s="896" t="s">
        <v>53</v>
      </c>
      <c r="C293" s="897"/>
      <c r="D293" s="897"/>
      <c r="E293" s="897"/>
      <c r="F293" s="897"/>
      <c r="G293" s="897"/>
      <c r="H293" s="897"/>
      <c r="I293" s="897"/>
      <c r="J293" s="897"/>
      <c r="K293" s="897"/>
      <c r="L293" s="896" t="s">
        <v>114</v>
      </c>
      <c r="M293" s="897"/>
      <c r="N293" s="897"/>
      <c r="O293" s="898"/>
      <c r="P293" s="897" t="s">
        <v>63</v>
      </c>
      <c r="Q293" s="897"/>
      <c r="R293" s="897"/>
      <c r="S293" s="897"/>
      <c r="T293" s="897"/>
      <c r="U293" s="897"/>
      <c r="V293" s="897"/>
      <c r="W293" s="897"/>
      <c r="X293" s="897"/>
      <c r="Y293" s="898"/>
      <c r="Z293" s="892" t="s">
        <v>55</v>
      </c>
      <c r="AA293" s="200">
        <v>909</v>
      </c>
    </row>
    <row r="294" spans="1:29" x14ac:dyDescent="0.25">
      <c r="A294" s="231" t="s">
        <v>54</v>
      </c>
      <c r="B294" s="356">
        <v>1</v>
      </c>
      <c r="C294" s="357">
        <v>2</v>
      </c>
      <c r="D294" s="357">
        <v>3</v>
      </c>
      <c r="E294" s="357">
        <v>4</v>
      </c>
      <c r="F294" s="362">
        <v>5</v>
      </c>
      <c r="G294" s="436">
        <v>6</v>
      </c>
      <c r="H294" s="357">
        <v>7</v>
      </c>
      <c r="I294" s="357">
        <v>8</v>
      </c>
      <c r="J294" s="357">
        <v>9</v>
      </c>
      <c r="K294" s="414">
        <v>10</v>
      </c>
      <c r="L294" s="356">
        <v>1</v>
      </c>
      <c r="M294" s="357">
        <v>2</v>
      </c>
      <c r="N294" s="357">
        <v>3</v>
      </c>
      <c r="O294" s="362">
        <v>4</v>
      </c>
      <c r="P294" s="436">
        <v>1</v>
      </c>
      <c r="Q294" s="357">
        <v>2</v>
      </c>
      <c r="R294" s="357">
        <v>3</v>
      </c>
      <c r="S294" s="357">
        <v>4</v>
      </c>
      <c r="T294" s="357">
        <v>5</v>
      </c>
      <c r="U294" s="414">
        <v>6</v>
      </c>
      <c r="V294" s="356">
        <v>7</v>
      </c>
      <c r="W294" s="357">
        <v>8</v>
      </c>
      <c r="X294" s="357">
        <v>9</v>
      </c>
      <c r="Y294" s="362">
        <v>10</v>
      </c>
      <c r="Z294" s="819"/>
    </row>
    <row r="295" spans="1:29" ht="13" thickBot="1" x14ac:dyDescent="0.3">
      <c r="A295" s="231" t="s">
        <v>2</v>
      </c>
      <c r="B295" s="443">
        <v>5</v>
      </c>
      <c r="C295" s="294">
        <v>4</v>
      </c>
      <c r="D295" s="234">
        <v>3</v>
      </c>
      <c r="E295" s="307">
        <v>2</v>
      </c>
      <c r="F295" s="435">
        <v>1</v>
      </c>
      <c r="G295" s="481">
        <v>1</v>
      </c>
      <c r="H295" s="307">
        <v>2</v>
      </c>
      <c r="I295" s="234">
        <v>3</v>
      </c>
      <c r="J295" s="294">
        <v>4</v>
      </c>
      <c r="K295" s="522">
        <v>5</v>
      </c>
      <c r="L295" s="233">
        <v>1</v>
      </c>
      <c r="M295" s="307">
        <v>2</v>
      </c>
      <c r="N295" s="234">
        <v>3</v>
      </c>
      <c r="O295" s="444">
        <v>4</v>
      </c>
      <c r="P295" s="523">
        <v>5</v>
      </c>
      <c r="Q295" s="294">
        <v>4</v>
      </c>
      <c r="R295" s="234">
        <v>3</v>
      </c>
      <c r="S295" s="234">
        <v>3</v>
      </c>
      <c r="T295" s="307">
        <v>2</v>
      </c>
      <c r="U295" s="524">
        <v>1</v>
      </c>
      <c r="V295" s="233">
        <v>1</v>
      </c>
      <c r="W295" s="307">
        <v>2</v>
      </c>
      <c r="X295" s="234">
        <v>3</v>
      </c>
      <c r="Y295" s="444">
        <v>4</v>
      </c>
      <c r="Z295" s="895"/>
      <c r="AB295" s="313"/>
      <c r="AC295" s="313"/>
    </row>
    <row r="296" spans="1:29" ht="13" x14ac:dyDescent="0.25">
      <c r="A296" s="236" t="s">
        <v>3</v>
      </c>
      <c r="B296" s="237">
        <v>2470</v>
      </c>
      <c r="C296" s="238">
        <v>2470</v>
      </c>
      <c r="D296" s="238">
        <v>2470</v>
      </c>
      <c r="E296" s="238">
        <v>2470</v>
      </c>
      <c r="F296" s="239">
        <v>2470</v>
      </c>
      <c r="G296" s="430">
        <v>2470</v>
      </c>
      <c r="H296" s="238">
        <v>2470</v>
      </c>
      <c r="I296" s="238">
        <v>2470</v>
      </c>
      <c r="J296" s="238">
        <v>2470</v>
      </c>
      <c r="K296" s="308">
        <v>2470</v>
      </c>
      <c r="L296" s="237">
        <v>2470</v>
      </c>
      <c r="M296" s="238">
        <v>2470</v>
      </c>
      <c r="N296" s="238">
        <v>2470</v>
      </c>
      <c r="O296" s="239">
        <v>2470</v>
      </c>
      <c r="P296" s="430">
        <v>2470</v>
      </c>
      <c r="Q296" s="238">
        <v>2470</v>
      </c>
      <c r="R296" s="238">
        <v>2470</v>
      </c>
      <c r="S296" s="238">
        <v>2470</v>
      </c>
      <c r="T296" s="238">
        <v>2470</v>
      </c>
      <c r="U296" s="308">
        <v>2470</v>
      </c>
      <c r="V296" s="237">
        <v>2470</v>
      </c>
      <c r="W296" s="238">
        <v>2470</v>
      </c>
      <c r="X296" s="238">
        <v>2470</v>
      </c>
      <c r="Y296" s="239">
        <v>2470</v>
      </c>
      <c r="Z296" s="440">
        <v>2470</v>
      </c>
      <c r="AA296" s="210"/>
      <c r="AB296" s="313"/>
      <c r="AC296" s="313"/>
    </row>
    <row r="297" spans="1:29" x14ac:dyDescent="0.25">
      <c r="A297" s="241" t="s">
        <v>6</v>
      </c>
      <c r="B297" s="242">
        <v>2607</v>
      </c>
      <c r="C297" s="243">
        <v>2541</v>
      </c>
      <c r="D297" s="243">
        <v>2589</v>
      </c>
      <c r="E297" s="243">
        <v>2511</v>
      </c>
      <c r="F297" s="244">
        <v>2562</v>
      </c>
      <c r="G297" s="431">
        <v>2550</v>
      </c>
      <c r="H297" s="243">
        <v>2584</v>
      </c>
      <c r="I297" s="243">
        <v>2518</v>
      </c>
      <c r="J297" s="243">
        <v>2600</v>
      </c>
      <c r="K297" s="281">
        <v>2605</v>
      </c>
      <c r="L297" s="242">
        <v>2658</v>
      </c>
      <c r="M297" s="243">
        <v>2589</v>
      </c>
      <c r="N297" s="243">
        <v>2540</v>
      </c>
      <c r="O297" s="244">
        <v>2613</v>
      </c>
      <c r="P297" s="431">
        <v>2573</v>
      </c>
      <c r="Q297" s="243">
        <v>2598</v>
      </c>
      <c r="R297" s="243">
        <v>2600</v>
      </c>
      <c r="S297" s="243">
        <v>2581</v>
      </c>
      <c r="T297" s="243">
        <v>2618</v>
      </c>
      <c r="U297" s="281">
        <v>2575</v>
      </c>
      <c r="V297" s="242">
        <v>2590</v>
      </c>
      <c r="W297" s="243">
        <v>2528</v>
      </c>
      <c r="X297" s="243">
        <v>2601</v>
      </c>
      <c r="Y297" s="244">
        <v>2660</v>
      </c>
      <c r="Z297" s="390">
        <v>2586</v>
      </c>
      <c r="AA297" s="228"/>
    </row>
    <row r="298" spans="1:29" x14ac:dyDescent="0.25">
      <c r="A298" s="231" t="s">
        <v>7</v>
      </c>
      <c r="B298" s="245">
        <v>71.400000000000006</v>
      </c>
      <c r="C298" s="246">
        <v>86.5</v>
      </c>
      <c r="D298" s="246">
        <v>90.2</v>
      </c>
      <c r="E298" s="246">
        <v>86.7</v>
      </c>
      <c r="F298" s="247">
        <v>85.2</v>
      </c>
      <c r="G298" s="432">
        <v>69.2</v>
      </c>
      <c r="H298" s="246">
        <v>82.5</v>
      </c>
      <c r="I298" s="246">
        <v>82.2</v>
      </c>
      <c r="J298" s="246">
        <v>81.8</v>
      </c>
      <c r="K298" s="282">
        <v>82.9</v>
      </c>
      <c r="L298" s="245">
        <v>73.099999999999994</v>
      </c>
      <c r="M298" s="246">
        <v>87.8</v>
      </c>
      <c r="N298" s="246">
        <v>86.4</v>
      </c>
      <c r="O298" s="247">
        <v>84.2</v>
      </c>
      <c r="P298" s="432">
        <v>86.4</v>
      </c>
      <c r="Q298" s="246">
        <v>87.2</v>
      </c>
      <c r="R298" s="246">
        <v>80</v>
      </c>
      <c r="S298" s="246">
        <v>76.599999999999994</v>
      </c>
      <c r="T298" s="246">
        <v>92.1</v>
      </c>
      <c r="U298" s="282">
        <v>93.1</v>
      </c>
      <c r="V298" s="245">
        <v>77.8</v>
      </c>
      <c r="W298" s="246">
        <v>90.2</v>
      </c>
      <c r="X298" s="246">
        <v>91.5</v>
      </c>
      <c r="Y298" s="247">
        <v>86.2</v>
      </c>
      <c r="Z298" s="441">
        <v>0.83299999999999996</v>
      </c>
      <c r="AA298" s="210"/>
      <c r="AB298" s="210"/>
      <c r="AC298" s="210"/>
    </row>
    <row r="299" spans="1:29" ht="13" thickBot="1" x14ac:dyDescent="0.3">
      <c r="A299" s="256" t="s">
        <v>8</v>
      </c>
      <c r="B299" s="324">
        <v>7.8E-2</v>
      </c>
      <c r="C299" s="325">
        <v>6.7000000000000004E-2</v>
      </c>
      <c r="D299" s="325">
        <v>6.3E-2</v>
      </c>
      <c r="E299" s="325">
        <v>6.6000000000000003E-2</v>
      </c>
      <c r="F299" s="408">
        <v>6.4000000000000001E-2</v>
      </c>
      <c r="G299" s="433">
        <v>8.2000000000000003E-2</v>
      </c>
      <c r="H299" s="325">
        <v>7.3999999999999996E-2</v>
      </c>
      <c r="I299" s="325">
        <v>7.6999999999999999E-2</v>
      </c>
      <c r="J299" s="325">
        <v>6.9000000000000006E-2</v>
      </c>
      <c r="K299" s="329">
        <v>7.4999999999999997E-2</v>
      </c>
      <c r="L299" s="324">
        <v>0.08</v>
      </c>
      <c r="M299" s="325">
        <v>7.1999999999999995E-2</v>
      </c>
      <c r="N299" s="325">
        <v>6.5000000000000002E-2</v>
      </c>
      <c r="O299" s="408">
        <v>7.5999999999999998E-2</v>
      </c>
      <c r="P299" s="433">
        <v>7.1999999999999995E-2</v>
      </c>
      <c r="Q299" s="325">
        <v>6.2E-2</v>
      </c>
      <c r="R299" s="325">
        <v>6.5000000000000002E-2</v>
      </c>
      <c r="S299" s="325">
        <v>7.1999999999999995E-2</v>
      </c>
      <c r="T299" s="325">
        <v>5.1999999999999998E-2</v>
      </c>
      <c r="U299" s="329">
        <v>6.5000000000000002E-2</v>
      </c>
      <c r="V299" s="324">
        <v>6.6000000000000003E-2</v>
      </c>
      <c r="W299" s="325">
        <v>6.4000000000000001E-2</v>
      </c>
      <c r="X299" s="325">
        <v>6.0999999999999999E-2</v>
      </c>
      <c r="Y299" s="408">
        <v>6.7000000000000004E-2</v>
      </c>
      <c r="Z299" s="442">
        <v>7.0000000000000007E-2</v>
      </c>
      <c r="AA299" s="228"/>
    </row>
    <row r="300" spans="1:29" x14ac:dyDescent="0.25">
      <c r="A300" s="483" t="s">
        <v>1</v>
      </c>
      <c r="B300" s="327">
        <f>B297/B296*100-100</f>
        <v>5.5465587044534459</v>
      </c>
      <c r="C300" s="328">
        <f t="shared" ref="C300:E300" si="140">C297/C296*100-100</f>
        <v>2.8744939271255134</v>
      </c>
      <c r="D300" s="328">
        <f t="shared" si="140"/>
        <v>4.81781376518218</v>
      </c>
      <c r="E300" s="328">
        <f t="shared" si="140"/>
        <v>1.6599190283400844</v>
      </c>
      <c r="F300" s="410">
        <f>F297/F296*100-100</f>
        <v>3.7246963562753024</v>
      </c>
      <c r="G300" s="434">
        <f t="shared" ref="G300:N300" si="141">G297/G296*100-100</f>
        <v>3.2388663967611393</v>
      </c>
      <c r="H300" s="328">
        <f t="shared" si="141"/>
        <v>4.6153846153846274</v>
      </c>
      <c r="I300" s="328">
        <f t="shared" si="141"/>
        <v>1.9433198380566949</v>
      </c>
      <c r="J300" s="328">
        <f t="shared" si="141"/>
        <v>5.2631578947368354</v>
      </c>
      <c r="K300" s="330">
        <f t="shared" si="141"/>
        <v>5.4655870445344163</v>
      </c>
      <c r="L300" s="327">
        <f t="shared" si="141"/>
        <v>7.6113360323886639</v>
      </c>
      <c r="M300" s="328">
        <f t="shared" si="141"/>
        <v>4.81781376518218</v>
      </c>
      <c r="N300" s="328">
        <f t="shared" si="141"/>
        <v>2.8340080971659916</v>
      </c>
      <c r="O300" s="410">
        <f>O297/O296*100-100</f>
        <v>5.7894736842105203</v>
      </c>
      <c r="P300" s="434">
        <f t="shared" ref="P300:Z300" si="142">P297/P296*100-100</f>
        <v>4.1700404858299578</v>
      </c>
      <c r="Q300" s="328">
        <f t="shared" si="142"/>
        <v>5.1821862348178058</v>
      </c>
      <c r="R300" s="328">
        <f t="shared" si="142"/>
        <v>5.2631578947368354</v>
      </c>
      <c r="S300" s="328">
        <f t="shared" si="142"/>
        <v>4.493927125506076</v>
      </c>
      <c r="T300" s="328">
        <f t="shared" si="142"/>
        <v>5.9919028340081013</v>
      </c>
      <c r="U300" s="330">
        <f t="shared" si="142"/>
        <v>4.2510121457489873</v>
      </c>
      <c r="V300" s="327">
        <f t="shared" si="142"/>
        <v>4.8582995951417018</v>
      </c>
      <c r="W300" s="328">
        <f t="shared" si="142"/>
        <v>2.3481781376518285</v>
      </c>
      <c r="X300" s="328">
        <f t="shared" si="142"/>
        <v>5.3036437246963573</v>
      </c>
      <c r="Y300" s="410">
        <f t="shared" si="142"/>
        <v>7.6923076923076934</v>
      </c>
      <c r="Z300" s="480">
        <f t="shared" si="142"/>
        <v>4.6963562753036427</v>
      </c>
      <c r="AA300" s="547"/>
      <c r="AB300" s="210"/>
      <c r="AC300" s="210"/>
    </row>
    <row r="301" spans="1:29" ht="13" thickBot="1" x14ac:dyDescent="0.3">
      <c r="A301" s="484" t="s">
        <v>27</v>
      </c>
      <c r="B301" s="220">
        <f t="shared" ref="B301:Z301" si="143">B297-B283</f>
        <v>229</v>
      </c>
      <c r="C301" s="221">
        <f t="shared" si="143"/>
        <v>168</v>
      </c>
      <c r="D301" s="221">
        <f t="shared" si="143"/>
        <v>192</v>
      </c>
      <c r="E301" s="221">
        <f t="shared" si="143"/>
        <v>154</v>
      </c>
      <c r="F301" s="226">
        <f t="shared" si="143"/>
        <v>183</v>
      </c>
      <c r="G301" s="520">
        <f t="shared" si="143"/>
        <v>130</v>
      </c>
      <c r="H301" s="221">
        <f t="shared" si="143"/>
        <v>131</v>
      </c>
      <c r="I301" s="221">
        <f t="shared" si="143"/>
        <v>132</v>
      </c>
      <c r="J301" s="221">
        <f t="shared" si="143"/>
        <v>205</v>
      </c>
      <c r="K301" s="323">
        <f t="shared" si="143"/>
        <v>98</v>
      </c>
      <c r="L301" s="220">
        <f t="shared" si="143"/>
        <v>250</v>
      </c>
      <c r="M301" s="221">
        <f t="shared" si="143"/>
        <v>156</v>
      </c>
      <c r="N301" s="221">
        <f t="shared" si="143"/>
        <v>134</v>
      </c>
      <c r="O301" s="226">
        <f t="shared" si="143"/>
        <v>141</v>
      </c>
      <c r="P301" s="520">
        <f t="shared" si="143"/>
        <v>118</v>
      </c>
      <c r="Q301" s="221">
        <f t="shared" si="143"/>
        <v>194</v>
      </c>
      <c r="R301" s="221">
        <f t="shared" si="143"/>
        <v>158</v>
      </c>
      <c r="S301" s="221">
        <f t="shared" si="143"/>
        <v>182</v>
      </c>
      <c r="T301" s="221">
        <f t="shared" si="143"/>
        <v>225</v>
      </c>
      <c r="U301" s="323">
        <f t="shared" si="143"/>
        <v>231</v>
      </c>
      <c r="V301" s="220">
        <f t="shared" si="143"/>
        <v>191</v>
      </c>
      <c r="W301" s="221">
        <f t="shared" si="143"/>
        <v>174</v>
      </c>
      <c r="X301" s="221">
        <f t="shared" si="143"/>
        <v>168</v>
      </c>
      <c r="Y301" s="226">
        <f t="shared" si="143"/>
        <v>251</v>
      </c>
      <c r="Z301" s="370">
        <f t="shared" si="143"/>
        <v>178</v>
      </c>
      <c r="AA301" s="210"/>
    </row>
    <row r="302" spans="1:29" x14ac:dyDescent="0.25">
      <c r="A302" s="267" t="s">
        <v>51</v>
      </c>
      <c r="B302" s="326">
        <v>663</v>
      </c>
      <c r="C302" s="310">
        <v>703</v>
      </c>
      <c r="D302" s="310">
        <v>666</v>
      </c>
      <c r="E302" s="310">
        <v>406</v>
      </c>
      <c r="F302" s="482">
        <v>370</v>
      </c>
      <c r="G302" s="521">
        <v>319</v>
      </c>
      <c r="H302" s="310">
        <v>530</v>
      </c>
      <c r="I302" s="310">
        <v>592</v>
      </c>
      <c r="J302" s="310">
        <v>452</v>
      </c>
      <c r="K302" s="340">
        <v>463</v>
      </c>
      <c r="L302" s="326">
        <v>352</v>
      </c>
      <c r="M302" s="310">
        <v>651</v>
      </c>
      <c r="N302" s="310">
        <v>584</v>
      </c>
      <c r="O302" s="482">
        <v>513</v>
      </c>
      <c r="P302" s="521">
        <v>302</v>
      </c>
      <c r="Q302" s="310">
        <v>532</v>
      </c>
      <c r="R302" s="310">
        <v>585</v>
      </c>
      <c r="S302" s="310">
        <v>635</v>
      </c>
      <c r="T302" s="310">
        <v>478</v>
      </c>
      <c r="U302" s="340">
        <v>391</v>
      </c>
      <c r="V302" s="326">
        <v>352</v>
      </c>
      <c r="W302" s="310">
        <v>538</v>
      </c>
      <c r="X302" s="310">
        <v>636</v>
      </c>
      <c r="Y302" s="482">
        <v>392</v>
      </c>
      <c r="Z302" s="371">
        <f>SUM(B302:Y302)</f>
        <v>12105</v>
      </c>
      <c r="AA302" s="200" t="s">
        <v>56</v>
      </c>
      <c r="AB302" s="265">
        <f>Z288-Z302</f>
        <v>11</v>
      </c>
      <c r="AC302" s="266">
        <f>AB302/Z288</f>
        <v>9.0789039286893363E-4</v>
      </c>
    </row>
    <row r="303" spans="1:29" x14ac:dyDescent="0.25">
      <c r="A303" s="267" t="s">
        <v>28</v>
      </c>
      <c r="B303" s="218">
        <v>112</v>
      </c>
      <c r="C303" s="269">
        <v>113</v>
      </c>
      <c r="D303" s="269">
        <v>113.5</v>
      </c>
      <c r="E303" s="269">
        <v>116</v>
      </c>
      <c r="F303" s="219">
        <v>117.5</v>
      </c>
      <c r="G303" s="373">
        <v>114.5</v>
      </c>
      <c r="H303" s="269">
        <v>113</v>
      </c>
      <c r="I303" s="269">
        <v>113.5</v>
      </c>
      <c r="J303" s="269">
        <v>112</v>
      </c>
      <c r="K303" s="311">
        <v>108.5</v>
      </c>
      <c r="L303" s="218">
        <v>116.5</v>
      </c>
      <c r="M303" s="269">
        <v>116</v>
      </c>
      <c r="N303" s="269">
        <v>113.5</v>
      </c>
      <c r="O303" s="219">
        <v>110.5</v>
      </c>
      <c r="P303" s="373">
        <v>111</v>
      </c>
      <c r="Q303" s="269">
        <v>112</v>
      </c>
      <c r="R303" s="269">
        <v>113</v>
      </c>
      <c r="S303" s="269">
        <v>115.5</v>
      </c>
      <c r="T303" s="269">
        <v>115.5</v>
      </c>
      <c r="U303" s="311">
        <v>116</v>
      </c>
      <c r="V303" s="218">
        <v>116</v>
      </c>
      <c r="W303" s="269">
        <v>115</v>
      </c>
      <c r="X303" s="269">
        <v>113.5</v>
      </c>
      <c r="Y303" s="219">
        <v>109.5</v>
      </c>
      <c r="Z303" s="331"/>
      <c r="AA303" s="200" t="s">
        <v>57</v>
      </c>
      <c r="AB303" s="200">
        <v>108.81</v>
      </c>
    </row>
    <row r="304" spans="1:29" ht="13" thickBot="1" x14ac:dyDescent="0.3">
      <c r="A304" s="268" t="s">
        <v>26</v>
      </c>
      <c r="B304" s="216">
        <f t="shared" ref="B304:Y304" si="144">(B303-B289)</f>
        <v>5</v>
      </c>
      <c r="C304" s="217">
        <f t="shared" si="144"/>
        <v>5</v>
      </c>
      <c r="D304" s="217">
        <f t="shared" si="144"/>
        <v>4.5</v>
      </c>
      <c r="E304" s="217">
        <f t="shared" si="144"/>
        <v>5</v>
      </c>
      <c r="F304" s="322">
        <f t="shared" si="144"/>
        <v>4.5</v>
      </c>
      <c r="G304" s="374">
        <f t="shared" si="144"/>
        <v>5</v>
      </c>
      <c r="H304" s="374">
        <f t="shared" si="144"/>
        <v>4.5</v>
      </c>
      <c r="I304" s="217">
        <f t="shared" si="144"/>
        <v>5</v>
      </c>
      <c r="J304" s="217">
        <f t="shared" si="144"/>
        <v>5</v>
      </c>
      <c r="K304" s="332">
        <f t="shared" si="144"/>
        <v>5</v>
      </c>
      <c r="L304" s="216">
        <f t="shared" si="144"/>
        <v>4.5</v>
      </c>
      <c r="M304" s="217">
        <f t="shared" si="144"/>
        <v>5</v>
      </c>
      <c r="N304" s="217">
        <f t="shared" si="144"/>
        <v>5</v>
      </c>
      <c r="O304" s="322">
        <f t="shared" si="144"/>
        <v>5</v>
      </c>
      <c r="P304" s="374">
        <f t="shared" si="144"/>
        <v>5</v>
      </c>
      <c r="Q304" s="217">
        <f t="shared" si="144"/>
        <v>5</v>
      </c>
      <c r="R304" s="217">
        <f t="shared" si="144"/>
        <v>5</v>
      </c>
      <c r="S304" s="217">
        <f t="shared" si="144"/>
        <v>5</v>
      </c>
      <c r="T304" s="217">
        <f t="shared" si="144"/>
        <v>4.5</v>
      </c>
      <c r="U304" s="332">
        <f t="shared" si="144"/>
        <v>4.5</v>
      </c>
      <c r="V304" s="216">
        <f t="shared" si="144"/>
        <v>4.5</v>
      </c>
      <c r="W304" s="217">
        <f t="shared" si="144"/>
        <v>5</v>
      </c>
      <c r="X304" s="217">
        <f t="shared" si="144"/>
        <v>5</v>
      </c>
      <c r="Y304" s="322">
        <f t="shared" si="144"/>
        <v>4.5</v>
      </c>
      <c r="Z304" s="333"/>
      <c r="AA304" s="200" t="s">
        <v>26</v>
      </c>
      <c r="AB304" s="200">
        <f>AB303-AB289</f>
        <v>4.730000000000004</v>
      </c>
    </row>
    <row r="306" spans="1:29" ht="13" thickBot="1" x14ac:dyDescent="0.3"/>
    <row r="307" spans="1:29" ht="13.5" thickBot="1" x14ac:dyDescent="0.3">
      <c r="A307" s="230" t="s">
        <v>168</v>
      </c>
      <c r="B307" s="896" t="s">
        <v>53</v>
      </c>
      <c r="C307" s="897"/>
      <c r="D307" s="897"/>
      <c r="E307" s="897"/>
      <c r="F307" s="897"/>
      <c r="G307" s="897"/>
      <c r="H307" s="897"/>
      <c r="I307" s="897"/>
      <c r="J307" s="897"/>
      <c r="K307" s="897"/>
      <c r="L307" s="896" t="s">
        <v>114</v>
      </c>
      <c r="M307" s="897"/>
      <c r="N307" s="897"/>
      <c r="O307" s="898"/>
      <c r="P307" s="897" t="s">
        <v>63</v>
      </c>
      <c r="Q307" s="897"/>
      <c r="R307" s="897"/>
      <c r="S307" s="897"/>
      <c r="T307" s="897"/>
      <c r="U307" s="897"/>
      <c r="V307" s="897"/>
      <c r="W307" s="897"/>
      <c r="X307" s="897"/>
      <c r="Y307" s="898"/>
      <c r="Z307" s="892" t="s">
        <v>55</v>
      </c>
      <c r="AA307" s="200">
        <v>901</v>
      </c>
    </row>
    <row r="308" spans="1:29" x14ac:dyDescent="0.25">
      <c r="A308" s="231" t="s">
        <v>54</v>
      </c>
      <c r="B308" s="356">
        <v>1</v>
      </c>
      <c r="C308" s="357">
        <v>2</v>
      </c>
      <c r="D308" s="357">
        <v>3</v>
      </c>
      <c r="E308" s="357">
        <v>4</v>
      </c>
      <c r="F308" s="362">
        <v>5</v>
      </c>
      <c r="G308" s="436">
        <v>6</v>
      </c>
      <c r="H308" s="357">
        <v>7</v>
      </c>
      <c r="I308" s="357">
        <v>8</v>
      </c>
      <c r="J308" s="357">
        <v>9</v>
      </c>
      <c r="K308" s="414">
        <v>10</v>
      </c>
      <c r="L308" s="356">
        <v>1</v>
      </c>
      <c r="M308" s="357">
        <v>2</v>
      </c>
      <c r="N308" s="357">
        <v>3</v>
      </c>
      <c r="O308" s="362">
        <v>4</v>
      </c>
      <c r="P308" s="436">
        <v>1</v>
      </c>
      <c r="Q308" s="357">
        <v>2</v>
      </c>
      <c r="R308" s="357">
        <v>3</v>
      </c>
      <c r="S308" s="357">
        <v>4</v>
      </c>
      <c r="T308" s="357">
        <v>5</v>
      </c>
      <c r="U308" s="414">
        <v>6</v>
      </c>
      <c r="V308" s="356">
        <v>7</v>
      </c>
      <c r="W308" s="357">
        <v>8</v>
      </c>
      <c r="X308" s="357">
        <v>9</v>
      </c>
      <c r="Y308" s="362">
        <v>10</v>
      </c>
      <c r="Z308" s="819"/>
    </row>
    <row r="309" spans="1:29" ht="13" thickBot="1" x14ac:dyDescent="0.3">
      <c r="A309" s="231" t="s">
        <v>2</v>
      </c>
      <c r="B309" s="443">
        <v>5</v>
      </c>
      <c r="C309" s="294">
        <v>4</v>
      </c>
      <c r="D309" s="234">
        <v>3</v>
      </c>
      <c r="E309" s="307">
        <v>2</v>
      </c>
      <c r="F309" s="435">
        <v>1</v>
      </c>
      <c r="G309" s="481">
        <v>1</v>
      </c>
      <c r="H309" s="307">
        <v>2</v>
      </c>
      <c r="I309" s="234">
        <v>3</v>
      </c>
      <c r="J309" s="294">
        <v>4</v>
      </c>
      <c r="K309" s="522">
        <v>5</v>
      </c>
      <c r="L309" s="233">
        <v>1</v>
      </c>
      <c r="M309" s="307">
        <v>2</v>
      </c>
      <c r="N309" s="234">
        <v>3</v>
      </c>
      <c r="O309" s="444">
        <v>4</v>
      </c>
      <c r="P309" s="523">
        <v>5</v>
      </c>
      <c r="Q309" s="294">
        <v>4</v>
      </c>
      <c r="R309" s="234">
        <v>3</v>
      </c>
      <c r="S309" s="234">
        <v>3</v>
      </c>
      <c r="T309" s="307">
        <v>2</v>
      </c>
      <c r="U309" s="524">
        <v>1</v>
      </c>
      <c r="V309" s="233">
        <v>1</v>
      </c>
      <c r="W309" s="307">
        <v>2</v>
      </c>
      <c r="X309" s="234">
        <v>3</v>
      </c>
      <c r="Y309" s="444">
        <v>4</v>
      </c>
      <c r="Z309" s="895"/>
      <c r="AB309" s="313"/>
      <c r="AC309" s="313"/>
    </row>
    <row r="310" spans="1:29" ht="13" x14ac:dyDescent="0.25">
      <c r="A310" s="236" t="s">
        <v>3</v>
      </c>
      <c r="B310" s="237">
        <v>2670</v>
      </c>
      <c r="C310" s="238">
        <v>2670</v>
      </c>
      <c r="D310" s="238">
        <v>2670</v>
      </c>
      <c r="E310" s="238">
        <v>2670</v>
      </c>
      <c r="F310" s="239">
        <v>2670</v>
      </c>
      <c r="G310" s="430">
        <v>2670</v>
      </c>
      <c r="H310" s="238">
        <v>2670</v>
      </c>
      <c r="I310" s="238">
        <v>2670</v>
      </c>
      <c r="J310" s="238">
        <v>2670</v>
      </c>
      <c r="K310" s="308">
        <v>2670</v>
      </c>
      <c r="L310" s="237">
        <v>2670</v>
      </c>
      <c r="M310" s="238">
        <v>2670</v>
      </c>
      <c r="N310" s="238">
        <v>2670</v>
      </c>
      <c r="O310" s="239">
        <v>2670</v>
      </c>
      <c r="P310" s="430">
        <v>2670</v>
      </c>
      <c r="Q310" s="238">
        <v>2670</v>
      </c>
      <c r="R310" s="238">
        <v>2670</v>
      </c>
      <c r="S310" s="238">
        <v>2670</v>
      </c>
      <c r="T310" s="238">
        <v>2670</v>
      </c>
      <c r="U310" s="308">
        <v>2670</v>
      </c>
      <c r="V310" s="237">
        <v>2670</v>
      </c>
      <c r="W310" s="238">
        <v>2670</v>
      </c>
      <c r="X310" s="238">
        <v>2670</v>
      </c>
      <c r="Y310" s="239">
        <v>2670</v>
      </c>
      <c r="Z310" s="440">
        <v>2670</v>
      </c>
      <c r="AA310" s="210"/>
      <c r="AB310" s="313"/>
      <c r="AC310" s="313"/>
    </row>
    <row r="311" spans="1:29" x14ac:dyDescent="0.25">
      <c r="A311" s="241" t="s">
        <v>6</v>
      </c>
      <c r="B311" s="242">
        <v>2819</v>
      </c>
      <c r="C311" s="243">
        <v>2754</v>
      </c>
      <c r="D311" s="243">
        <v>2740</v>
      </c>
      <c r="E311" s="243">
        <v>2745</v>
      </c>
      <c r="F311" s="244">
        <v>2771</v>
      </c>
      <c r="G311" s="431">
        <v>2888</v>
      </c>
      <c r="H311" s="243">
        <v>2774</v>
      </c>
      <c r="I311" s="243">
        <v>2670</v>
      </c>
      <c r="J311" s="243">
        <v>2685</v>
      </c>
      <c r="K311" s="281">
        <v>2765</v>
      </c>
      <c r="L311" s="242">
        <v>2785</v>
      </c>
      <c r="M311" s="243">
        <v>2677</v>
      </c>
      <c r="N311" s="243">
        <v>2741</v>
      </c>
      <c r="O311" s="244">
        <v>2787</v>
      </c>
      <c r="P311" s="431">
        <v>2695</v>
      </c>
      <c r="Q311" s="243">
        <v>2721</v>
      </c>
      <c r="R311" s="243">
        <v>2719</v>
      </c>
      <c r="S311" s="243">
        <v>2686</v>
      </c>
      <c r="T311" s="243">
        <v>2668</v>
      </c>
      <c r="U311" s="281">
        <v>2696</v>
      </c>
      <c r="V311" s="242">
        <v>2671</v>
      </c>
      <c r="W311" s="243">
        <v>2697</v>
      </c>
      <c r="X311" s="243">
        <v>2705</v>
      </c>
      <c r="Y311" s="244">
        <v>2663</v>
      </c>
      <c r="Z311" s="390">
        <v>2729</v>
      </c>
      <c r="AA311" s="228"/>
    </row>
    <row r="312" spans="1:29" x14ac:dyDescent="0.25">
      <c r="A312" s="231" t="s">
        <v>7</v>
      </c>
      <c r="B312" s="245">
        <v>83.7</v>
      </c>
      <c r="C312" s="246">
        <v>90.4</v>
      </c>
      <c r="D312" s="246">
        <v>96</v>
      </c>
      <c r="E312" s="246">
        <v>93.3</v>
      </c>
      <c r="F312" s="247">
        <v>89.3</v>
      </c>
      <c r="G312" s="432">
        <v>75</v>
      </c>
      <c r="H312" s="246">
        <v>84.6</v>
      </c>
      <c r="I312" s="246">
        <v>84.1</v>
      </c>
      <c r="J312" s="246">
        <v>90.9</v>
      </c>
      <c r="K312" s="282">
        <v>79.400000000000006</v>
      </c>
      <c r="L312" s="245">
        <v>70.400000000000006</v>
      </c>
      <c r="M312" s="246">
        <v>77.599999999999994</v>
      </c>
      <c r="N312" s="246">
        <v>77.3</v>
      </c>
      <c r="O312" s="247">
        <v>84.2</v>
      </c>
      <c r="P312" s="432">
        <v>100</v>
      </c>
      <c r="Q312" s="246">
        <v>94.9</v>
      </c>
      <c r="R312" s="246">
        <v>86.4</v>
      </c>
      <c r="S312" s="246">
        <v>91.5</v>
      </c>
      <c r="T312" s="246">
        <v>83.3</v>
      </c>
      <c r="U312" s="282">
        <v>86.2</v>
      </c>
      <c r="V312" s="245">
        <v>84.6</v>
      </c>
      <c r="W312" s="246">
        <v>82.5</v>
      </c>
      <c r="X312" s="246">
        <v>83.3</v>
      </c>
      <c r="Y312" s="247">
        <v>72.400000000000006</v>
      </c>
      <c r="Z312" s="441">
        <v>0.84699999999999998</v>
      </c>
      <c r="AA312" s="210"/>
      <c r="AB312" s="210"/>
      <c r="AC312" s="210"/>
    </row>
    <row r="313" spans="1:29" ht="13" thickBot="1" x14ac:dyDescent="0.3">
      <c r="A313" s="256" t="s">
        <v>8</v>
      </c>
      <c r="B313" s="324">
        <v>8.4000000000000005E-2</v>
      </c>
      <c r="C313" s="325">
        <v>6.5000000000000002E-2</v>
      </c>
      <c r="D313" s="325">
        <v>5.2999999999999999E-2</v>
      </c>
      <c r="E313" s="325">
        <v>5.8999999999999997E-2</v>
      </c>
      <c r="F313" s="408">
        <v>6.6000000000000003E-2</v>
      </c>
      <c r="G313" s="433">
        <v>8.7999999999999995E-2</v>
      </c>
      <c r="H313" s="325">
        <v>6.3E-2</v>
      </c>
      <c r="I313" s="325">
        <v>6.7000000000000004E-2</v>
      </c>
      <c r="J313" s="325">
        <v>5.6000000000000001E-2</v>
      </c>
      <c r="K313" s="329">
        <v>7.1999999999999995E-2</v>
      </c>
      <c r="L313" s="324">
        <v>0.09</v>
      </c>
      <c r="M313" s="325">
        <v>7.3999999999999996E-2</v>
      </c>
      <c r="N313" s="325">
        <v>7.8E-2</v>
      </c>
      <c r="O313" s="408">
        <v>7.0999999999999994E-2</v>
      </c>
      <c r="P313" s="433">
        <v>0.05</v>
      </c>
      <c r="Q313" s="325">
        <v>5.3999999999999999E-2</v>
      </c>
      <c r="R313" s="325">
        <v>6.9000000000000006E-2</v>
      </c>
      <c r="S313" s="325">
        <v>6.4000000000000001E-2</v>
      </c>
      <c r="T313" s="325">
        <v>6.5000000000000002E-2</v>
      </c>
      <c r="U313" s="329">
        <v>6.2E-2</v>
      </c>
      <c r="V313" s="324">
        <v>6.9000000000000006E-2</v>
      </c>
      <c r="W313" s="325">
        <v>6.9000000000000006E-2</v>
      </c>
      <c r="X313" s="325">
        <v>7.1999999999999995E-2</v>
      </c>
      <c r="Y313" s="408">
        <v>7.2999999999999995E-2</v>
      </c>
      <c r="Z313" s="442">
        <v>7.0999999999999994E-2</v>
      </c>
      <c r="AA313" s="228"/>
    </row>
    <row r="314" spans="1:29" x14ac:dyDescent="0.25">
      <c r="A314" s="483" t="s">
        <v>1</v>
      </c>
      <c r="B314" s="327">
        <f>B311/B310*100-100</f>
        <v>5.5805243445692838</v>
      </c>
      <c r="C314" s="328">
        <f t="shared" ref="C314:E314" si="145">C311/C310*100-100</f>
        <v>3.1460674157303288</v>
      </c>
      <c r="D314" s="328">
        <f t="shared" si="145"/>
        <v>2.6217228464419549</v>
      </c>
      <c r="E314" s="328">
        <f t="shared" si="145"/>
        <v>2.8089887640449405</v>
      </c>
      <c r="F314" s="410">
        <f>F311/F310*100-100</f>
        <v>3.7827715355805367</v>
      </c>
      <c r="G314" s="434">
        <f t="shared" ref="G314:N314" si="146">G311/G310*100-100</f>
        <v>8.1647940074906415</v>
      </c>
      <c r="H314" s="328">
        <f t="shared" si="146"/>
        <v>3.8951310861423281</v>
      </c>
      <c r="I314" s="328">
        <f t="shared" si="146"/>
        <v>0</v>
      </c>
      <c r="J314" s="328">
        <f t="shared" si="146"/>
        <v>0.56179775280898525</v>
      </c>
      <c r="K314" s="330">
        <f t="shared" si="146"/>
        <v>3.5580524344569255</v>
      </c>
      <c r="L314" s="327">
        <f t="shared" si="146"/>
        <v>4.3071161048689106</v>
      </c>
      <c r="M314" s="328">
        <f t="shared" si="146"/>
        <v>0.26217228464420828</v>
      </c>
      <c r="N314" s="328">
        <f t="shared" si="146"/>
        <v>2.659176029962552</v>
      </c>
      <c r="O314" s="410">
        <f>O311/O310*100-100</f>
        <v>4.3820224719101049</v>
      </c>
      <c r="P314" s="434">
        <f t="shared" ref="P314:Z314" si="147">P311/P310*100-100</f>
        <v>0.93632958801497068</v>
      </c>
      <c r="Q314" s="328">
        <f t="shared" si="147"/>
        <v>1.9101123595505669</v>
      </c>
      <c r="R314" s="328">
        <f t="shared" si="147"/>
        <v>1.8352059925093727</v>
      </c>
      <c r="S314" s="328">
        <f t="shared" si="147"/>
        <v>0.59925093632959658</v>
      </c>
      <c r="T314" s="328">
        <f t="shared" si="147"/>
        <v>-7.4906367041194244E-2</v>
      </c>
      <c r="U314" s="330">
        <f t="shared" si="147"/>
        <v>0.9737827715355678</v>
      </c>
      <c r="V314" s="327">
        <f t="shared" si="147"/>
        <v>3.7453183520597122E-2</v>
      </c>
      <c r="W314" s="328">
        <f t="shared" si="147"/>
        <v>1.0112359550561933</v>
      </c>
      <c r="X314" s="328">
        <f t="shared" si="147"/>
        <v>1.3108614232209703</v>
      </c>
      <c r="Y314" s="410">
        <f t="shared" si="147"/>
        <v>-0.26217228464419406</v>
      </c>
      <c r="Z314" s="480">
        <f t="shared" si="147"/>
        <v>2.2097378277153581</v>
      </c>
      <c r="AA314" s="547"/>
      <c r="AB314" s="210"/>
      <c r="AC314" s="210"/>
    </row>
    <row r="315" spans="1:29" ht="13" thickBot="1" x14ac:dyDescent="0.3">
      <c r="A315" s="484" t="s">
        <v>27</v>
      </c>
      <c r="B315" s="220">
        <f t="shared" ref="B315:Z315" si="148">B311-B297</f>
        <v>212</v>
      </c>
      <c r="C315" s="221">
        <f t="shared" si="148"/>
        <v>213</v>
      </c>
      <c r="D315" s="221">
        <f t="shared" si="148"/>
        <v>151</v>
      </c>
      <c r="E315" s="221">
        <f t="shared" si="148"/>
        <v>234</v>
      </c>
      <c r="F315" s="226">
        <f t="shared" si="148"/>
        <v>209</v>
      </c>
      <c r="G315" s="520">
        <f t="shared" si="148"/>
        <v>338</v>
      </c>
      <c r="H315" s="221">
        <f t="shared" si="148"/>
        <v>190</v>
      </c>
      <c r="I315" s="221">
        <f t="shared" si="148"/>
        <v>152</v>
      </c>
      <c r="J315" s="221">
        <f t="shared" si="148"/>
        <v>85</v>
      </c>
      <c r="K315" s="323">
        <f t="shared" si="148"/>
        <v>160</v>
      </c>
      <c r="L315" s="220">
        <f t="shared" si="148"/>
        <v>127</v>
      </c>
      <c r="M315" s="221">
        <f t="shared" si="148"/>
        <v>88</v>
      </c>
      <c r="N315" s="221">
        <f t="shared" si="148"/>
        <v>201</v>
      </c>
      <c r="O315" s="226">
        <f t="shared" si="148"/>
        <v>174</v>
      </c>
      <c r="P315" s="520">
        <f t="shared" si="148"/>
        <v>122</v>
      </c>
      <c r="Q315" s="221">
        <f t="shared" si="148"/>
        <v>123</v>
      </c>
      <c r="R315" s="221">
        <f t="shared" si="148"/>
        <v>119</v>
      </c>
      <c r="S315" s="221">
        <f t="shared" si="148"/>
        <v>105</v>
      </c>
      <c r="T315" s="221">
        <f t="shared" si="148"/>
        <v>50</v>
      </c>
      <c r="U315" s="323">
        <f t="shared" si="148"/>
        <v>121</v>
      </c>
      <c r="V315" s="220">
        <f t="shared" si="148"/>
        <v>81</v>
      </c>
      <c r="W315" s="221">
        <f t="shared" si="148"/>
        <v>169</v>
      </c>
      <c r="X315" s="221">
        <f t="shared" si="148"/>
        <v>104</v>
      </c>
      <c r="Y315" s="226">
        <f t="shared" si="148"/>
        <v>3</v>
      </c>
      <c r="Z315" s="370">
        <f t="shared" si="148"/>
        <v>143</v>
      </c>
      <c r="AA315" s="210"/>
    </row>
    <row r="316" spans="1:29" x14ac:dyDescent="0.25">
      <c r="A316" s="267" t="s">
        <v>51</v>
      </c>
      <c r="B316" s="326">
        <v>662</v>
      </c>
      <c r="C316" s="310">
        <v>702</v>
      </c>
      <c r="D316" s="310">
        <v>665</v>
      </c>
      <c r="E316" s="310">
        <v>405</v>
      </c>
      <c r="F316" s="482">
        <v>370</v>
      </c>
      <c r="G316" s="521">
        <v>318</v>
      </c>
      <c r="H316" s="310">
        <v>530</v>
      </c>
      <c r="I316" s="310">
        <v>591</v>
      </c>
      <c r="J316" s="310">
        <v>451</v>
      </c>
      <c r="K316" s="340">
        <v>463</v>
      </c>
      <c r="L316" s="326">
        <v>350</v>
      </c>
      <c r="M316" s="310">
        <v>651</v>
      </c>
      <c r="N316" s="310">
        <v>581</v>
      </c>
      <c r="O316" s="482">
        <v>511</v>
      </c>
      <c r="P316" s="521">
        <v>301</v>
      </c>
      <c r="Q316" s="310">
        <v>532</v>
      </c>
      <c r="R316" s="310">
        <v>585</v>
      </c>
      <c r="S316" s="310">
        <v>634</v>
      </c>
      <c r="T316" s="310">
        <v>475</v>
      </c>
      <c r="U316" s="340">
        <v>391</v>
      </c>
      <c r="V316" s="326">
        <v>351</v>
      </c>
      <c r="W316" s="310">
        <v>537</v>
      </c>
      <c r="X316" s="310">
        <v>635</v>
      </c>
      <c r="Y316" s="482">
        <v>392</v>
      </c>
      <c r="Z316" s="371">
        <f>SUM(B316:Y316)</f>
        <v>12083</v>
      </c>
      <c r="AA316" s="200" t="s">
        <v>56</v>
      </c>
      <c r="AB316" s="265">
        <f>Z302-Z316</f>
        <v>22</v>
      </c>
      <c r="AC316" s="266">
        <f>AB316/Z302</f>
        <v>1.8174308137133416E-3</v>
      </c>
    </row>
    <row r="317" spans="1:29" x14ac:dyDescent="0.25">
      <c r="A317" s="267" t="s">
        <v>28</v>
      </c>
      <c r="B317" s="218">
        <v>116</v>
      </c>
      <c r="C317" s="269">
        <v>117</v>
      </c>
      <c r="D317" s="269">
        <v>118</v>
      </c>
      <c r="E317" s="269">
        <v>120.5</v>
      </c>
      <c r="F317" s="219">
        <v>121.5</v>
      </c>
      <c r="G317" s="373">
        <v>118.5</v>
      </c>
      <c r="H317" s="269">
        <v>117.5</v>
      </c>
      <c r="I317" s="269">
        <v>118.5</v>
      </c>
      <c r="J317" s="269">
        <v>117</v>
      </c>
      <c r="K317" s="311">
        <v>113.5</v>
      </c>
      <c r="L317" s="218">
        <v>121</v>
      </c>
      <c r="M317" s="269">
        <v>121</v>
      </c>
      <c r="N317" s="269">
        <v>118</v>
      </c>
      <c r="O317" s="219">
        <v>115</v>
      </c>
      <c r="P317" s="373">
        <v>116</v>
      </c>
      <c r="Q317" s="269">
        <v>117</v>
      </c>
      <c r="R317" s="269">
        <v>118</v>
      </c>
      <c r="S317" s="269">
        <v>120.5</v>
      </c>
      <c r="T317" s="269">
        <v>120.5</v>
      </c>
      <c r="U317" s="311">
        <v>121</v>
      </c>
      <c r="V317" s="218">
        <v>121</v>
      </c>
      <c r="W317" s="269">
        <v>119.5</v>
      </c>
      <c r="X317" s="269">
        <v>118.5</v>
      </c>
      <c r="Y317" s="219">
        <v>114.5</v>
      </c>
      <c r="Z317" s="331"/>
      <c r="AA317" s="200" t="s">
        <v>57</v>
      </c>
      <c r="AB317" s="200">
        <v>113.78</v>
      </c>
    </row>
    <row r="318" spans="1:29" ht="13" hidden="1" thickBot="1" x14ac:dyDescent="0.3">
      <c r="A318" s="268" t="s">
        <v>26</v>
      </c>
      <c r="B318" s="216">
        <f t="shared" ref="B318:Y318" si="149">(B317-B303)</f>
        <v>4</v>
      </c>
      <c r="C318" s="217">
        <f t="shared" si="149"/>
        <v>4</v>
      </c>
      <c r="D318" s="217">
        <f t="shared" si="149"/>
        <v>4.5</v>
      </c>
      <c r="E318" s="217">
        <f t="shared" si="149"/>
        <v>4.5</v>
      </c>
      <c r="F318" s="322">
        <f t="shared" si="149"/>
        <v>4</v>
      </c>
      <c r="G318" s="374">
        <f t="shared" si="149"/>
        <v>4</v>
      </c>
      <c r="H318" s="374">
        <f t="shared" si="149"/>
        <v>4.5</v>
      </c>
      <c r="I318" s="217">
        <f t="shared" si="149"/>
        <v>5</v>
      </c>
      <c r="J318" s="217">
        <f t="shared" si="149"/>
        <v>5</v>
      </c>
      <c r="K318" s="332">
        <f t="shared" si="149"/>
        <v>5</v>
      </c>
      <c r="L318" s="216">
        <f t="shared" si="149"/>
        <v>4.5</v>
      </c>
      <c r="M318" s="217">
        <f t="shared" si="149"/>
        <v>5</v>
      </c>
      <c r="N318" s="217">
        <f t="shared" si="149"/>
        <v>4.5</v>
      </c>
      <c r="O318" s="322">
        <f t="shared" si="149"/>
        <v>4.5</v>
      </c>
      <c r="P318" s="374">
        <f t="shared" si="149"/>
        <v>5</v>
      </c>
      <c r="Q318" s="217">
        <f t="shared" si="149"/>
        <v>5</v>
      </c>
      <c r="R318" s="217">
        <f t="shared" si="149"/>
        <v>5</v>
      </c>
      <c r="S318" s="217">
        <f t="shared" si="149"/>
        <v>5</v>
      </c>
      <c r="T318" s="217">
        <f t="shared" si="149"/>
        <v>5</v>
      </c>
      <c r="U318" s="332">
        <f t="shared" si="149"/>
        <v>5</v>
      </c>
      <c r="V318" s="216">
        <f t="shared" si="149"/>
        <v>5</v>
      </c>
      <c r="W318" s="217">
        <f t="shared" si="149"/>
        <v>4.5</v>
      </c>
      <c r="X318" s="217">
        <f t="shared" si="149"/>
        <v>5</v>
      </c>
      <c r="Y318" s="322">
        <f t="shared" si="149"/>
        <v>5</v>
      </c>
      <c r="Z318" s="333"/>
      <c r="AA318" s="200" t="s">
        <v>26</v>
      </c>
      <c r="AB318" s="200">
        <f>AB317-AB303</f>
        <v>4.9699999999999989</v>
      </c>
    </row>
    <row r="319" spans="1:29" x14ac:dyDescent="0.25">
      <c r="B319" s="655">
        <v>639</v>
      </c>
      <c r="C319" s="656">
        <v>616</v>
      </c>
      <c r="D319" s="657">
        <v>553</v>
      </c>
      <c r="E319" s="658">
        <v>80</v>
      </c>
      <c r="F319" s="659">
        <v>370</v>
      </c>
      <c r="G319" s="660">
        <v>318</v>
      </c>
      <c r="H319" s="660">
        <v>322</v>
      </c>
      <c r="I319" s="381">
        <v>584</v>
      </c>
      <c r="J319" s="661">
        <v>451</v>
      </c>
      <c r="K319" s="662">
        <v>463</v>
      </c>
      <c r="L319" s="663">
        <v>350</v>
      </c>
      <c r="M319" s="663">
        <v>289</v>
      </c>
      <c r="N319" s="664">
        <v>496</v>
      </c>
      <c r="O319" s="661">
        <v>87</v>
      </c>
      <c r="P319" s="560">
        <v>301</v>
      </c>
      <c r="Q319" s="560">
        <v>338</v>
      </c>
      <c r="R319" s="665">
        <v>445</v>
      </c>
      <c r="S319" s="505">
        <v>634</v>
      </c>
      <c r="T319" s="505">
        <v>5</v>
      </c>
      <c r="U319" s="666">
        <v>391</v>
      </c>
      <c r="V319" s="667">
        <v>169</v>
      </c>
      <c r="W319" s="666">
        <v>67</v>
      </c>
      <c r="X319" s="668">
        <v>52</v>
      </c>
      <c r="Y319" s="536">
        <v>392</v>
      </c>
    </row>
    <row r="320" spans="1:29" x14ac:dyDescent="0.25">
      <c r="B320" s="656">
        <v>23</v>
      </c>
      <c r="C320" s="657">
        <v>86</v>
      </c>
      <c r="D320" s="658">
        <v>112</v>
      </c>
      <c r="E320" s="659">
        <v>269</v>
      </c>
      <c r="H320" s="669">
        <v>192</v>
      </c>
      <c r="I320" s="670">
        <v>7</v>
      </c>
      <c r="M320" s="670">
        <v>362</v>
      </c>
      <c r="N320" s="661">
        <v>85</v>
      </c>
      <c r="O320" s="536">
        <v>247</v>
      </c>
      <c r="Q320" s="665">
        <v>194</v>
      </c>
      <c r="R320" s="668">
        <v>140</v>
      </c>
      <c r="T320" s="667">
        <v>470</v>
      </c>
      <c r="V320" s="666">
        <v>182</v>
      </c>
      <c r="W320" s="671">
        <v>470</v>
      </c>
      <c r="X320" s="671">
        <v>170</v>
      </c>
    </row>
    <row r="321" spans="1:41" x14ac:dyDescent="0.25">
      <c r="E321" s="381">
        <v>56</v>
      </c>
      <c r="H321" s="661">
        <v>16</v>
      </c>
      <c r="O321" s="662">
        <v>177</v>
      </c>
      <c r="X321" s="670">
        <v>270</v>
      </c>
    </row>
    <row r="322" spans="1:41" x14ac:dyDescent="0.25">
      <c r="X322" s="664">
        <v>143</v>
      </c>
    </row>
    <row r="323" spans="1:41" ht="13" thickBot="1" x14ac:dyDescent="0.3"/>
    <row r="324" spans="1:41" ht="16" thickBot="1" x14ac:dyDescent="0.4">
      <c r="B324" s="899" t="s">
        <v>172</v>
      </c>
      <c r="C324" s="900"/>
      <c r="D324" s="900"/>
      <c r="E324" s="900"/>
      <c r="F324" s="900"/>
      <c r="G324" s="900"/>
      <c r="H324" s="900"/>
      <c r="I324" s="900"/>
      <c r="J324" s="900"/>
      <c r="K324" s="901"/>
      <c r="L324" s="564"/>
      <c r="M324" s="565"/>
      <c r="N324" s="899" t="s">
        <v>173</v>
      </c>
      <c r="O324" s="900"/>
      <c r="P324" s="900"/>
      <c r="Q324" s="900"/>
      <c r="R324" s="900"/>
      <c r="S324" s="900"/>
      <c r="T324" s="900"/>
      <c r="U324" s="900"/>
      <c r="V324" s="900"/>
      <c r="W324" s="901"/>
      <c r="X324" s="564"/>
      <c r="Y324" s="565"/>
      <c r="Z324" s="899" t="s">
        <v>174</v>
      </c>
      <c r="AA324" s="900"/>
      <c r="AB324" s="900"/>
      <c r="AC324" s="900"/>
      <c r="AD324" s="900"/>
      <c r="AE324" s="900"/>
      <c r="AF324" s="900"/>
      <c r="AG324" s="900"/>
      <c r="AH324" s="900"/>
      <c r="AI324" s="901"/>
      <c r="AJ324" s="564"/>
    </row>
    <row r="325" spans="1:41" ht="47" thickBot="1" x14ac:dyDescent="0.4">
      <c r="B325" s="566" t="s">
        <v>175</v>
      </c>
      <c r="C325" s="567" t="s">
        <v>176</v>
      </c>
      <c r="D325" s="568" t="s">
        <v>51</v>
      </c>
      <c r="E325" s="568" t="s">
        <v>177</v>
      </c>
      <c r="F325" s="568" t="s">
        <v>178</v>
      </c>
      <c r="G325" s="568" t="s">
        <v>179</v>
      </c>
      <c r="H325" s="568" t="s">
        <v>180</v>
      </c>
      <c r="I325" s="568" t="s">
        <v>181</v>
      </c>
      <c r="J325" s="568" t="s">
        <v>182</v>
      </c>
      <c r="K325" s="569" t="s">
        <v>183</v>
      </c>
      <c r="L325" s="564"/>
      <c r="M325" s="565"/>
      <c r="N325" s="566" t="s">
        <v>175</v>
      </c>
      <c r="O325" s="567" t="s">
        <v>176</v>
      </c>
      <c r="P325" s="568" t="s">
        <v>51</v>
      </c>
      <c r="Q325" s="568" t="s">
        <v>177</v>
      </c>
      <c r="R325" s="568" t="s">
        <v>178</v>
      </c>
      <c r="S325" s="568" t="s">
        <v>179</v>
      </c>
      <c r="T325" s="568" t="s">
        <v>180</v>
      </c>
      <c r="U325" s="568" t="s">
        <v>181</v>
      </c>
      <c r="V325" s="568" t="s">
        <v>182</v>
      </c>
      <c r="W325" s="569" t="s">
        <v>183</v>
      </c>
      <c r="X325" s="564"/>
      <c r="Y325" s="565"/>
      <c r="Z325" s="570" t="s">
        <v>175</v>
      </c>
      <c r="AA325" s="571" t="s">
        <v>176</v>
      </c>
      <c r="AB325" s="572" t="s">
        <v>51</v>
      </c>
      <c r="AC325" s="572" t="s">
        <v>177</v>
      </c>
      <c r="AD325" s="572" t="s">
        <v>178</v>
      </c>
      <c r="AE325" s="572" t="s">
        <v>179</v>
      </c>
      <c r="AF325" s="572" t="s">
        <v>180</v>
      </c>
      <c r="AG325" s="572" t="s">
        <v>181</v>
      </c>
      <c r="AH325" s="572" t="s">
        <v>182</v>
      </c>
      <c r="AI325" s="573" t="s">
        <v>183</v>
      </c>
      <c r="AJ325" s="564"/>
      <c r="AL325" s="200" t="s">
        <v>184</v>
      </c>
      <c r="AM325" s="200" t="s">
        <v>54</v>
      </c>
      <c r="AN325" s="200" t="s">
        <v>185</v>
      </c>
    </row>
    <row r="326" spans="1:41" ht="15.5" x14ac:dyDescent="0.25">
      <c r="A326" s="574">
        <v>6</v>
      </c>
      <c r="B326" s="920">
        <v>1</v>
      </c>
      <c r="C326" s="575" t="s">
        <v>186</v>
      </c>
      <c r="D326" s="576">
        <v>639</v>
      </c>
      <c r="E326" s="577">
        <v>116</v>
      </c>
      <c r="F326" s="575" t="s">
        <v>187</v>
      </c>
      <c r="G326" s="829">
        <v>639</v>
      </c>
      <c r="H326" s="829">
        <v>116</v>
      </c>
      <c r="I326" s="829">
        <v>61</v>
      </c>
      <c r="J326" s="832" t="s">
        <v>188</v>
      </c>
      <c r="K326" s="823">
        <v>130</v>
      </c>
      <c r="L326" s="826">
        <f>G326-(D326+D327+D328+D329)</f>
        <v>0</v>
      </c>
      <c r="M326" s="578">
        <v>4.3099999999999996</v>
      </c>
      <c r="N326" s="923">
        <v>8</v>
      </c>
      <c r="O326" s="575" t="s">
        <v>189</v>
      </c>
      <c r="P326" s="579">
        <v>350</v>
      </c>
      <c r="Q326" s="577">
        <v>121</v>
      </c>
      <c r="R326" s="575" t="s">
        <v>190</v>
      </c>
      <c r="S326" s="829">
        <v>639</v>
      </c>
      <c r="T326" s="829">
        <v>121</v>
      </c>
      <c r="U326" s="829">
        <v>61</v>
      </c>
      <c r="V326" s="832" t="s">
        <v>191</v>
      </c>
      <c r="W326" s="823">
        <v>130.5</v>
      </c>
      <c r="X326" s="826">
        <f>S326-(P326+P327+P328+P329)</f>
        <v>0</v>
      </c>
      <c r="Y326" s="580">
        <v>0.94</v>
      </c>
      <c r="Z326" s="875">
        <v>15</v>
      </c>
      <c r="AA326" s="581" t="s">
        <v>192</v>
      </c>
      <c r="AB326" s="582">
        <v>301</v>
      </c>
      <c r="AC326" s="583">
        <v>116</v>
      </c>
      <c r="AD326" s="575" t="s">
        <v>190</v>
      </c>
      <c r="AE326" s="829">
        <v>639</v>
      </c>
      <c r="AF326" s="829">
        <v>117</v>
      </c>
      <c r="AG326" s="829">
        <v>61</v>
      </c>
      <c r="AH326" s="832" t="s">
        <v>193</v>
      </c>
      <c r="AI326" s="823">
        <v>132</v>
      </c>
      <c r="AJ326" s="826">
        <f>AE326-(AB326+AB327+AB328+AB329)</f>
        <v>0</v>
      </c>
      <c r="AL326" s="200">
        <v>1</v>
      </c>
      <c r="AM326" s="200">
        <v>7</v>
      </c>
      <c r="AN326" s="200">
        <v>61</v>
      </c>
      <c r="AO326" s="210" t="s">
        <v>194</v>
      </c>
    </row>
    <row r="327" spans="1:41" ht="15.5" x14ac:dyDescent="0.25">
      <c r="A327" s="574"/>
      <c r="B327" s="921"/>
      <c r="C327" s="584"/>
      <c r="D327" s="585"/>
      <c r="E327" s="585"/>
      <c r="F327" s="584"/>
      <c r="G327" s="830"/>
      <c r="H327" s="830"/>
      <c r="I327" s="830"/>
      <c r="J327" s="833"/>
      <c r="K327" s="824"/>
      <c r="L327" s="826"/>
      <c r="M327" s="580">
        <v>1.2</v>
      </c>
      <c r="N327" s="924"/>
      <c r="O327" s="584" t="s">
        <v>195</v>
      </c>
      <c r="P327" s="586">
        <v>289</v>
      </c>
      <c r="Q327" s="585">
        <v>121</v>
      </c>
      <c r="R327" s="584" t="s">
        <v>196</v>
      </c>
      <c r="S327" s="830"/>
      <c r="T327" s="830"/>
      <c r="U327" s="830"/>
      <c r="V327" s="833"/>
      <c r="W327" s="824"/>
      <c r="X327" s="826"/>
      <c r="Y327" s="580">
        <v>0.9</v>
      </c>
      <c r="Z327" s="876"/>
      <c r="AA327" s="587" t="s">
        <v>197</v>
      </c>
      <c r="AB327" s="588">
        <v>338</v>
      </c>
      <c r="AC327" s="589">
        <v>117</v>
      </c>
      <c r="AD327" s="584" t="s">
        <v>187</v>
      </c>
      <c r="AE327" s="830"/>
      <c r="AF327" s="830"/>
      <c r="AG327" s="830"/>
      <c r="AH327" s="833"/>
      <c r="AI327" s="824"/>
      <c r="AJ327" s="826"/>
      <c r="AL327" s="200">
        <v>2</v>
      </c>
      <c r="AM327" s="200">
        <v>1</v>
      </c>
      <c r="AN327" s="200">
        <v>61</v>
      </c>
    </row>
    <row r="328" spans="1:41" ht="15.5" x14ac:dyDescent="0.25">
      <c r="A328" s="574"/>
      <c r="B328" s="921"/>
      <c r="C328" s="585"/>
      <c r="D328" s="585"/>
      <c r="E328" s="585"/>
      <c r="F328" s="584"/>
      <c r="G328" s="830"/>
      <c r="H328" s="830"/>
      <c r="I328" s="830"/>
      <c r="J328" s="833"/>
      <c r="K328" s="824"/>
      <c r="L328" s="826"/>
      <c r="M328" s="580"/>
      <c r="N328" s="924"/>
      <c r="O328" s="585"/>
      <c r="P328" s="585"/>
      <c r="Q328" s="585"/>
      <c r="R328" s="584"/>
      <c r="S328" s="830"/>
      <c r="T328" s="830"/>
      <c r="U328" s="830"/>
      <c r="V328" s="833"/>
      <c r="W328" s="824"/>
      <c r="X328" s="826"/>
      <c r="Y328" s="580"/>
      <c r="Z328" s="876"/>
      <c r="AA328" s="590"/>
      <c r="AB328" s="585"/>
      <c r="AC328" s="589"/>
      <c r="AD328" s="584"/>
      <c r="AE328" s="830"/>
      <c r="AF328" s="830"/>
      <c r="AG328" s="830"/>
      <c r="AH328" s="833"/>
      <c r="AI328" s="824"/>
      <c r="AJ328" s="826"/>
      <c r="AL328" s="200">
        <v>3</v>
      </c>
      <c r="AM328" s="200">
        <v>14</v>
      </c>
      <c r="AN328" s="200">
        <v>61</v>
      </c>
      <c r="AO328" s="881"/>
    </row>
    <row r="329" spans="1:41" ht="16" thickBot="1" x14ac:dyDescent="0.3">
      <c r="A329" s="574"/>
      <c r="B329" s="922"/>
      <c r="C329" s="591"/>
      <c r="D329" s="592"/>
      <c r="E329" s="591"/>
      <c r="F329" s="593"/>
      <c r="G329" s="831"/>
      <c r="H329" s="831"/>
      <c r="I329" s="831"/>
      <c r="J329" s="834"/>
      <c r="K329" s="825"/>
      <c r="L329" s="826"/>
      <c r="M329" s="580"/>
      <c r="N329" s="925"/>
      <c r="O329" s="591"/>
      <c r="P329" s="591"/>
      <c r="Q329" s="591"/>
      <c r="R329" s="593"/>
      <c r="S329" s="831"/>
      <c r="T329" s="831"/>
      <c r="U329" s="831"/>
      <c r="V329" s="834"/>
      <c r="W329" s="825"/>
      <c r="X329" s="826"/>
      <c r="Y329" s="580"/>
      <c r="Z329" s="877"/>
      <c r="AA329" s="591"/>
      <c r="AB329" s="594"/>
      <c r="AC329" s="591"/>
      <c r="AD329" s="593"/>
      <c r="AE329" s="831"/>
      <c r="AF329" s="831"/>
      <c r="AG329" s="831"/>
      <c r="AH329" s="834"/>
      <c r="AI329" s="825"/>
      <c r="AJ329" s="826"/>
      <c r="AL329" s="200">
        <v>4</v>
      </c>
      <c r="AM329" s="200">
        <v>2</v>
      </c>
      <c r="AN329" s="200">
        <v>61</v>
      </c>
      <c r="AO329" s="881"/>
    </row>
    <row r="330" spans="1:41" ht="15.5" x14ac:dyDescent="0.25">
      <c r="A330" s="574">
        <v>4.5</v>
      </c>
      <c r="B330" s="882">
        <v>2</v>
      </c>
      <c r="C330" s="595" t="s">
        <v>186</v>
      </c>
      <c r="D330" s="596">
        <v>23</v>
      </c>
      <c r="E330" s="595">
        <v>116</v>
      </c>
      <c r="F330" s="597" t="s">
        <v>198</v>
      </c>
      <c r="G330" s="829">
        <v>639</v>
      </c>
      <c r="H330" s="829">
        <v>117</v>
      </c>
      <c r="I330" s="829">
        <v>61</v>
      </c>
      <c r="J330" s="832" t="s">
        <v>188</v>
      </c>
      <c r="K330" s="823">
        <v>130</v>
      </c>
      <c r="L330" s="826">
        <f>G330-(D330+D331+D332+D333)</f>
        <v>0</v>
      </c>
      <c r="M330" s="580">
        <v>-0.2</v>
      </c>
      <c r="N330" s="885">
        <v>9</v>
      </c>
      <c r="O330" s="595" t="s">
        <v>195</v>
      </c>
      <c r="P330" s="598">
        <v>362</v>
      </c>
      <c r="Q330" s="595">
        <v>121</v>
      </c>
      <c r="R330" s="597" t="s">
        <v>187</v>
      </c>
      <c r="S330" s="829">
        <v>639</v>
      </c>
      <c r="T330" s="829">
        <v>120.5</v>
      </c>
      <c r="U330" s="829">
        <v>61</v>
      </c>
      <c r="V330" s="832" t="s">
        <v>199</v>
      </c>
      <c r="W330" s="823">
        <v>132</v>
      </c>
      <c r="X330" s="826">
        <f>S330-(P330+P331+P332+P333)</f>
        <v>0</v>
      </c>
      <c r="Y330" s="580">
        <v>2.9</v>
      </c>
      <c r="Z330" s="873">
        <v>16</v>
      </c>
      <c r="AA330" s="599" t="s">
        <v>197</v>
      </c>
      <c r="AB330" s="600">
        <v>194</v>
      </c>
      <c r="AC330" s="595">
        <v>117</v>
      </c>
      <c r="AD330" s="597" t="s">
        <v>196</v>
      </c>
      <c r="AE330" s="829">
        <v>639</v>
      </c>
      <c r="AF330" s="829">
        <v>118</v>
      </c>
      <c r="AG330" s="829">
        <v>61</v>
      </c>
      <c r="AH330" s="832" t="s">
        <v>200</v>
      </c>
      <c r="AI330" s="823">
        <v>130.5</v>
      </c>
      <c r="AJ330" s="826">
        <f>AE330-(AB330+AB331+AB332+AB333)</f>
        <v>0</v>
      </c>
      <c r="AL330" s="200">
        <v>5</v>
      </c>
      <c r="AM330" s="200">
        <v>4</v>
      </c>
      <c r="AN330" s="200">
        <v>18</v>
      </c>
      <c r="AO330" s="881"/>
    </row>
    <row r="331" spans="1:41" ht="15.5" x14ac:dyDescent="0.25">
      <c r="A331" s="574">
        <v>4</v>
      </c>
      <c r="B331" s="883"/>
      <c r="C331" s="585" t="s">
        <v>201</v>
      </c>
      <c r="D331" s="601">
        <v>616</v>
      </c>
      <c r="E331" s="585">
        <v>117</v>
      </c>
      <c r="F331" s="584" t="s">
        <v>187</v>
      </c>
      <c r="G331" s="830"/>
      <c r="H331" s="830"/>
      <c r="I331" s="830"/>
      <c r="J331" s="833"/>
      <c r="K331" s="824"/>
      <c r="L331" s="826"/>
      <c r="M331" s="580">
        <v>-1</v>
      </c>
      <c r="N331" s="886"/>
      <c r="O331" s="585" t="s">
        <v>202</v>
      </c>
      <c r="P331" s="602">
        <v>7</v>
      </c>
      <c r="Q331" s="585">
        <v>118.5</v>
      </c>
      <c r="R331" s="584" t="s">
        <v>198</v>
      </c>
      <c r="S331" s="830"/>
      <c r="T331" s="830"/>
      <c r="U331" s="830"/>
      <c r="V331" s="833"/>
      <c r="W331" s="824"/>
      <c r="X331" s="826"/>
      <c r="Y331" s="580">
        <v>2.8</v>
      </c>
      <c r="Z331" s="874"/>
      <c r="AA331" s="603" t="s">
        <v>203</v>
      </c>
      <c r="AB331" s="604">
        <v>445</v>
      </c>
      <c r="AC331" s="585">
        <v>118</v>
      </c>
      <c r="AD331" s="584" t="s">
        <v>187</v>
      </c>
      <c r="AE331" s="830"/>
      <c r="AF331" s="830"/>
      <c r="AG331" s="830"/>
      <c r="AH331" s="833"/>
      <c r="AI331" s="824"/>
      <c r="AJ331" s="826"/>
      <c r="AL331" s="200">
        <v>6</v>
      </c>
      <c r="AM331" s="200">
        <v>11</v>
      </c>
      <c r="AN331" s="200">
        <v>18</v>
      </c>
      <c r="AO331" s="881"/>
    </row>
    <row r="332" spans="1:41" ht="15.5" x14ac:dyDescent="0.25">
      <c r="A332" s="574"/>
      <c r="B332" s="883"/>
      <c r="C332" s="605"/>
      <c r="D332" s="606"/>
      <c r="E332" s="605"/>
      <c r="F332" s="607"/>
      <c r="G332" s="830"/>
      <c r="H332" s="830"/>
      <c r="I332" s="830"/>
      <c r="J332" s="833"/>
      <c r="K332" s="824"/>
      <c r="L332" s="826"/>
      <c r="M332" s="580">
        <v>0.5</v>
      </c>
      <c r="N332" s="886"/>
      <c r="O332" s="605" t="s">
        <v>204</v>
      </c>
      <c r="P332" s="608">
        <v>270</v>
      </c>
      <c r="Q332" s="605">
        <v>118.5</v>
      </c>
      <c r="R332" s="607" t="s">
        <v>187</v>
      </c>
      <c r="S332" s="830"/>
      <c r="T332" s="830"/>
      <c r="U332" s="830"/>
      <c r="V332" s="833"/>
      <c r="W332" s="824"/>
      <c r="X332" s="826"/>
      <c r="Y332" s="580"/>
      <c r="Z332" s="874"/>
      <c r="AA332" s="606"/>
      <c r="AB332" s="609"/>
      <c r="AC332" s="605"/>
      <c r="AD332" s="607"/>
      <c r="AE332" s="830"/>
      <c r="AF332" s="830"/>
      <c r="AG332" s="830"/>
      <c r="AH332" s="833"/>
      <c r="AI332" s="824"/>
      <c r="AJ332" s="826"/>
      <c r="AL332" s="200">
        <v>7</v>
      </c>
      <c r="AM332" s="200">
        <v>16</v>
      </c>
      <c r="AN332" s="200">
        <v>61</v>
      </c>
      <c r="AO332" s="881"/>
    </row>
    <row r="333" spans="1:41" ht="16" thickBot="1" x14ac:dyDescent="0.3">
      <c r="A333" s="574"/>
      <c r="B333" s="884"/>
      <c r="C333" s="605"/>
      <c r="D333" s="606"/>
      <c r="E333" s="605"/>
      <c r="F333" s="607"/>
      <c r="G333" s="831"/>
      <c r="H333" s="831"/>
      <c r="I333" s="831"/>
      <c r="J333" s="834"/>
      <c r="K333" s="825"/>
      <c r="L333" s="826"/>
      <c r="M333" s="580"/>
      <c r="N333" s="887"/>
      <c r="O333" s="605"/>
      <c r="P333" s="606"/>
      <c r="Q333" s="605"/>
      <c r="R333" s="607"/>
      <c r="S333" s="831"/>
      <c r="T333" s="831"/>
      <c r="U333" s="831"/>
      <c r="V333" s="834"/>
      <c r="W333" s="825"/>
      <c r="X333" s="826"/>
      <c r="Y333" s="580"/>
      <c r="Z333" s="874"/>
      <c r="AA333" s="606"/>
      <c r="AB333" s="606"/>
      <c r="AC333" s="605"/>
      <c r="AD333" s="607"/>
      <c r="AE333" s="831"/>
      <c r="AF333" s="830"/>
      <c r="AG333" s="831"/>
      <c r="AH333" s="833"/>
      <c r="AI333" s="825"/>
      <c r="AJ333" s="826"/>
      <c r="AL333" s="200">
        <v>8</v>
      </c>
      <c r="AM333" s="200">
        <v>8</v>
      </c>
      <c r="AN333" s="200">
        <v>61</v>
      </c>
      <c r="AO333" s="881"/>
    </row>
    <row r="334" spans="1:41" ht="15.5" x14ac:dyDescent="0.35">
      <c r="A334" s="574">
        <v>2</v>
      </c>
      <c r="B334" s="867">
        <v>3</v>
      </c>
      <c r="C334" s="577" t="s">
        <v>201</v>
      </c>
      <c r="D334" s="610">
        <v>86</v>
      </c>
      <c r="E334" s="577">
        <v>117</v>
      </c>
      <c r="F334" s="575" t="s">
        <v>198</v>
      </c>
      <c r="G334" s="829">
        <v>639</v>
      </c>
      <c r="H334" s="829">
        <v>118</v>
      </c>
      <c r="I334" s="829">
        <v>61</v>
      </c>
      <c r="J334" s="832" t="s">
        <v>205</v>
      </c>
      <c r="K334" s="823">
        <v>132</v>
      </c>
      <c r="L334" s="826">
        <f>G334-(D334+D335+D336+D337)</f>
        <v>0</v>
      </c>
      <c r="M334" s="580">
        <v>1.5</v>
      </c>
      <c r="N334" s="870">
        <v>10</v>
      </c>
      <c r="O334" s="577" t="s">
        <v>204</v>
      </c>
      <c r="P334" s="611">
        <v>143</v>
      </c>
      <c r="Q334" s="577">
        <v>118.5</v>
      </c>
      <c r="R334" s="575" t="s">
        <v>206</v>
      </c>
      <c r="S334" s="829">
        <v>639</v>
      </c>
      <c r="T334" s="829">
        <v>118.5</v>
      </c>
      <c r="U334" s="829">
        <v>61</v>
      </c>
      <c r="V334" s="829" t="s">
        <v>191</v>
      </c>
      <c r="W334" s="823">
        <v>130.5</v>
      </c>
      <c r="X334" s="826">
        <f>S334-(P334+P335+P336+P337)</f>
        <v>0</v>
      </c>
      <c r="Y334" s="580">
        <v>0.6</v>
      </c>
      <c r="Z334" s="878">
        <v>17</v>
      </c>
      <c r="AA334" s="577" t="s">
        <v>207</v>
      </c>
      <c r="AB334" s="612">
        <v>634</v>
      </c>
      <c r="AC334" s="577">
        <v>120.5</v>
      </c>
      <c r="AD334" s="575" t="s">
        <v>190</v>
      </c>
      <c r="AE334" s="829">
        <v>639</v>
      </c>
      <c r="AF334" s="829">
        <v>120.5</v>
      </c>
      <c r="AG334" s="829">
        <v>61</v>
      </c>
      <c r="AH334" s="832" t="s">
        <v>230</v>
      </c>
      <c r="AI334" s="823">
        <v>132</v>
      </c>
      <c r="AJ334" s="826">
        <f>AE334-(AB334+AB335+AB336+AB337)</f>
        <v>0</v>
      </c>
      <c r="AL334" s="200">
        <v>9</v>
      </c>
      <c r="AM334" s="200">
        <v>13</v>
      </c>
      <c r="AN334" s="200">
        <v>61</v>
      </c>
      <c r="AO334" s="881"/>
    </row>
    <row r="335" spans="1:41" ht="15.5" x14ac:dyDescent="0.25">
      <c r="A335" s="574">
        <v>2</v>
      </c>
      <c r="B335" s="868"/>
      <c r="C335" s="585" t="s">
        <v>208</v>
      </c>
      <c r="D335" s="613">
        <v>553</v>
      </c>
      <c r="E335" s="585">
        <v>118</v>
      </c>
      <c r="F335" s="584" t="s">
        <v>187</v>
      </c>
      <c r="G335" s="830"/>
      <c r="H335" s="830"/>
      <c r="I335" s="830"/>
      <c r="J335" s="833"/>
      <c r="K335" s="824"/>
      <c r="L335" s="826"/>
      <c r="M335" s="580">
        <v>3</v>
      </c>
      <c r="N335" s="871"/>
      <c r="O335" s="585" t="s">
        <v>209</v>
      </c>
      <c r="P335" s="614">
        <v>496</v>
      </c>
      <c r="Q335" s="585">
        <v>118</v>
      </c>
      <c r="R335" s="584" t="s">
        <v>187</v>
      </c>
      <c r="S335" s="830"/>
      <c r="T335" s="830"/>
      <c r="U335" s="830"/>
      <c r="V335" s="830"/>
      <c r="W335" s="824"/>
      <c r="X335" s="826"/>
      <c r="Y335" s="580">
        <v>1</v>
      </c>
      <c r="Z335" s="879"/>
      <c r="AA335" s="585" t="s">
        <v>210</v>
      </c>
      <c r="AB335" s="615">
        <v>5</v>
      </c>
      <c r="AC335" s="585">
        <v>120.5</v>
      </c>
      <c r="AD335" s="584" t="s">
        <v>196</v>
      </c>
      <c r="AE335" s="830"/>
      <c r="AF335" s="830"/>
      <c r="AG335" s="830"/>
      <c r="AH335" s="833"/>
      <c r="AI335" s="824"/>
      <c r="AJ335" s="826"/>
      <c r="AL335" s="200">
        <v>10</v>
      </c>
      <c r="AM335" s="200">
        <v>5</v>
      </c>
      <c r="AN335" s="200">
        <v>61</v>
      </c>
      <c r="AO335" s="881"/>
    </row>
    <row r="336" spans="1:41" ht="15.5" x14ac:dyDescent="0.25">
      <c r="A336" s="574"/>
      <c r="B336" s="868"/>
      <c r="C336" s="605"/>
      <c r="D336" s="616"/>
      <c r="E336" s="605"/>
      <c r="F336" s="607"/>
      <c r="G336" s="830"/>
      <c r="H336" s="830"/>
      <c r="I336" s="830"/>
      <c r="J336" s="833"/>
      <c r="K336" s="824"/>
      <c r="L336" s="826"/>
      <c r="M336" s="578"/>
      <c r="N336" s="871"/>
      <c r="O336" s="605"/>
      <c r="P336" s="606"/>
      <c r="Q336" s="605"/>
      <c r="R336" s="607"/>
      <c r="S336" s="830"/>
      <c r="T336" s="830"/>
      <c r="U336" s="830"/>
      <c r="V336" s="830"/>
      <c r="W336" s="824"/>
      <c r="X336" s="826"/>
      <c r="Y336" s="580"/>
      <c r="Z336" s="879"/>
      <c r="AA336" s="605"/>
      <c r="AB336" s="606"/>
      <c r="AC336" s="605"/>
      <c r="AD336" s="607"/>
      <c r="AE336" s="830"/>
      <c r="AF336" s="830"/>
      <c r="AG336" s="830"/>
      <c r="AH336" s="833"/>
      <c r="AI336" s="824"/>
      <c r="AJ336" s="826"/>
      <c r="AL336" s="200">
        <v>11</v>
      </c>
      <c r="AM336" s="200">
        <v>10</v>
      </c>
      <c r="AN336" s="200">
        <v>61</v>
      </c>
      <c r="AO336" s="881"/>
    </row>
    <row r="337" spans="1:41" ht="16" thickBot="1" x14ac:dyDescent="0.3">
      <c r="A337" s="574"/>
      <c r="B337" s="869"/>
      <c r="C337" s="591"/>
      <c r="D337" s="592"/>
      <c r="E337" s="591"/>
      <c r="F337" s="593"/>
      <c r="G337" s="831"/>
      <c r="H337" s="831"/>
      <c r="I337" s="831"/>
      <c r="J337" s="834"/>
      <c r="K337" s="825"/>
      <c r="L337" s="826"/>
      <c r="M337" s="578"/>
      <c r="N337" s="872"/>
      <c r="O337" s="591"/>
      <c r="P337" s="592"/>
      <c r="Q337" s="591"/>
      <c r="R337" s="593"/>
      <c r="S337" s="831"/>
      <c r="T337" s="831"/>
      <c r="U337" s="831"/>
      <c r="V337" s="831"/>
      <c r="W337" s="825"/>
      <c r="X337" s="826"/>
      <c r="Y337" s="580"/>
      <c r="Z337" s="880"/>
      <c r="AA337" s="591"/>
      <c r="AB337" s="592"/>
      <c r="AC337" s="591"/>
      <c r="AD337" s="593"/>
      <c r="AE337" s="831"/>
      <c r="AF337" s="831"/>
      <c r="AG337" s="831"/>
      <c r="AH337" s="834"/>
      <c r="AI337" s="825"/>
      <c r="AJ337" s="826"/>
      <c r="AL337" s="200">
        <v>12</v>
      </c>
      <c r="AM337" s="200">
        <v>3</v>
      </c>
      <c r="AN337" s="200">
        <v>61</v>
      </c>
      <c r="AO337" s="881"/>
    </row>
    <row r="338" spans="1:41" ht="15.5" x14ac:dyDescent="0.25">
      <c r="A338" s="574">
        <v>3.5</v>
      </c>
      <c r="B338" s="861" t="s">
        <v>211</v>
      </c>
      <c r="C338" s="577" t="s">
        <v>208</v>
      </c>
      <c r="D338" s="617">
        <v>112</v>
      </c>
      <c r="E338" s="577">
        <v>118</v>
      </c>
      <c r="F338" s="575" t="s">
        <v>196</v>
      </c>
      <c r="G338" s="829">
        <v>192</v>
      </c>
      <c r="H338" s="829">
        <v>120</v>
      </c>
      <c r="I338" s="829">
        <v>18</v>
      </c>
      <c r="J338" s="829" t="s">
        <v>188</v>
      </c>
      <c r="K338" s="823">
        <v>130</v>
      </c>
      <c r="L338" s="826">
        <f>G338-(D338+D339+D340+D341)</f>
        <v>0</v>
      </c>
      <c r="M338" s="580">
        <v>3</v>
      </c>
      <c r="N338" s="864" t="s">
        <v>212</v>
      </c>
      <c r="O338" s="577" t="s">
        <v>213</v>
      </c>
      <c r="P338" s="618">
        <v>192</v>
      </c>
      <c r="Q338" s="577">
        <v>118.5</v>
      </c>
      <c r="R338" s="575" t="s">
        <v>214</v>
      </c>
      <c r="S338" s="829">
        <v>192</v>
      </c>
      <c r="T338" s="829">
        <v>118.5</v>
      </c>
      <c r="U338" s="829">
        <v>18</v>
      </c>
      <c r="V338" s="829" t="s">
        <v>188</v>
      </c>
      <c r="W338" s="823">
        <v>130</v>
      </c>
      <c r="X338" s="826">
        <f>S338-(P338+P339+P340+P341)</f>
        <v>0</v>
      </c>
      <c r="Y338" s="580">
        <v>0.8</v>
      </c>
      <c r="Z338" s="856" t="s">
        <v>215</v>
      </c>
      <c r="AA338" s="577" t="s">
        <v>203</v>
      </c>
      <c r="AB338" s="619">
        <v>140</v>
      </c>
      <c r="AC338" s="577">
        <v>118</v>
      </c>
      <c r="AD338" s="575" t="s">
        <v>198</v>
      </c>
      <c r="AE338" s="829">
        <v>192</v>
      </c>
      <c r="AF338" s="829">
        <v>118.5</v>
      </c>
      <c r="AG338" s="829">
        <v>18</v>
      </c>
      <c r="AH338" s="829" t="s">
        <v>199</v>
      </c>
      <c r="AI338" s="823">
        <v>132</v>
      </c>
      <c r="AJ338" s="826">
        <f>AE338-(AB338+AB339+AB340+AB341)</f>
        <v>0</v>
      </c>
      <c r="AL338" s="200">
        <v>13</v>
      </c>
      <c r="AM338" s="200">
        <v>12</v>
      </c>
      <c r="AN338" s="200">
        <v>61</v>
      </c>
      <c r="AO338" s="881"/>
    </row>
    <row r="339" spans="1:41" ht="15.5" x14ac:dyDescent="0.25">
      <c r="A339" s="574">
        <v>3.8</v>
      </c>
      <c r="B339" s="862"/>
      <c r="C339" s="585" t="s">
        <v>216</v>
      </c>
      <c r="D339" s="620">
        <v>80</v>
      </c>
      <c r="E339" s="585">
        <v>120.5</v>
      </c>
      <c r="F339" s="584" t="s">
        <v>196</v>
      </c>
      <c r="G339" s="830"/>
      <c r="H339" s="830"/>
      <c r="I339" s="830"/>
      <c r="J339" s="830"/>
      <c r="K339" s="824"/>
      <c r="L339" s="826"/>
      <c r="M339" s="580"/>
      <c r="N339" s="865"/>
      <c r="O339" s="584"/>
      <c r="P339" s="585"/>
      <c r="Q339" s="585"/>
      <c r="R339" s="584"/>
      <c r="S339" s="830"/>
      <c r="T339" s="830"/>
      <c r="U339" s="830"/>
      <c r="V339" s="830"/>
      <c r="W339" s="824"/>
      <c r="X339" s="826"/>
      <c r="Y339" s="580">
        <v>0</v>
      </c>
      <c r="Z339" s="857"/>
      <c r="AA339" s="585" t="s">
        <v>204</v>
      </c>
      <c r="AB339" s="621">
        <v>52</v>
      </c>
      <c r="AC339" s="585">
        <v>118.5</v>
      </c>
      <c r="AD339" s="584" t="s">
        <v>217</v>
      </c>
      <c r="AE339" s="830"/>
      <c r="AF339" s="830"/>
      <c r="AG339" s="830"/>
      <c r="AH339" s="830"/>
      <c r="AI339" s="824"/>
      <c r="AJ339" s="826"/>
      <c r="AL339" s="200">
        <v>14</v>
      </c>
      <c r="AM339" s="200">
        <v>21</v>
      </c>
      <c r="AN339" s="200">
        <v>61</v>
      </c>
      <c r="AO339" s="881"/>
    </row>
    <row r="340" spans="1:41" ht="15.5" x14ac:dyDescent="0.25">
      <c r="A340" s="574"/>
      <c r="B340" s="862"/>
      <c r="C340" s="605"/>
      <c r="D340" s="605"/>
      <c r="E340" s="605"/>
      <c r="F340" s="607"/>
      <c r="G340" s="830"/>
      <c r="H340" s="830"/>
      <c r="I340" s="830"/>
      <c r="J340" s="830"/>
      <c r="K340" s="824"/>
      <c r="L340" s="826"/>
      <c r="M340" s="580"/>
      <c r="N340" s="865"/>
      <c r="O340" s="605"/>
      <c r="P340" s="606"/>
      <c r="Q340" s="605"/>
      <c r="R340" s="607"/>
      <c r="S340" s="830"/>
      <c r="T340" s="830"/>
      <c r="U340" s="830"/>
      <c r="V340" s="830"/>
      <c r="W340" s="824"/>
      <c r="X340" s="826"/>
      <c r="Y340" s="580"/>
      <c r="Z340" s="857"/>
      <c r="AA340" s="605"/>
      <c r="AB340" s="606"/>
      <c r="AC340" s="605"/>
      <c r="AD340" s="607"/>
      <c r="AE340" s="830"/>
      <c r="AF340" s="830"/>
      <c r="AG340" s="830"/>
      <c r="AH340" s="830"/>
      <c r="AI340" s="824"/>
      <c r="AJ340" s="826"/>
      <c r="AL340" s="200">
        <v>15</v>
      </c>
      <c r="AM340" s="200">
        <v>15</v>
      </c>
      <c r="AN340" s="200">
        <v>61</v>
      </c>
      <c r="AO340" s="881"/>
    </row>
    <row r="341" spans="1:41" ht="16" thickBot="1" x14ac:dyDescent="0.3">
      <c r="A341" s="574"/>
      <c r="B341" s="863"/>
      <c r="C341" s="591"/>
      <c r="D341" s="592"/>
      <c r="E341" s="591"/>
      <c r="F341" s="593"/>
      <c r="G341" s="831"/>
      <c r="H341" s="831"/>
      <c r="I341" s="831"/>
      <c r="J341" s="831"/>
      <c r="K341" s="825"/>
      <c r="L341" s="826"/>
      <c r="M341" s="580"/>
      <c r="N341" s="866"/>
      <c r="O341" s="591"/>
      <c r="P341" s="592"/>
      <c r="Q341" s="591"/>
      <c r="R341" s="593"/>
      <c r="S341" s="831"/>
      <c r="T341" s="831"/>
      <c r="U341" s="831"/>
      <c r="V341" s="831"/>
      <c r="W341" s="825"/>
      <c r="X341" s="826"/>
      <c r="Y341" s="580"/>
      <c r="Z341" s="858"/>
      <c r="AA341" s="591"/>
      <c r="AB341" s="592"/>
      <c r="AC341" s="591"/>
      <c r="AD341" s="593"/>
      <c r="AE341" s="831"/>
      <c r="AF341" s="831"/>
      <c r="AG341" s="831"/>
      <c r="AH341" s="831"/>
      <c r="AI341" s="825"/>
      <c r="AJ341" s="826"/>
      <c r="AL341" s="200">
        <v>16</v>
      </c>
      <c r="AM341" s="200">
        <v>6</v>
      </c>
      <c r="AN341" s="200">
        <v>61</v>
      </c>
      <c r="AO341" s="881"/>
    </row>
    <row r="342" spans="1:41" ht="15.5" x14ac:dyDescent="0.25">
      <c r="A342" s="574">
        <v>2</v>
      </c>
      <c r="B342" s="850">
        <v>5</v>
      </c>
      <c r="C342" s="577" t="s">
        <v>218</v>
      </c>
      <c r="D342" s="622">
        <v>269</v>
      </c>
      <c r="E342" s="577">
        <v>120.5</v>
      </c>
      <c r="F342" s="575" t="s">
        <v>187</v>
      </c>
      <c r="G342" s="829">
        <v>639</v>
      </c>
      <c r="H342" s="829">
        <v>121</v>
      </c>
      <c r="I342" s="829">
        <v>61</v>
      </c>
      <c r="J342" s="832" t="s">
        <v>191</v>
      </c>
      <c r="K342" s="823">
        <v>130.5</v>
      </c>
      <c r="L342" s="826">
        <f>G342-(D342+D343+D344+D345)</f>
        <v>0</v>
      </c>
      <c r="M342" s="580">
        <v>2.5</v>
      </c>
      <c r="N342" s="853">
        <v>12</v>
      </c>
      <c r="O342" s="577" t="s">
        <v>213</v>
      </c>
      <c r="P342" s="623">
        <v>16</v>
      </c>
      <c r="Q342" s="577">
        <v>117.5</v>
      </c>
      <c r="R342" s="575" t="s">
        <v>198</v>
      </c>
      <c r="S342" s="829">
        <v>639</v>
      </c>
      <c r="T342" s="829">
        <v>117.5</v>
      </c>
      <c r="U342" s="829">
        <v>61</v>
      </c>
      <c r="V342" s="832" t="s">
        <v>193</v>
      </c>
      <c r="W342" s="823">
        <v>132</v>
      </c>
      <c r="X342" s="826">
        <f>S342-(P342+P343+P344+P345)</f>
        <v>0</v>
      </c>
      <c r="Y342" s="580">
        <v>-0.2</v>
      </c>
      <c r="Z342" s="859">
        <v>19</v>
      </c>
      <c r="AA342" s="577" t="s">
        <v>210</v>
      </c>
      <c r="AB342" s="624">
        <v>470</v>
      </c>
      <c r="AC342" s="577">
        <v>120.5</v>
      </c>
      <c r="AD342" s="575" t="s">
        <v>187</v>
      </c>
      <c r="AE342" s="829">
        <v>639</v>
      </c>
      <c r="AF342" s="829">
        <v>121</v>
      </c>
      <c r="AG342" s="829">
        <v>61</v>
      </c>
      <c r="AH342" s="832" t="s">
        <v>199</v>
      </c>
      <c r="AI342" s="823">
        <v>132</v>
      </c>
      <c r="AJ342" s="826">
        <f>AE342-(AB342+AB343+AB344+AB345)</f>
        <v>0</v>
      </c>
      <c r="AL342" s="200">
        <v>17</v>
      </c>
      <c r="AM342" s="200">
        <v>20</v>
      </c>
      <c r="AN342" s="200">
        <v>61</v>
      </c>
      <c r="AO342" s="881"/>
    </row>
    <row r="343" spans="1:41" ht="15.5" x14ac:dyDescent="0.25">
      <c r="A343" s="574">
        <v>3</v>
      </c>
      <c r="B343" s="851"/>
      <c r="C343" s="585" t="s">
        <v>219</v>
      </c>
      <c r="D343" s="625">
        <v>370</v>
      </c>
      <c r="E343" s="585">
        <v>121.5</v>
      </c>
      <c r="F343" s="607" t="s">
        <v>190</v>
      </c>
      <c r="G343" s="830"/>
      <c r="H343" s="830"/>
      <c r="I343" s="830"/>
      <c r="J343" s="833"/>
      <c r="K343" s="824"/>
      <c r="L343" s="826"/>
      <c r="M343" s="580">
        <v>0.56000000000000005</v>
      </c>
      <c r="N343" s="854"/>
      <c r="O343" s="585" t="s">
        <v>220</v>
      </c>
      <c r="P343" s="626">
        <v>451</v>
      </c>
      <c r="Q343" s="585">
        <v>117</v>
      </c>
      <c r="R343" s="607" t="s">
        <v>190</v>
      </c>
      <c r="S343" s="830"/>
      <c r="T343" s="830"/>
      <c r="U343" s="830"/>
      <c r="V343" s="833"/>
      <c r="W343" s="824"/>
      <c r="X343" s="826"/>
      <c r="Y343" s="580">
        <v>-1</v>
      </c>
      <c r="Z343" s="860"/>
      <c r="AA343" s="585" t="s">
        <v>221</v>
      </c>
      <c r="AB343" s="627">
        <v>169</v>
      </c>
      <c r="AC343" s="585">
        <v>121</v>
      </c>
      <c r="AD343" s="607" t="s">
        <v>198</v>
      </c>
      <c r="AE343" s="830"/>
      <c r="AF343" s="830"/>
      <c r="AG343" s="830"/>
      <c r="AH343" s="833"/>
      <c r="AI343" s="824"/>
      <c r="AJ343" s="826"/>
      <c r="AL343" s="200">
        <v>18</v>
      </c>
      <c r="AM343" s="200">
        <v>17</v>
      </c>
      <c r="AN343" s="200">
        <v>18</v>
      </c>
      <c r="AO343" s="881"/>
    </row>
    <row r="344" spans="1:41" ht="15.5" x14ac:dyDescent="0.25">
      <c r="A344" s="574"/>
      <c r="B344" s="851"/>
      <c r="C344" s="605"/>
      <c r="D344" s="605"/>
      <c r="E344" s="605"/>
      <c r="F344" s="607"/>
      <c r="G344" s="830"/>
      <c r="H344" s="830"/>
      <c r="I344" s="830"/>
      <c r="J344" s="833"/>
      <c r="K344" s="824"/>
      <c r="L344" s="826"/>
      <c r="M344" s="580">
        <v>1.6</v>
      </c>
      <c r="N344" s="854"/>
      <c r="O344" s="605" t="s">
        <v>209</v>
      </c>
      <c r="P344" s="628">
        <v>85</v>
      </c>
      <c r="Q344" s="605">
        <v>118</v>
      </c>
      <c r="R344" s="607" t="s">
        <v>198</v>
      </c>
      <c r="S344" s="830"/>
      <c r="T344" s="830"/>
      <c r="U344" s="830"/>
      <c r="V344" s="833"/>
      <c r="W344" s="824"/>
      <c r="X344" s="826"/>
      <c r="Y344" s="580"/>
      <c r="Z344" s="860"/>
      <c r="AA344" s="605"/>
      <c r="AB344" s="629"/>
      <c r="AC344" s="605"/>
      <c r="AD344" s="607"/>
      <c r="AE344" s="830"/>
      <c r="AF344" s="830"/>
      <c r="AG344" s="830"/>
      <c r="AH344" s="833"/>
      <c r="AI344" s="824"/>
      <c r="AJ344" s="826"/>
      <c r="AL344" s="200">
        <v>19</v>
      </c>
      <c r="AM344" s="200">
        <v>18</v>
      </c>
      <c r="AN344" s="200">
        <v>61</v>
      </c>
      <c r="AO344" s="881"/>
    </row>
    <row r="345" spans="1:41" ht="16" thickBot="1" x14ac:dyDescent="0.3">
      <c r="A345" s="574"/>
      <c r="B345" s="852"/>
      <c r="C345" s="591"/>
      <c r="D345" s="591"/>
      <c r="E345" s="591"/>
      <c r="F345" s="593"/>
      <c r="G345" s="831"/>
      <c r="H345" s="831"/>
      <c r="I345" s="831"/>
      <c r="J345" s="834"/>
      <c r="K345" s="825"/>
      <c r="L345" s="826"/>
      <c r="M345" s="580">
        <v>3</v>
      </c>
      <c r="N345" s="855"/>
      <c r="O345" s="591" t="s">
        <v>222</v>
      </c>
      <c r="P345" s="630">
        <v>87</v>
      </c>
      <c r="Q345" s="591">
        <v>115</v>
      </c>
      <c r="R345" s="593" t="s">
        <v>198</v>
      </c>
      <c r="S345" s="831"/>
      <c r="T345" s="831"/>
      <c r="U345" s="831"/>
      <c r="V345" s="834"/>
      <c r="W345" s="825"/>
      <c r="X345" s="826"/>
      <c r="Y345" s="580"/>
      <c r="Z345" s="860"/>
      <c r="AA345" s="605"/>
      <c r="AB345" s="606"/>
      <c r="AC345" s="605"/>
      <c r="AD345" s="607"/>
      <c r="AE345" s="831"/>
      <c r="AF345" s="830"/>
      <c r="AG345" s="831"/>
      <c r="AH345" s="833"/>
      <c r="AI345" s="825"/>
      <c r="AJ345" s="826"/>
      <c r="AL345" s="200">
        <v>20</v>
      </c>
      <c r="AM345" s="200">
        <v>9</v>
      </c>
      <c r="AN345" s="200">
        <v>61</v>
      </c>
      <c r="AO345" s="881"/>
    </row>
    <row r="346" spans="1:41" ht="15.5" x14ac:dyDescent="0.25">
      <c r="A346" s="574">
        <v>1.8</v>
      </c>
      <c r="B346" s="844">
        <v>6</v>
      </c>
      <c r="C346" s="577" t="s">
        <v>218</v>
      </c>
      <c r="D346" s="631">
        <v>56</v>
      </c>
      <c r="E346" s="577">
        <v>120.5</v>
      </c>
      <c r="F346" s="575" t="s">
        <v>198</v>
      </c>
      <c r="G346" s="829">
        <v>640</v>
      </c>
      <c r="H346" s="829">
        <v>120</v>
      </c>
      <c r="I346" s="829">
        <v>61</v>
      </c>
      <c r="J346" s="829" t="s">
        <v>193</v>
      </c>
      <c r="K346" s="823">
        <v>132</v>
      </c>
      <c r="L346" s="826">
        <f>G346-(D346+D347+D348+D349)</f>
        <v>0</v>
      </c>
      <c r="M346" s="580">
        <v>-0.26</v>
      </c>
      <c r="N346" s="847">
        <v>13</v>
      </c>
      <c r="O346" s="577" t="s">
        <v>223</v>
      </c>
      <c r="P346" s="632">
        <v>392</v>
      </c>
      <c r="Q346" s="577">
        <v>114.5</v>
      </c>
      <c r="R346" s="575" t="s">
        <v>190</v>
      </c>
      <c r="S346" s="829">
        <v>639</v>
      </c>
      <c r="T346" s="829">
        <v>115</v>
      </c>
      <c r="U346" s="829">
        <v>61</v>
      </c>
      <c r="V346" s="829" t="s">
        <v>191</v>
      </c>
      <c r="W346" s="823">
        <v>130.5</v>
      </c>
      <c r="X346" s="826">
        <f>S346-(P346+P347+P348+P349)</f>
        <v>0</v>
      </c>
      <c r="Y346" s="580">
        <v>0.97</v>
      </c>
      <c r="Z346" s="841">
        <v>20</v>
      </c>
      <c r="AA346" s="577" t="s">
        <v>224</v>
      </c>
      <c r="AB346" s="633">
        <v>391</v>
      </c>
      <c r="AC346" s="577">
        <v>121</v>
      </c>
      <c r="AD346" s="575" t="s">
        <v>190</v>
      </c>
      <c r="AE346" s="829">
        <v>640</v>
      </c>
      <c r="AF346" s="829">
        <v>121</v>
      </c>
      <c r="AG346" s="829">
        <v>61</v>
      </c>
      <c r="AH346" s="829" t="s">
        <v>193</v>
      </c>
      <c r="AI346" s="823">
        <v>132</v>
      </c>
      <c r="AJ346" s="826">
        <f>AE346-(AB346+AB347+AB348+AB349)</f>
        <v>0</v>
      </c>
      <c r="AL346" s="200">
        <v>21</v>
      </c>
      <c r="AM346" s="200">
        <v>19</v>
      </c>
      <c r="AN346" s="200">
        <v>61</v>
      </c>
      <c r="AO346" s="210" t="s">
        <v>225</v>
      </c>
    </row>
    <row r="347" spans="1:41" ht="15.5" x14ac:dyDescent="0.25">
      <c r="A347" s="574">
        <v>0</v>
      </c>
      <c r="B347" s="845"/>
      <c r="C347" s="585" t="s">
        <v>202</v>
      </c>
      <c r="D347" s="634">
        <v>584</v>
      </c>
      <c r="E347" s="585">
        <v>118.5</v>
      </c>
      <c r="F347" s="584" t="s">
        <v>187</v>
      </c>
      <c r="G347" s="830"/>
      <c r="H347" s="830"/>
      <c r="I347" s="830"/>
      <c r="J347" s="830"/>
      <c r="K347" s="824"/>
      <c r="L347" s="826"/>
      <c r="M347" s="580">
        <v>3</v>
      </c>
      <c r="N347" s="848"/>
      <c r="O347" s="584" t="s">
        <v>222</v>
      </c>
      <c r="P347" s="635">
        <v>247</v>
      </c>
      <c r="Q347" s="585">
        <v>115</v>
      </c>
      <c r="R347" s="584" t="s">
        <v>187</v>
      </c>
      <c r="S347" s="830"/>
      <c r="T347" s="830"/>
      <c r="U347" s="830"/>
      <c r="V347" s="830"/>
      <c r="W347" s="824"/>
      <c r="X347" s="826"/>
      <c r="Y347" s="580">
        <v>1</v>
      </c>
      <c r="Z347" s="842"/>
      <c r="AA347" s="585" t="s">
        <v>221</v>
      </c>
      <c r="AB347" s="636">
        <v>182</v>
      </c>
      <c r="AC347" s="585">
        <v>121</v>
      </c>
      <c r="AD347" s="584" t="s">
        <v>187</v>
      </c>
      <c r="AE347" s="830"/>
      <c r="AF347" s="830"/>
      <c r="AG347" s="830"/>
      <c r="AH347" s="830"/>
      <c r="AI347" s="824"/>
      <c r="AJ347" s="826"/>
    </row>
    <row r="348" spans="1:41" ht="15.5" x14ac:dyDescent="0.25">
      <c r="A348" s="574"/>
      <c r="B348" s="845"/>
      <c r="C348" s="605"/>
      <c r="D348" s="605"/>
      <c r="E348" s="605"/>
      <c r="F348" s="607"/>
      <c r="G348" s="830"/>
      <c r="H348" s="830"/>
      <c r="I348" s="830"/>
      <c r="J348" s="830"/>
      <c r="K348" s="824"/>
      <c r="L348" s="826"/>
      <c r="M348" s="580"/>
      <c r="N348" s="848"/>
      <c r="O348" s="605"/>
      <c r="P348" s="606"/>
      <c r="Q348" s="605"/>
      <c r="R348" s="607"/>
      <c r="S348" s="830"/>
      <c r="T348" s="830"/>
      <c r="U348" s="830"/>
      <c r="V348" s="830"/>
      <c r="W348" s="824"/>
      <c r="X348" s="826"/>
      <c r="Y348" s="580">
        <v>0.5</v>
      </c>
      <c r="Z348" s="842"/>
      <c r="AA348" s="605" t="s">
        <v>226</v>
      </c>
      <c r="AB348" s="637">
        <v>67</v>
      </c>
      <c r="AC348" s="605">
        <v>119.5</v>
      </c>
      <c r="AD348" s="607"/>
      <c r="AE348" s="830"/>
      <c r="AF348" s="830"/>
      <c r="AG348" s="830"/>
      <c r="AH348" s="830"/>
      <c r="AI348" s="824"/>
      <c r="AJ348" s="826"/>
    </row>
    <row r="349" spans="1:41" ht="16" thickBot="1" x14ac:dyDescent="0.3">
      <c r="A349" s="574"/>
      <c r="B349" s="846"/>
      <c r="C349" s="591"/>
      <c r="D349" s="592"/>
      <c r="E349" s="591"/>
      <c r="F349" s="593"/>
      <c r="G349" s="831"/>
      <c r="H349" s="831"/>
      <c r="I349" s="831"/>
      <c r="J349" s="831"/>
      <c r="K349" s="825"/>
      <c r="L349" s="826"/>
      <c r="M349" s="580"/>
      <c r="N349" s="849"/>
      <c r="O349" s="591"/>
      <c r="P349" s="592"/>
      <c r="Q349" s="591"/>
      <c r="R349" s="593"/>
      <c r="S349" s="831"/>
      <c r="T349" s="831"/>
      <c r="U349" s="831"/>
      <c r="V349" s="831"/>
      <c r="W349" s="825"/>
      <c r="X349" s="826"/>
      <c r="Y349" s="580"/>
      <c r="Z349" s="843"/>
      <c r="AA349" s="591"/>
      <c r="AB349" s="592"/>
      <c r="AC349" s="591"/>
      <c r="AD349" s="593"/>
      <c r="AE349" s="831"/>
      <c r="AF349" s="831"/>
      <c r="AG349" s="831"/>
      <c r="AH349" s="831"/>
      <c r="AI349" s="825"/>
      <c r="AJ349" s="826"/>
    </row>
    <row r="350" spans="1:41" ht="15.5" x14ac:dyDescent="0.25">
      <c r="A350" s="574">
        <v>8.16</v>
      </c>
      <c r="B350" s="835">
        <v>7</v>
      </c>
      <c r="C350" s="577" t="s">
        <v>227</v>
      </c>
      <c r="D350" s="638">
        <v>318</v>
      </c>
      <c r="E350" s="577">
        <v>118.5</v>
      </c>
      <c r="F350" s="575" t="s">
        <v>190</v>
      </c>
      <c r="G350" s="829">
        <v>640</v>
      </c>
      <c r="H350" s="829">
        <v>118.5</v>
      </c>
      <c r="I350" s="829">
        <v>61</v>
      </c>
      <c r="J350" s="832" t="s">
        <v>188</v>
      </c>
      <c r="K350" s="823">
        <v>130</v>
      </c>
      <c r="L350" s="826">
        <f>G350-(D350+D351+D352+D353)</f>
        <v>0</v>
      </c>
      <c r="M350" s="578">
        <v>5.38</v>
      </c>
      <c r="N350" s="838">
        <v>14</v>
      </c>
      <c r="O350" s="577" t="s">
        <v>222</v>
      </c>
      <c r="P350" s="639">
        <v>177</v>
      </c>
      <c r="Q350" s="577">
        <v>115</v>
      </c>
      <c r="R350" s="575" t="s">
        <v>196</v>
      </c>
      <c r="S350" s="829">
        <v>640</v>
      </c>
      <c r="T350" s="829">
        <v>114.5</v>
      </c>
      <c r="U350" s="829">
        <v>61</v>
      </c>
      <c r="V350" s="832" t="s">
        <v>188</v>
      </c>
      <c r="W350" s="823">
        <v>130</v>
      </c>
      <c r="X350" s="826">
        <f>S350-(P350+P351+P352+P353)</f>
        <v>0</v>
      </c>
      <c r="Y350" s="580">
        <v>1.5</v>
      </c>
      <c r="Z350" s="827">
        <v>21</v>
      </c>
      <c r="AA350" s="577" t="s">
        <v>226</v>
      </c>
      <c r="AB350" s="640">
        <v>470</v>
      </c>
      <c r="AC350" s="577">
        <v>119.5</v>
      </c>
      <c r="AD350" s="575" t="s">
        <v>187</v>
      </c>
      <c r="AE350" s="829">
        <v>640</v>
      </c>
      <c r="AF350" s="829">
        <v>119.5</v>
      </c>
      <c r="AG350" s="829">
        <v>61</v>
      </c>
      <c r="AH350" s="832" t="s">
        <v>193</v>
      </c>
      <c r="AI350" s="823">
        <v>132</v>
      </c>
      <c r="AJ350" s="826">
        <f>AE350-(AB350+AB351+AB352+AB353)</f>
        <v>0</v>
      </c>
    </row>
    <row r="351" spans="1:41" ht="15.5" x14ac:dyDescent="0.25">
      <c r="A351" s="574">
        <v>5</v>
      </c>
      <c r="B351" s="836"/>
      <c r="C351" s="585" t="s">
        <v>213</v>
      </c>
      <c r="D351" s="641">
        <v>322</v>
      </c>
      <c r="E351" s="585">
        <v>117.5</v>
      </c>
      <c r="F351" s="607" t="s">
        <v>187</v>
      </c>
      <c r="G351" s="830"/>
      <c r="H351" s="830"/>
      <c r="I351" s="830"/>
      <c r="J351" s="833"/>
      <c r="K351" s="824"/>
      <c r="L351" s="826"/>
      <c r="M351" s="580">
        <v>3.56</v>
      </c>
      <c r="N351" s="839"/>
      <c r="O351" s="585" t="s">
        <v>228</v>
      </c>
      <c r="P351" s="642">
        <v>463</v>
      </c>
      <c r="Q351" s="585">
        <v>113.5</v>
      </c>
      <c r="R351" s="607" t="s">
        <v>190</v>
      </c>
      <c r="S351" s="830"/>
      <c r="T351" s="830"/>
      <c r="U351" s="830"/>
      <c r="V351" s="833"/>
      <c r="W351" s="824"/>
      <c r="X351" s="826"/>
      <c r="Y351" s="580">
        <v>2.2999999999999998</v>
      </c>
      <c r="Z351" s="828"/>
      <c r="AA351" s="585" t="s">
        <v>204</v>
      </c>
      <c r="AB351" s="643">
        <v>170</v>
      </c>
      <c r="AC351" s="585">
        <v>118.5</v>
      </c>
      <c r="AD351" s="607" t="s">
        <v>229</v>
      </c>
      <c r="AE351" s="830"/>
      <c r="AF351" s="830"/>
      <c r="AG351" s="830"/>
      <c r="AH351" s="833"/>
      <c r="AI351" s="824"/>
      <c r="AJ351" s="826"/>
    </row>
    <row r="352" spans="1:41" ht="15.5" x14ac:dyDescent="0.25">
      <c r="A352" s="574"/>
      <c r="B352" s="836"/>
      <c r="C352" s="605"/>
      <c r="D352" s="605"/>
      <c r="E352" s="605"/>
      <c r="F352" s="607"/>
      <c r="G352" s="830"/>
      <c r="H352" s="830"/>
      <c r="I352" s="830"/>
      <c r="J352" s="833"/>
      <c r="K352" s="824"/>
      <c r="L352" s="826"/>
      <c r="M352" s="580"/>
      <c r="N352" s="839"/>
      <c r="O352" s="605"/>
      <c r="P352" s="605"/>
      <c r="Q352" s="605"/>
      <c r="R352" s="607"/>
      <c r="S352" s="830"/>
      <c r="T352" s="830"/>
      <c r="U352" s="830"/>
      <c r="V352" s="833"/>
      <c r="W352" s="824"/>
      <c r="X352" s="826"/>
      <c r="Y352" s="580"/>
      <c r="Z352" s="828"/>
      <c r="AA352" s="605"/>
      <c r="AB352" s="605"/>
      <c r="AC352" s="605"/>
      <c r="AD352" s="607"/>
      <c r="AE352" s="830"/>
      <c r="AF352" s="830"/>
      <c r="AG352" s="830"/>
      <c r="AH352" s="833"/>
      <c r="AI352" s="824"/>
      <c r="AJ352" s="826"/>
    </row>
    <row r="353" spans="1:36" ht="16" thickBot="1" x14ac:dyDescent="0.3">
      <c r="A353" s="574"/>
      <c r="B353" s="837"/>
      <c r="C353" s="591"/>
      <c r="D353" s="591"/>
      <c r="E353" s="591"/>
      <c r="F353" s="593"/>
      <c r="G353" s="831"/>
      <c r="H353" s="831"/>
      <c r="I353" s="831"/>
      <c r="J353" s="834"/>
      <c r="K353" s="825"/>
      <c r="L353" s="826"/>
      <c r="M353" s="580"/>
      <c r="N353" s="840"/>
      <c r="O353" s="591"/>
      <c r="P353" s="591"/>
      <c r="Q353" s="591"/>
      <c r="R353" s="593"/>
      <c r="S353" s="831"/>
      <c r="T353" s="831"/>
      <c r="U353" s="831"/>
      <c r="V353" s="834"/>
      <c r="W353" s="825"/>
      <c r="X353" s="826"/>
      <c r="Y353" s="580"/>
      <c r="Z353" s="828"/>
      <c r="AA353" s="605"/>
      <c r="AB353" s="606"/>
      <c r="AC353" s="605"/>
      <c r="AD353" s="607"/>
      <c r="AE353" s="831"/>
      <c r="AF353" s="830"/>
      <c r="AG353" s="831"/>
      <c r="AH353" s="833"/>
      <c r="AI353" s="825"/>
      <c r="AJ353" s="826"/>
    </row>
    <row r="354" spans="1:36" ht="16" thickBot="1" x14ac:dyDescent="0.4">
      <c r="B354" s="644"/>
      <c r="C354" s="645"/>
      <c r="D354" s="645"/>
      <c r="E354" s="645"/>
      <c r="F354" s="645"/>
      <c r="G354" s="646">
        <f>SUM(G326:G353)</f>
        <v>4028</v>
      </c>
      <c r="H354" s="646"/>
      <c r="I354" s="646">
        <f>SUM(I326:I353)</f>
        <v>384</v>
      </c>
      <c r="J354" s="645"/>
      <c r="K354" s="647"/>
      <c r="L354"/>
      <c r="M354" s="565"/>
      <c r="N354" s="644"/>
      <c r="O354" s="645"/>
      <c r="P354" s="645"/>
      <c r="Q354" s="645"/>
      <c r="R354" s="645"/>
      <c r="S354" s="646">
        <f>SUM(S326:S353)</f>
        <v>4027</v>
      </c>
      <c r="T354" s="646"/>
      <c r="U354" s="646">
        <f>SUM(U326:U353)</f>
        <v>384</v>
      </c>
      <c r="V354" s="645"/>
      <c r="W354" s="647"/>
      <c r="X354"/>
      <c r="Y354" s="565"/>
      <c r="Z354" s="648"/>
      <c r="AA354" s="649"/>
      <c r="AB354" s="646"/>
      <c r="AC354" s="649"/>
      <c r="AD354" s="649"/>
      <c r="AE354" s="650">
        <f>SUM(AE326:AE353)</f>
        <v>4028</v>
      </c>
      <c r="AF354" s="650"/>
      <c r="AG354" s="650">
        <f>SUM(AG326:AG353)</f>
        <v>384</v>
      </c>
      <c r="AH354" s="649"/>
      <c r="AI354" s="651"/>
      <c r="AJ354" s="565"/>
    </row>
    <row r="355" spans="1:36" ht="15.5" x14ac:dyDescent="0.35">
      <c r="B355" s="652"/>
      <c r="C355" s="652"/>
      <c r="D355" s="652"/>
      <c r="E355" s="652"/>
      <c r="F355" s="652"/>
      <c r="G355" s="653"/>
      <c r="H355" s="653"/>
      <c r="I355" s="653"/>
      <c r="J355" s="652"/>
      <c r="K355" s="652"/>
      <c r="L355"/>
      <c r="M355" s="565"/>
      <c r="N355" s="652"/>
      <c r="O355" s="652"/>
      <c r="P355" s="652"/>
      <c r="Q355" s="652"/>
      <c r="R355" s="652"/>
      <c r="S355" s="653"/>
      <c r="T355" s="653"/>
      <c r="U355" s="653"/>
      <c r="V355" s="652"/>
      <c r="W355" s="652"/>
      <c r="X355"/>
      <c r="Y355" s="565"/>
      <c r="Z355" s="565"/>
      <c r="AA355" s="565"/>
      <c r="AB355" s="653"/>
      <c r="AC355" s="565"/>
      <c r="AD355" s="565"/>
      <c r="AE355" s="654"/>
      <c r="AF355" s="654"/>
      <c r="AG355" s="654"/>
      <c r="AH355" s="565"/>
      <c r="AI355" s="565"/>
      <c r="AJ355" s="565"/>
    </row>
    <row r="356" spans="1:36" ht="15.5" x14ac:dyDescent="0.35">
      <c r="A356" s="200" t="s">
        <v>28</v>
      </c>
      <c r="B356" s="652">
        <v>116</v>
      </c>
      <c r="C356" s="652">
        <v>117</v>
      </c>
      <c r="D356" s="652">
        <v>118</v>
      </c>
      <c r="E356" s="652">
        <v>120</v>
      </c>
      <c r="F356" s="652">
        <v>121</v>
      </c>
      <c r="G356" s="653">
        <v>120</v>
      </c>
      <c r="H356" s="653">
        <v>118.5</v>
      </c>
      <c r="I356" s="653">
        <v>121</v>
      </c>
      <c r="J356" s="652">
        <v>120.5</v>
      </c>
      <c r="K356" s="652">
        <v>118.5</v>
      </c>
      <c r="L356" s="653">
        <v>118.5</v>
      </c>
      <c r="M356" s="654">
        <v>117.5</v>
      </c>
      <c r="N356" s="652">
        <v>115</v>
      </c>
      <c r="O356" s="652">
        <v>114.5</v>
      </c>
      <c r="P356" s="652">
        <v>117</v>
      </c>
      <c r="Q356" s="652">
        <v>118</v>
      </c>
      <c r="R356" s="652">
        <v>120.5</v>
      </c>
      <c r="S356" s="653">
        <v>118.5</v>
      </c>
      <c r="T356" s="653">
        <v>121</v>
      </c>
      <c r="U356" s="653">
        <v>121</v>
      </c>
      <c r="V356" s="652">
        <v>119.5</v>
      </c>
      <c r="W356" s="652"/>
      <c r="X356"/>
      <c r="Y356" s="565"/>
      <c r="Z356" s="565"/>
      <c r="AA356" s="565"/>
      <c r="AB356" s="653"/>
      <c r="AC356" s="565"/>
      <c r="AD356" s="565"/>
      <c r="AE356" s="654"/>
      <c r="AF356" s="654"/>
      <c r="AG356" s="654"/>
      <c r="AH356" s="565"/>
      <c r="AI356" s="565"/>
      <c r="AJ356" s="565"/>
    </row>
    <row r="357" spans="1:36" ht="13" thickBot="1" x14ac:dyDescent="0.3">
      <c r="A357" s="200" t="s">
        <v>59</v>
      </c>
      <c r="B357" s="200">
        <v>2729</v>
      </c>
      <c r="C357" s="200">
        <v>2729</v>
      </c>
      <c r="D357" s="200">
        <v>2729</v>
      </c>
      <c r="E357" s="200">
        <v>2729</v>
      </c>
      <c r="F357" s="200">
        <v>2729</v>
      </c>
      <c r="G357" s="200">
        <v>2729</v>
      </c>
      <c r="H357" s="200">
        <v>2729</v>
      </c>
      <c r="I357" s="200">
        <v>2729</v>
      </c>
      <c r="J357" s="200">
        <v>2729</v>
      </c>
      <c r="K357" s="200">
        <v>2729</v>
      </c>
      <c r="L357" s="200">
        <v>2729</v>
      </c>
      <c r="M357" s="200">
        <v>2729</v>
      </c>
      <c r="N357" s="200">
        <v>2729</v>
      </c>
      <c r="O357" s="200">
        <v>2729</v>
      </c>
      <c r="P357" s="200">
        <v>2729</v>
      </c>
      <c r="Q357" s="200">
        <v>2729</v>
      </c>
      <c r="R357" s="200">
        <v>2729</v>
      </c>
      <c r="S357" s="200">
        <v>2729</v>
      </c>
      <c r="T357" s="200">
        <v>2729</v>
      </c>
      <c r="U357" s="200">
        <v>2729</v>
      </c>
      <c r="V357" s="200">
        <v>2729</v>
      </c>
      <c r="W357" s="200">
        <v>2729</v>
      </c>
    </row>
    <row r="358" spans="1:36" ht="13.5" thickBot="1" x14ac:dyDescent="0.3">
      <c r="A358" s="230" t="s">
        <v>171</v>
      </c>
      <c r="B358" s="820" t="s">
        <v>53</v>
      </c>
      <c r="C358" s="821"/>
      <c r="D358" s="821"/>
      <c r="E358" s="821"/>
      <c r="F358" s="821"/>
      <c r="G358" s="821"/>
      <c r="H358" s="822"/>
      <c r="I358" s="820" t="s">
        <v>114</v>
      </c>
      <c r="J358" s="821"/>
      <c r="K358" s="821"/>
      <c r="L358" s="821"/>
      <c r="M358" s="821"/>
      <c r="N358" s="821"/>
      <c r="O358" s="822"/>
      <c r="P358" s="820" t="s">
        <v>63</v>
      </c>
      <c r="Q358" s="821"/>
      <c r="R358" s="821"/>
      <c r="S358" s="821"/>
      <c r="T358" s="821"/>
      <c r="U358" s="821"/>
      <c r="V358" s="822"/>
      <c r="W358" s="818" t="s">
        <v>55</v>
      </c>
      <c r="X358" s="200">
        <v>899</v>
      </c>
    </row>
    <row r="359" spans="1:36" x14ac:dyDescent="0.25">
      <c r="A359" s="231" t="s">
        <v>54</v>
      </c>
      <c r="B359" s="334">
        <v>1</v>
      </c>
      <c r="C359" s="232">
        <v>2</v>
      </c>
      <c r="D359" s="232">
        <v>3</v>
      </c>
      <c r="E359" s="232">
        <v>4</v>
      </c>
      <c r="F359" s="232">
        <v>5</v>
      </c>
      <c r="G359" s="232">
        <v>6</v>
      </c>
      <c r="H359" s="561">
        <v>7</v>
      </c>
      <c r="I359" s="334">
        <v>1</v>
      </c>
      <c r="J359" s="232">
        <v>2</v>
      </c>
      <c r="K359" s="232">
        <v>3</v>
      </c>
      <c r="L359" s="232">
        <v>4</v>
      </c>
      <c r="M359" s="232">
        <v>5</v>
      </c>
      <c r="N359" s="232">
        <v>6</v>
      </c>
      <c r="O359" s="561">
        <v>7</v>
      </c>
      <c r="P359" s="334">
        <v>1</v>
      </c>
      <c r="Q359" s="232">
        <v>2</v>
      </c>
      <c r="R359" s="232">
        <v>3</v>
      </c>
      <c r="S359" s="232">
        <v>4</v>
      </c>
      <c r="T359" s="232">
        <v>5</v>
      </c>
      <c r="U359" s="232">
        <v>6</v>
      </c>
      <c r="V359" s="561">
        <v>7</v>
      </c>
      <c r="W359" s="819"/>
    </row>
    <row r="360" spans="1:36" ht="13" x14ac:dyDescent="0.25">
      <c r="A360" s="236" t="s">
        <v>3</v>
      </c>
      <c r="B360" s="237">
        <v>2870</v>
      </c>
      <c r="C360" s="238">
        <v>2870</v>
      </c>
      <c r="D360" s="238">
        <v>2870</v>
      </c>
      <c r="E360" s="238">
        <v>2870</v>
      </c>
      <c r="F360" s="238">
        <v>2870</v>
      </c>
      <c r="G360" s="238">
        <v>2870</v>
      </c>
      <c r="H360" s="239">
        <v>2870</v>
      </c>
      <c r="I360" s="237">
        <v>2870</v>
      </c>
      <c r="J360" s="238">
        <v>2870</v>
      </c>
      <c r="K360" s="238">
        <v>2870</v>
      </c>
      <c r="L360" s="238">
        <v>2870</v>
      </c>
      <c r="M360" s="238">
        <v>2870</v>
      </c>
      <c r="N360" s="238">
        <v>2870</v>
      </c>
      <c r="O360" s="239">
        <v>2870</v>
      </c>
      <c r="P360" s="237">
        <v>2870</v>
      </c>
      <c r="Q360" s="238">
        <v>2870</v>
      </c>
      <c r="R360" s="238">
        <v>2870</v>
      </c>
      <c r="S360" s="238">
        <v>2870</v>
      </c>
      <c r="T360" s="238">
        <v>2870</v>
      </c>
      <c r="U360" s="238">
        <v>2870</v>
      </c>
      <c r="V360" s="239">
        <v>2870</v>
      </c>
      <c r="W360" s="440">
        <v>2870</v>
      </c>
      <c r="X360" s="210"/>
      <c r="Y360" s="313"/>
      <c r="Z360" s="313"/>
    </row>
    <row r="361" spans="1:36" x14ac:dyDescent="0.25">
      <c r="A361" s="241" t="s">
        <v>6</v>
      </c>
      <c r="B361" s="242">
        <v>3001</v>
      </c>
      <c r="C361" s="243">
        <v>2986</v>
      </c>
      <c r="D361" s="243">
        <v>2879</v>
      </c>
      <c r="E361" s="243">
        <v>3004</v>
      </c>
      <c r="F361" s="243">
        <v>2951</v>
      </c>
      <c r="G361" s="243">
        <v>2855</v>
      </c>
      <c r="H361" s="244">
        <v>3037</v>
      </c>
      <c r="I361" s="242">
        <v>2965</v>
      </c>
      <c r="J361" s="243">
        <v>2851</v>
      </c>
      <c r="K361" s="243">
        <v>2900</v>
      </c>
      <c r="L361" s="243">
        <v>2824</v>
      </c>
      <c r="M361" s="243">
        <v>2810</v>
      </c>
      <c r="N361" s="243">
        <v>2941</v>
      </c>
      <c r="O361" s="244">
        <v>3092</v>
      </c>
      <c r="P361" s="242">
        <v>2943</v>
      </c>
      <c r="Q361" s="243">
        <v>2941</v>
      </c>
      <c r="R361" s="243">
        <v>2900</v>
      </c>
      <c r="S361" s="243">
        <v>2701</v>
      </c>
      <c r="T361" s="243">
        <v>2758</v>
      </c>
      <c r="U361" s="243">
        <v>2907</v>
      </c>
      <c r="V361" s="244">
        <v>2943</v>
      </c>
      <c r="W361" s="390">
        <v>2921</v>
      </c>
      <c r="X361" s="228"/>
    </row>
    <row r="362" spans="1:36" x14ac:dyDescent="0.25">
      <c r="A362" s="231" t="s">
        <v>7</v>
      </c>
      <c r="B362" s="245">
        <v>83</v>
      </c>
      <c r="C362" s="246">
        <v>91.5</v>
      </c>
      <c r="D362" s="246">
        <v>87.2</v>
      </c>
      <c r="E362" s="246">
        <v>87.5</v>
      </c>
      <c r="F362" s="246">
        <v>78.7</v>
      </c>
      <c r="G362" s="246">
        <v>78.7</v>
      </c>
      <c r="H362" s="247">
        <v>83</v>
      </c>
      <c r="I362" s="245">
        <v>72.3</v>
      </c>
      <c r="J362" s="246">
        <v>70.2</v>
      </c>
      <c r="K362" s="246">
        <v>91.5</v>
      </c>
      <c r="L362" s="246">
        <v>93.8</v>
      </c>
      <c r="M362" s="246">
        <v>66</v>
      </c>
      <c r="N362" s="246">
        <v>74.5</v>
      </c>
      <c r="O362" s="247">
        <v>83</v>
      </c>
      <c r="P362" s="245">
        <v>80.900000000000006</v>
      </c>
      <c r="Q362" s="246">
        <v>88</v>
      </c>
      <c r="R362" s="246">
        <v>82</v>
      </c>
      <c r="S362" s="246">
        <v>80</v>
      </c>
      <c r="T362" s="246">
        <v>76.599999999999994</v>
      </c>
      <c r="U362" s="246">
        <v>87.2</v>
      </c>
      <c r="V362" s="247">
        <v>85.1</v>
      </c>
      <c r="W362" s="441">
        <v>0.77400000000000002</v>
      </c>
      <c r="X362" s="210"/>
      <c r="Y362" s="210"/>
      <c r="Z362" s="210"/>
    </row>
    <row r="363" spans="1:36" ht="13" thickBot="1" x14ac:dyDescent="0.3">
      <c r="A363" s="256" t="s">
        <v>8</v>
      </c>
      <c r="B363" s="249">
        <v>7.1999999999999995E-2</v>
      </c>
      <c r="C363" s="250">
        <v>7.0999999999999994E-2</v>
      </c>
      <c r="D363" s="250">
        <v>0.06</v>
      </c>
      <c r="E363" s="250">
        <v>6.2E-2</v>
      </c>
      <c r="F363" s="250">
        <v>7.5999999999999998E-2</v>
      </c>
      <c r="G363" s="250">
        <v>7.3999999999999996E-2</v>
      </c>
      <c r="H363" s="251">
        <v>7.4999999999999997E-2</v>
      </c>
      <c r="I363" s="249">
        <v>8.7999999999999995E-2</v>
      </c>
      <c r="J363" s="250">
        <v>8.5000000000000006E-2</v>
      </c>
      <c r="K363" s="250">
        <v>6.9000000000000006E-2</v>
      </c>
      <c r="L363" s="250">
        <v>6.5000000000000002E-2</v>
      </c>
      <c r="M363" s="250">
        <v>9.8000000000000004E-2</v>
      </c>
      <c r="N363" s="250">
        <v>8.5999999999999993E-2</v>
      </c>
      <c r="O363" s="251">
        <v>0.08</v>
      </c>
      <c r="P363" s="249">
        <v>8.1000000000000003E-2</v>
      </c>
      <c r="Q363" s="250">
        <v>7.0999999999999994E-2</v>
      </c>
      <c r="R363" s="250">
        <v>7.2999999999999995E-2</v>
      </c>
      <c r="S363" s="250">
        <v>8.1000000000000003E-2</v>
      </c>
      <c r="T363" s="250">
        <v>8.3000000000000004E-2</v>
      </c>
      <c r="U363" s="250">
        <v>6.9000000000000006E-2</v>
      </c>
      <c r="V363" s="251">
        <v>8.1000000000000003E-2</v>
      </c>
      <c r="W363" s="442">
        <v>8.1000000000000003E-2</v>
      </c>
      <c r="X363" s="228"/>
    </row>
    <row r="364" spans="1:36" x14ac:dyDescent="0.25">
      <c r="A364" s="483" t="s">
        <v>1</v>
      </c>
      <c r="B364" s="253">
        <f>B361/B360*100-100</f>
        <v>4.5644599303135749</v>
      </c>
      <c r="C364" s="254">
        <f t="shared" ref="C364:E364" si="150">C361/C360*100-100</f>
        <v>4.041811846689896</v>
      </c>
      <c r="D364" s="254">
        <f t="shared" si="150"/>
        <v>0.31358885017421301</v>
      </c>
      <c r="E364" s="254">
        <f t="shared" si="150"/>
        <v>4.6689895470383362</v>
      </c>
      <c r="F364" s="254">
        <f>F361/F360*100-100</f>
        <v>2.8222996515679455</v>
      </c>
      <c r="G364" s="254">
        <f t="shared" ref="G364:N364" si="151">G361/G360*100-100</f>
        <v>-0.52264808362369308</v>
      </c>
      <c r="H364" s="255">
        <f t="shared" si="151"/>
        <v>5.8188153310104553</v>
      </c>
      <c r="I364" s="253">
        <f t="shared" si="151"/>
        <v>3.3101045296167371</v>
      </c>
      <c r="J364" s="254">
        <f t="shared" si="151"/>
        <v>-0.66202090592334173</v>
      </c>
      <c r="K364" s="254">
        <f t="shared" si="151"/>
        <v>1.045296167247372</v>
      </c>
      <c r="L364" s="254">
        <f t="shared" si="151"/>
        <v>-1.602787456445995</v>
      </c>
      <c r="M364" s="254">
        <f t="shared" si="151"/>
        <v>-2.0905923344947723</v>
      </c>
      <c r="N364" s="254">
        <f t="shared" si="151"/>
        <v>2.473867595818831</v>
      </c>
      <c r="O364" s="255">
        <f>O361/O360*100-100</f>
        <v>7.7351916376306633</v>
      </c>
      <c r="P364" s="253">
        <f t="shared" ref="P364:W364" si="152">P361/P360*100-100</f>
        <v>2.543554006968634</v>
      </c>
      <c r="Q364" s="254">
        <f t="shared" si="152"/>
        <v>2.473867595818831</v>
      </c>
      <c r="R364" s="254">
        <f t="shared" si="152"/>
        <v>1.045296167247372</v>
      </c>
      <c r="S364" s="254">
        <f t="shared" si="152"/>
        <v>-5.8885017421602726</v>
      </c>
      <c r="T364" s="254">
        <f t="shared" si="152"/>
        <v>-3.9024390243902474</v>
      </c>
      <c r="U364" s="254">
        <f t="shared" si="152"/>
        <v>1.2891986062717677</v>
      </c>
      <c r="V364" s="255">
        <f t="shared" si="152"/>
        <v>2.543554006968634</v>
      </c>
      <c r="W364" s="480">
        <f t="shared" si="152"/>
        <v>1.7770034843205451</v>
      </c>
      <c r="X364" s="547"/>
      <c r="Y364" s="210"/>
      <c r="Z364" s="210"/>
    </row>
    <row r="365" spans="1:36" ht="13" thickBot="1" x14ac:dyDescent="0.3">
      <c r="A365" s="484" t="s">
        <v>27</v>
      </c>
      <c r="B365" s="220">
        <f>B361-B357</f>
        <v>272</v>
      </c>
      <c r="C365" s="221">
        <f t="shared" ref="C365:W365" si="153">C361-C357</f>
        <v>257</v>
      </c>
      <c r="D365" s="221">
        <f t="shared" si="153"/>
        <v>150</v>
      </c>
      <c r="E365" s="221">
        <f t="shared" si="153"/>
        <v>275</v>
      </c>
      <c r="F365" s="221">
        <f t="shared" si="153"/>
        <v>222</v>
      </c>
      <c r="G365" s="221">
        <f t="shared" si="153"/>
        <v>126</v>
      </c>
      <c r="H365" s="226">
        <f t="shared" si="153"/>
        <v>308</v>
      </c>
      <c r="I365" s="220">
        <f t="shared" si="153"/>
        <v>236</v>
      </c>
      <c r="J365" s="221">
        <f t="shared" si="153"/>
        <v>122</v>
      </c>
      <c r="K365" s="221">
        <f t="shared" si="153"/>
        <v>171</v>
      </c>
      <c r="L365" s="221">
        <f t="shared" si="153"/>
        <v>95</v>
      </c>
      <c r="M365" s="221">
        <f t="shared" si="153"/>
        <v>81</v>
      </c>
      <c r="N365" s="221">
        <f t="shared" si="153"/>
        <v>212</v>
      </c>
      <c r="O365" s="226">
        <f t="shared" si="153"/>
        <v>363</v>
      </c>
      <c r="P365" s="220">
        <f t="shared" si="153"/>
        <v>214</v>
      </c>
      <c r="Q365" s="221">
        <f t="shared" si="153"/>
        <v>212</v>
      </c>
      <c r="R365" s="221">
        <f t="shared" si="153"/>
        <v>171</v>
      </c>
      <c r="S365" s="221">
        <f t="shared" si="153"/>
        <v>-28</v>
      </c>
      <c r="T365" s="221">
        <f t="shared" si="153"/>
        <v>29</v>
      </c>
      <c r="U365" s="221">
        <f t="shared" si="153"/>
        <v>178</v>
      </c>
      <c r="V365" s="226">
        <f t="shared" si="153"/>
        <v>214</v>
      </c>
      <c r="W365" s="370">
        <f t="shared" si="153"/>
        <v>192</v>
      </c>
      <c r="X365" s="210"/>
    </row>
    <row r="366" spans="1:36" x14ac:dyDescent="0.25">
      <c r="A366" s="267" t="s">
        <v>51</v>
      </c>
      <c r="B366" s="261">
        <v>626</v>
      </c>
      <c r="C366" s="262">
        <v>626</v>
      </c>
      <c r="D366" s="262">
        <v>626</v>
      </c>
      <c r="E366" s="262">
        <v>190</v>
      </c>
      <c r="F366" s="262">
        <v>626</v>
      </c>
      <c r="G366" s="262">
        <v>626</v>
      </c>
      <c r="H366" s="263">
        <v>628</v>
      </c>
      <c r="I366" s="261">
        <v>626</v>
      </c>
      <c r="J366" s="262">
        <v>626</v>
      </c>
      <c r="K366" s="262">
        <v>626</v>
      </c>
      <c r="L366" s="262">
        <v>190</v>
      </c>
      <c r="M366" s="262">
        <v>626</v>
      </c>
      <c r="N366" s="262">
        <v>626</v>
      </c>
      <c r="O366" s="263">
        <v>628</v>
      </c>
      <c r="P366" s="261">
        <v>626</v>
      </c>
      <c r="Q366" s="262">
        <v>626</v>
      </c>
      <c r="R366" s="262">
        <v>626</v>
      </c>
      <c r="S366" s="262">
        <v>190</v>
      </c>
      <c r="T366" s="262">
        <v>626</v>
      </c>
      <c r="U366" s="262">
        <v>628</v>
      </c>
      <c r="V366" s="263">
        <v>628</v>
      </c>
      <c r="W366" s="371">
        <f>SUM(B366:V366)</f>
        <v>11846</v>
      </c>
      <c r="X366" s="200" t="s">
        <v>56</v>
      </c>
      <c r="Y366" s="265">
        <f>Z316-W366</f>
        <v>237</v>
      </c>
      <c r="Z366" s="266">
        <f>Y366/Z316</f>
        <v>1.9614334188529339E-2</v>
      </c>
    </row>
    <row r="367" spans="1:36" x14ac:dyDescent="0.25">
      <c r="A367" s="267" t="s">
        <v>28</v>
      </c>
      <c r="B367" s="218">
        <v>121</v>
      </c>
      <c r="C367" s="269">
        <v>121.5</v>
      </c>
      <c r="D367" s="269">
        <v>122.5</v>
      </c>
      <c r="E367" s="269">
        <v>124</v>
      </c>
      <c r="F367" s="269">
        <v>125</v>
      </c>
      <c r="G367" s="269">
        <v>125</v>
      </c>
      <c r="H367" s="219">
        <v>122.5</v>
      </c>
      <c r="I367" s="218">
        <v>125</v>
      </c>
      <c r="J367" s="269">
        <v>125</v>
      </c>
      <c r="K367" s="269">
        <v>123</v>
      </c>
      <c r="L367" s="269">
        <v>123</v>
      </c>
      <c r="M367" s="269">
        <v>122.5</v>
      </c>
      <c r="N367" s="269">
        <v>120</v>
      </c>
      <c r="O367" s="219">
        <v>118.5</v>
      </c>
      <c r="P367" s="218">
        <v>121</v>
      </c>
      <c r="Q367" s="269">
        <v>122</v>
      </c>
      <c r="R367" s="269">
        <v>124.5</v>
      </c>
      <c r="S367" s="269">
        <v>123.5</v>
      </c>
      <c r="T367" s="269">
        <v>125.5</v>
      </c>
      <c r="U367" s="269">
        <v>125</v>
      </c>
      <c r="V367" s="219">
        <v>124</v>
      </c>
      <c r="W367" s="331"/>
      <c r="X367" s="200" t="s">
        <v>57</v>
      </c>
      <c r="Y367" s="200">
        <v>118.5</v>
      </c>
    </row>
    <row r="368" spans="1:36" ht="13" thickBot="1" x14ac:dyDescent="0.3">
      <c r="A368" s="268" t="s">
        <v>26</v>
      </c>
      <c r="B368" s="216">
        <f>(B367-B356)</f>
        <v>5</v>
      </c>
      <c r="C368" s="217">
        <f t="shared" ref="C368:V368" si="154">(C367-C356)</f>
        <v>4.5</v>
      </c>
      <c r="D368" s="217">
        <f t="shared" si="154"/>
        <v>4.5</v>
      </c>
      <c r="E368" s="217">
        <f t="shared" si="154"/>
        <v>4</v>
      </c>
      <c r="F368" s="217">
        <f t="shared" si="154"/>
        <v>4</v>
      </c>
      <c r="G368" s="217">
        <f t="shared" si="154"/>
        <v>5</v>
      </c>
      <c r="H368" s="322">
        <f t="shared" si="154"/>
        <v>4</v>
      </c>
      <c r="I368" s="216">
        <f t="shared" si="154"/>
        <v>4</v>
      </c>
      <c r="J368" s="217">
        <f t="shared" si="154"/>
        <v>4.5</v>
      </c>
      <c r="K368" s="217">
        <f t="shared" si="154"/>
        <v>4.5</v>
      </c>
      <c r="L368" s="217">
        <f t="shared" si="154"/>
        <v>4.5</v>
      </c>
      <c r="M368" s="217">
        <f t="shared" si="154"/>
        <v>5</v>
      </c>
      <c r="N368" s="217">
        <f t="shared" si="154"/>
        <v>5</v>
      </c>
      <c r="O368" s="322">
        <f t="shared" si="154"/>
        <v>4</v>
      </c>
      <c r="P368" s="216">
        <f t="shared" si="154"/>
        <v>4</v>
      </c>
      <c r="Q368" s="217">
        <f t="shared" si="154"/>
        <v>4</v>
      </c>
      <c r="R368" s="217">
        <f t="shared" si="154"/>
        <v>4</v>
      </c>
      <c r="S368" s="217">
        <f t="shared" si="154"/>
        <v>5</v>
      </c>
      <c r="T368" s="217">
        <f t="shared" si="154"/>
        <v>4.5</v>
      </c>
      <c r="U368" s="217">
        <f t="shared" si="154"/>
        <v>4</v>
      </c>
      <c r="V368" s="322">
        <f t="shared" si="154"/>
        <v>4.5</v>
      </c>
      <c r="W368" s="333"/>
      <c r="X368" s="200" t="s">
        <v>26</v>
      </c>
      <c r="Y368" s="200">
        <f>Y367-AB317</f>
        <v>4.7199999999999989</v>
      </c>
    </row>
    <row r="370" spans="1:26" ht="13" thickBot="1" x14ac:dyDescent="0.3"/>
    <row r="371" spans="1:26" ht="13.5" thickBot="1" x14ac:dyDescent="0.3">
      <c r="A371" s="230" t="s">
        <v>237</v>
      </c>
      <c r="B371" s="820" t="s">
        <v>53</v>
      </c>
      <c r="C371" s="821"/>
      <c r="D371" s="821"/>
      <c r="E371" s="821"/>
      <c r="F371" s="821"/>
      <c r="G371" s="821"/>
      <c r="H371" s="822"/>
      <c r="I371" s="820" t="s">
        <v>114</v>
      </c>
      <c r="J371" s="821"/>
      <c r="K371" s="821"/>
      <c r="L371" s="821"/>
      <c r="M371" s="821"/>
      <c r="N371" s="821"/>
      <c r="O371" s="822"/>
      <c r="P371" s="820" t="s">
        <v>63</v>
      </c>
      <c r="Q371" s="821"/>
      <c r="R371" s="821"/>
      <c r="S371" s="821"/>
      <c r="T371" s="821"/>
      <c r="U371" s="821"/>
      <c r="V371" s="822"/>
      <c r="W371" s="818" t="s">
        <v>55</v>
      </c>
      <c r="X371" s="682">
        <v>895</v>
      </c>
      <c r="Y371" s="682"/>
      <c r="Z371" s="682"/>
    </row>
    <row r="372" spans="1:26" x14ac:dyDescent="0.25">
      <c r="A372" s="231" t="s">
        <v>54</v>
      </c>
      <c r="B372" s="334">
        <v>1</v>
      </c>
      <c r="C372" s="232">
        <v>2</v>
      </c>
      <c r="D372" s="232">
        <v>3</v>
      </c>
      <c r="E372" s="232">
        <v>4</v>
      </c>
      <c r="F372" s="232">
        <v>5</v>
      </c>
      <c r="G372" s="232">
        <v>6</v>
      </c>
      <c r="H372" s="561">
        <v>7</v>
      </c>
      <c r="I372" s="334">
        <v>1</v>
      </c>
      <c r="J372" s="232">
        <v>2</v>
      </c>
      <c r="K372" s="232">
        <v>3</v>
      </c>
      <c r="L372" s="232">
        <v>4</v>
      </c>
      <c r="M372" s="232">
        <v>5</v>
      </c>
      <c r="N372" s="232">
        <v>6</v>
      </c>
      <c r="O372" s="561">
        <v>7</v>
      </c>
      <c r="P372" s="334">
        <v>1</v>
      </c>
      <c r="Q372" s="232">
        <v>2</v>
      </c>
      <c r="R372" s="232">
        <v>3</v>
      </c>
      <c r="S372" s="232">
        <v>4</v>
      </c>
      <c r="T372" s="232">
        <v>5</v>
      </c>
      <c r="U372" s="232">
        <v>6</v>
      </c>
      <c r="V372" s="561">
        <v>7</v>
      </c>
      <c r="W372" s="819"/>
      <c r="X372" s="682"/>
      <c r="Y372" s="682"/>
      <c r="Z372" s="682"/>
    </row>
    <row r="373" spans="1:26" ht="13" x14ac:dyDescent="0.25">
      <c r="A373" s="236" t="s">
        <v>3</v>
      </c>
      <c r="B373" s="237">
        <v>3060</v>
      </c>
      <c r="C373" s="238">
        <v>3060</v>
      </c>
      <c r="D373" s="238">
        <v>3060</v>
      </c>
      <c r="E373" s="238">
        <v>3060</v>
      </c>
      <c r="F373" s="238">
        <v>3060</v>
      </c>
      <c r="G373" s="238">
        <v>3060</v>
      </c>
      <c r="H373" s="239">
        <v>3060</v>
      </c>
      <c r="I373" s="237">
        <v>3060</v>
      </c>
      <c r="J373" s="238">
        <v>3060</v>
      </c>
      <c r="K373" s="238">
        <v>3060</v>
      </c>
      <c r="L373" s="238">
        <v>3060</v>
      </c>
      <c r="M373" s="238">
        <v>3060</v>
      </c>
      <c r="N373" s="238">
        <v>3060</v>
      </c>
      <c r="O373" s="239">
        <v>3060</v>
      </c>
      <c r="P373" s="237">
        <v>3060</v>
      </c>
      <c r="Q373" s="238">
        <v>3060</v>
      </c>
      <c r="R373" s="238">
        <v>3060</v>
      </c>
      <c r="S373" s="238">
        <v>3060</v>
      </c>
      <c r="T373" s="238">
        <v>3060</v>
      </c>
      <c r="U373" s="238">
        <v>3060</v>
      </c>
      <c r="V373" s="239">
        <v>3060</v>
      </c>
      <c r="W373" s="440">
        <v>3060</v>
      </c>
      <c r="X373" s="210"/>
      <c r="Y373" s="313"/>
      <c r="Z373" s="313"/>
    </row>
    <row r="374" spans="1:26" x14ac:dyDescent="0.25">
      <c r="A374" s="241" t="s">
        <v>6</v>
      </c>
      <c r="B374" s="242">
        <v>3142</v>
      </c>
      <c r="C374" s="243">
        <v>3087</v>
      </c>
      <c r="D374" s="243">
        <v>3060</v>
      </c>
      <c r="E374" s="243">
        <v>3171</v>
      </c>
      <c r="F374" s="243">
        <v>3111</v>
      </c>
      <c r="G374" s="243">
        <v>3056</v>
      </c>
      <c r="H374" s="244">
        <v>3162</v>
      </c>
      <c r="I374" s="242">
        <v>3091</v>
      </c>
      <c r="J374" s="243">
        <v>3071</v>
      </c>
      <c r="K374" s="243">
        <v>3210</v>
      </c>
      <c r="L374" s="243">
        <v>3028</v>
      </c>
      <c r="M374" s="243">
        <v>3102</v>
      </c>
      <c r="N374" s="243">
        <v>3073</v>
      </c>
      <c r="O374" s="244">
        <v>3157</v>
      </c>
      <c r="P374" s="242">
        <v>3102</v>
      </c>
      <c r="Q374" s="243">
        <v>3150</v>
      </c>
      <c r="R374" s="243">
        <v>3065</v>
      </c>
      <c r="S374" s="243">
        <v>2927</v>
      </c>
      <c r="T374" s="243">
        <v>3026</v>
      </c>
      <c r="U374" s="243">
        <v>3096</v>
      </c>
      <c r="V374" s="244">
        <v>3049</v>
      </c>
      <c r="W374" s="390">
        <v>3097</v>
      </c>
      <c r="X374" s="228"/>
      <c r="Y374" s="682"/>
      <c r="Z374" s="682"/>
    </row>
    <row r="375" spans="1:26" x14ac:dyDescent="0.25">
      <c r="A375" s="231" t="s">
        <v>7</v>
      </c>
      <c r="B375" s="245">
        <v>76.599999999999994</v>
      </c>
      <c r="C375" s="246">
        <v>78.7</v>
      </c>
      <c r="D375" s="246">
        <v>93.6</v>
      </c>
      <c r="E375" s="246">
        <v>80</v>
      </c>
      <c r="F375" s="246">
        <v>70.2</v>
      </c>
      <c r="G375" s="246">
        <v>72.5</v>
      </c>
      <c r="H375" s="247">
        <v>85.1</v>
      </c>
      <c r="I375" s="245">
        <v>78.7</v>
      </c>
      <c r="J375" s="246">
        <v>63.8</v>
      </c>
      <c r="K375" s="246">
        <v>85.1</v>
      </c>
      <c r="L375" s="246">
        <v>80</v>
      </c>
      <c r="M375" s="246">
        <v>78.7</v>
      </c>
      <c r="N375" s="246">
        <v>72.3</v>
      </c>
      <c r="O375" s="247">
        <v>74.5</v>
      </c>
      <c r="P375" s="245">
        <v>74.5</v>
      </c>
      <c r="Q375" s="246">
        <v>85.1</v>
      </c>
      <c r="R375" s="246">
        <v>74.5</v>
      </c>
      <c r="S375" s="246">
        <v>73.3</v>
      </c>
      <c r="T375" s="246">
        <v>74.5</v>
      </c>
      <c r="U375" s="246">
        <v>85.1</v>
      </c>
      <c r="V375" s="247">
        <v>85.1</v>
      </c>
      <c r="W375" s="441">
        <v>0.77900000000000003</v>
      </c>
      <c r="X375" s="210"/>
      <c r="Y375" s="210"/>
      <c r="Z375" s="210"/>
    </row>
    <row r="376" spans="1:26" ht="13" thickBot="1" x14ac:dyDescent="0.3">
      <c r="A376" s="256" t="s">
        <v>8</v>
      </c>
      <c r="B376" s="249">
        <v>0.09</v>
      </c>
      <c r="C376" s="250">
        <v>7.4999999999999997E-2</v>
      </c>
      <c r="D376" s="250">
        <v>6.0999999999999999E-2</v>
      </c>
      <c r="E376" s="250">
        <v>7.5999999999999998E-2</v>
      </c>
      <c r="F376" s="250">
        <v>9.0999999999999998E-2</v>
      </c>
      <c r="G376" s="250">
        <v>8.7999999999999995E-2</v>
      </c>
      <c r="H376" s="251">
        <v>0.06</v>
      </c>
      <c r="I376" s="249">
        <v>8.4000000000000005E-2</v>
      </c>
      <c r="J376" s="250">
        <v>9.6000000000000002E-2</v>
      </c>
      <c r="K376" s="250">
        <v>7.2999999999999995E-2</v>
      </c>
      <c r="L376" s="250">
        <v>7.4999999999999997E-2</v>
      </c>
      <c r="M376" s="250">
        <v>7.5999999999999998E-2</v>
      </c>
      <c r="N376" s="250">
        <v>8.5999999999999993E-2</v>
      </c>
      <c r="O376" s="251">
        <v>9.4E-2</v>
      </c>
      <c r="P376" s="249">
        <v>9.4E-2</v>
      </c>
      <c r="Q376" s="250">
        <v>6.6000000000000003E-2</v>
      </c>
      <c r="R376" s="250">
        <v>9.9000000000000005E-2</v>
      </c>
      <c r="S376" s="250">
        <v>8.5999999999999993E-2</v>
      </c>
      <c r="T376" s="250">
        <v>8.6999999999999994E-2</v>
      </c>
      <c r="U376" s="250">
        <v>7.0999999999999994E-2</v>
      </c>
      <c r="V376" s="251">
        <v>8.6999999999999994E-2</v>
      </c>
      <c r="W376" s="442">
        <v>8.3000000000000004E-2</v>
      </c>
      <c r="X376" s="228"/>
      <c r="Y376" s="682"/>
      <c r="Z376" s="682"/>
    </row>
    <row r="377" spans="1:26" x14ac:dyDescent="0.25">
      <c r="A377" s="483" t="s">
        <v>1</v>
      </c>
      <c r="B377" s="253">
        <f>B374/B373*100-100</f>
        <v>2.6797385620915009</v>
      </c>
      <c r="C377" s="254">
        <f t="shared" ref="C377:E377" si="155">C374/C373*100-100</f>
        <v>0.8823529411764639</v>
      </c>
      <c r="D377" s="254">
        <f t="shared" si="155"/>
        <v>0</v>
      </c>
      <c r="E377" s="254">
        <f t="shared" si="155"/>
        <v>3.6274509803921688</v>
      </c>
      <c r="F377" s="254">
        <f>F374/F373*100-100</f>
        <v>1.6666666666666572</v>
      </c>
      <c r="G377" s="254">
        <f t="shared" ref="G377:N377" si="156">G374/G373*100-100</f>
        <v>-0.13071895424836555</v>
      </c>
      <c r="H377" s="255">
        <f t="shared" si="156"/>
        <v>3.3333333333333428</v>
      </c>
      <c r="I377" s="253">
        <f t="shared" si="156"/>
        <v>1.0130718954248294</v>
      </c>
      <c r="J377" s="254">
        <f t="shared" si="156"/>
        <v>0.35947712418300171</v>
      </c>
      <c r="K377" s="254">
        <f t="shared" si="156"/>
        <v>4.9019607843137294</v>
      </c>
      <c r="L377" s="254">
        <f t="shared" si="156"/>
        <v>-1.0457516339869244</v>
      </c>
      <c r="M377" s="254">
        <f t="shared" si="156"/>
        <v>1.3725490196078454</v>
      </c>
      <c r="N377" s="254">
        <f t="shared" si="156"/>
        <v>0.42483660130719159</v>
      </c>
      <c r="O377" s="255">
        <f>O374/O373*100-100</f>
        <v>3.1699346405228823</v>
      </c>
      <c r="P377" s="253">
        <f t="shared" ref="P377:W377" si="157">P374/P373*100-100</f>
        <v>1.3725490196078454</v>
      </c>
      <c r="Q377" s="254">
        <f t="shared" si="157"/>
        <v>2.941176470588232</v>
      </c>
      <c r="R377" s="254">
        <f t="shared" si="157"/>
        <v>0.16339869281046049</v>
      </c>
      <c r="S377" s="254">
        <f t="shared" si="157"/>
        <v>-4.3464052287581723</v>
      </c>
      <c r="T377" s="254">
        <f t="shared" si="157"/>
        <v>-1.1111111111111143</v>
      </c>
      <c r="U377" s="254">
        <f t="shared" si="157"/>
        <v>1.1764705882352899</v>
      </c>
      <c r="V377" s="255">
        <f t="shared" si="157"/>
        <v>-0.35947712418300171</v>
      </c>
      <c r="W377" s="480">
        <f t="shared" si="157"/>
        <v>1.2091503267973849</v>
      </c>
      <c r="X377" s="547"/>
      <c r="Y377" s="210"/>
      <c r="Z377" s="210"/>
    </row>
    <row r="378" spans="1:26" ht="13" thickBot="1" x14ac:dyDescent="0.3">
      <c r="A378" s="484" t="s">
        <v>27</v>
      </c>
      <c r="B378" s="220">
        <f>B374-B361</f>
        <v>141</v>
      </c>
      <c r="C378" s="221">
        <f t="shared" ref="C378:V378" si="158">C374-C361</f>
        <v>101</v>
      </c>
      <c r="D378" s="221">
        <f t="shared" si="158"/>
        <v>181</v>
      </c>
      <c r="E378" s="221">
        <f t="shared" si="158"/>
        <v>167</v>
      </c>
      <c r="F378" s="221">
        <f t="shared" si="158"/>
        <v>160</v>
      </c>
      <c r="G378" s="221">
        <f t="shared" si="158"/>
        <v>201</v>
      </c>
      <c r="H378" s="226">
        <f t="shared" si="158"/>
        <v>125</v>
      </c>
      <c r="I378" s="220">
        <f t="shared" si="158"/>
        <v>126</v>
      </c>
      <c r="J378" s="221">
        <f t="shared" si="158"/>
        <v>220</v>
      </c>
      <c r="K378" s="221">
        <f t="shared" si="158"/>
        <v>310</v>
      </c>
      <c r="L378" s="221">
        <f t="shared" si="158"/>
        <v>204</v>
      </c>
      <c r="M378" s="221">
        <f t="shared" si="158"/>
        <v>292</v>
      </c>
      <c r="N378" s="221">
        <f t="shared" si="158"/>
        <v>132</v>
      </c>
      <c r="O378" s="226">
        <f t="shared" si="158"/>
        <v>65</v>
      </c>
      <c r="P378" s="220">
        <f t="shared" si="158"/>
        <v>159</v>
      </c>
      <c r="Q378" s="221">
        <f t="shared" si="158"/>
        <v>209</v>
      </c>
      <c r="R378" s="221">
        <f t="shared" si="158"/>
        <v>165</v>
      </c>
      <c r="S378" s="221">
        <f t="shared" si="158"/>
        <v>226</v>
      </c>
      <c r="T378" s="221">
        <f t="shared" si="158"/>
        <v>268</v>
      </c>
      <c r="U378" s="221">
        <f t="shared" si="158"/>
        <v>189</v>
      </c>
      <c r="V378" s="226">
        <f t="shared" si="158"/>
        <v>106</v>
      </c>
      <c r="W378" s="370">
        <f>W374-W361</f>
        <v>176</v>
      </c>
      <c r="X378" s="210"/>
      <c r="Y378" s="682"/>
      <c r="Z378" s="682"/>
    </row>
    <row r="379" spans="1:26" x14ac:dyDescent="0.25">
      <c r="A379" s="267" t="s">
        <v>51</v>
      </c>
      <c r="B379" s="261">
        <v>625</v>
      </c>
      <c r="C379" s="262">
        <v>626</v>
      </c>
      <c r="D379" s="262">
        <v>626</v>
      </c>
      <c r="E379" s="262">
        <v>190</v>
      </c>
      <c r="F379" s="262">
        <v>625</v>
      </c>
      <c r="G379" s="262">
        <v>625</v>
      </c>
      <c r="H379" s="263">
        <v>628</v>
      </c>
      <c r="I379" s="261">
        <v>624</v>
      </c>
      <c r="J379" s="262">
        <v>626</v>
      </c>
      <c r="K379" s="262">
        <v>625</v>
      </c>
      <c r="L379" s="262">
        <v>189</v>
      </c>
      <c r="M379" s="262">
        <v>626</v>
      </c>
      <c r="N379" s="262">
        <v>625</v>
      </c>
      <c r="O379" s="263">
        <v>627</v>
      </c>
      <c r="P379" s="261">
        <v>626</v>
      </c>
      <c r="Q379" s="262">
        <v>625</v>
      </c>
      <c r="R379" s="262">
        <v>625</v>
      </c>
      <c r="S379" s="262">
        <v>189</v>
      </c>
      <c r="T379" s="262">
        <v>626</v>
      </c>
      <c r="U379" s="262">
        <v>628</v>
      </c>
      <c r="V379" s="263">
        <v>628</v>
      </c>
      <c r="W379" s="371">
        <f>SUM(B379:V379)</f>
        <v>11834</v>
      </c>
      <c r="X379" s="682" t="s">
        <v>56</v>
      </c>
      <c r="Y379" s="265">
        <f>W366-W379</f>
        <v>12</v>
      </c>
      <c r="Z379" s="266">
        <f>Y379/W379</f>
        <v>1.014027378739226E-3</v>
      </c>
    </row>
    <row r="380" spans="1:26" x14ac:dyDescent="0.25">
      <c r="A380" s="267" t="s">
        <v>28</v>
      </c>
      <c r="B380" s="687">
        <v>125</v>
      </c>
      <c r="C380" s="688">
        <v>125.5</v>
      </c>
      <c r="D380" s="688">
        <v>125.5</v>
      </c>
      <c r="E380" s="688">
        <v>127</v>
      </c>
      <c r="F380" s="688">
        <v>128</v>
      </c>
      <c r="G380" s="688">
        <v>128</v>
      </c>
      <c r="H380" s="689">
        <v>125.5</v>
      </c>
      <c r="I380" s="687">
        <v>128</v>
      </c>
      <c r="J380" s="688">
        <v>128</v>
      </c>
      <c r="K380" s="688">
        <v>126</v>
      </c>
      <c r="L380" s="688">
        <v>126.5</v>
      </c>
      <c r="M380" s="688">
        <v>126</v>
      </c>
      <c r="N380" s="688">
        <v>124</v>
      </c>
      <c r="O380" s="689">
        <v>122.5</v>
      </c>
      <c r="P380" s="687">
        <v>125</v>
      </c>
      <c r="Q380" s="688">
        <v>126</v>
      </c>
      <c r="R380" s="688">
        <v>128</v>
      </c>
      <c r="S380" s="688">
        <v>128</v>
      </c>
      <c r="T380" s="688">
        <v>128.5</v>
      </c>
      <c r="U380" s="688">
        <v>128</v>
      </c>
      <c r="V380" s="689">
        <v>128</v>
      </c>
      <c r="W380" s="683"/>
      <c r="X380" s="682" t="s">
        <v>57</v>
      </c>
      <c r="Y380" s="682">
        <v>123.12</v>
      </c>
      <c r="Z380" s="682"/>
    </row>
    <row r="381" spans="1:26" ht="13" thickBot="1" x14ac:dyDescent="0.3">
      <c r="A381" s="268" t="s">
        <v>26</v>
      </c>
      <c r="B381" s="216">
        <f>(B380-B367)</f>
        <v>4</v>
      </c>
      <c r="C381" s="217">
        <f t="shared" ref="C381:V381" si="159">(C380-C367)</f>
        <v>4</v>
      </c>
      <c r="D381" s="217">
        <f t="shared" si="159"/>
        <v>3</v>
      </c>
      <c r="E381" s="217">
        <f t="shared" si="159"/>
        <v>3</v>
      </c>
      <c r="F381" s="217">
        <f t="shared" si="159"/>
        <v>3</v>
      </c>
      <c r="G381" s="217">
        <f t="shared" si="159"/>
        <v>3</v>
      </c>
      <c r="H381" s="322">
        <f t="shared" si="159"/>
        <v>3</v>
      </c>
      <c r="I381" s="216">
        <f t="shared" si="159"/>
        <v>3</v>
      </c>
      <c r="J381" s="217">
        <f t="shared" si="159"/>
        <v>3</v>
      </c>
      <c r="K381" s="217">
        <f t="shared" si="159"/>
        <v>3</v>
      </c>
      <c r="L381" s="217">
        <f t="shared" si="159"/>
        <v>3.5</v>
      </c>
      <c r="M381" s="217">
        <f t="shared" si="159"/>
        <v>3.5</v>
      </c>
      <c r="N381" s="217">
        <f t="shared" si="159"/>
        <v>4</v>
      </c>
      <c r="O381" s="322">
        <f t="shared" si="159"/>
        <v>4</v>
      </c>
      <c r="P381" s="216">
        <f t="shared" si="159"/>
        <v>4</v>
      </c>
      <c r="Q381" s="217">
        <f t="shared" si="159"/>
        <v>4</v>
      </c>
      <c r="R381" s="217">
        <f t="shared" si="159"/>
        <v>3.5</v>
      </c>
      <c r="S381" s="217">
        <f t="shared" si="159"/>
        <v>4.5</v>
      </c>
      <c r="T381" s="217">
        <f t="shared" si="159"/>
        <v>3</v>
      </c>
      <c r="U381" s="217">
        <f t="shared" si="159"/>
        <v>3</v>
      </c>
      <c r="V381" s="322">
        <f t="shared" si="159"/>
        <v>4</v>
      </c>
      <c r="W381" s="333"/>
      <c r="X381" s="682" t="s">
        <v>26</v>
      </c>
      <c r="Y381" s="682">
        <f>Y380-Y367</f>
        <v>4.6200000000000045</v>
      </c>
      <c r="Z381" s="682"/>
    </row>
    <row r="383" spans="1:26" ht="13" thickBot="1" x14ac:dyDescent="0.3">
      <c r="A383" s="200" t="s">
        <v>239</v>
      </c>
      <c r="B383" s="215">
        <v>0.68</v>
      </c>
      <c r="C383" s="215">
        <v>1.6</v>
      </c>
      <c r="D383" s="215">
        <v>1.44</v>
      </c>
      <c r="E383" s="215">
        <v>4.2300000000000004</v>
      </c>
      <c r="F383" s="215">
        <v>1.93</v>
      </c>
      <c r="G383" s="215">
        <v>1.76</v>
      </c>
      <c r="H383" s="215">
        <v>0.48</v>
      </c>
      <c r="I383" s="215">
        <v>4.33</v>
      </c>
      <c r="J383" s="215">
        <v>1.28</v>
      </c>
      <c r="K383" s="215">
        <v>2.88</v>
      </c>
      <c r="L383" s="215">
        <v>3.21</v>
      </c>
      <c r="M383" s="215">
        <v>1.92</v>
      </c>
      <c r="N383" s="215">
        <v>1.1200000000000001</v>
      </c>
      <c r="O383" s="215">
        <v>1.28</v>
      </c>
      <c r="P383" s="215">
        <v>0.16</v>
      </c>
      <c r="Q383" s="215">
        <v>0.48</v>
      </c>
      <c r="R383" s="215">
        <v>0.8</v>
      </c>
      <c r="S383" s="215">
        <v>0</v>
      </c>
      <c r="T383" s="215">
        <v>1.76</v>
      </c>
      <c r="U383" s="215">
        <v>1.44</v>
      </c>
      <c r="V383" s="215">
        <v>0.96</v>
      </c>
    </row>
    <row r="384" spans="1:26" ht="13.5" thickBot="1" x14ac:dyDescent="0.3">
      <c r="A384" s="230" t="s">
        <v>238</v>
      </c>
      <c r="B384" s="820" t="s">
        <v>53</v>
      </c>
      <c r="C384" s="821"/>
      <c r="D384" s="821"/>
      <c r="E384" s="821"/>
      <c r="F384" s="821"/>
      <c r="G384" s="821"/>
      <c r="H384" s="822"/>
      <c r="I384" s="820" t="s">
        <v>114</v>
      </c>
      <c r="J384" s="821"/>
      <c r="K384" s="821"/>
      <c r="L384" s="821"/>
      <c r="M384" s="821"/>
      <c r="N384" s="821"/>
      <c r="O384" s="822"/>
      <c r="P384" s="820" t="s">
        <v>63</v>
      </c>
      <c r="Q384" s="821"/>
      <c r="R384" s="821"/>
      <c r="S384" s="821"/>
      <c r="T384" s="821"/>
      <c r="U384" s="821"/>
      <c r="V384" s="822"/>
      <c r="W384" s="818" t="s">
        <v>55</v>
      </c>
      <c r="X384" s="701">
        <v>892</v>
      </c>
      <c r="Y384" s="701"/>
      <c r="Z384" s="701"/>
    </row>
    <row r="385" spans="1:26" x14ac:dyDescent="0.25">
      <c r="A385" s="231" t="s">
        <v>54</v>
      </c>
      <c r="B385" s="334">
        <v>1</v>
      </c>
      <c r="C385" s="232">
        <v>2</v>
      </c>
      <c r="D385" s="232">
        <v>3</v>
      </c>
      <c r="E385" s="232">
        <v>4</v>
      </c>
      <c r="F385" s="232">
        <v>5</v>
      </c>
      <c r="G385" s="232">
        <v>6</v>
      </c>
      <c r="H385" s="561">
        <v>7</v>
      </c>
      <c r="I385" s="334">
        <v>1</v>
      </c>
      <c r="J385" s="232">
        <v>2</v>
      </c>
      <c r="K385" s="232">
        <v>3</v>
      </c>
      <c r="L385" s="232">
        <v>4</v>
      </c>
      <c r="M385" s="232">
        <v>5</v>
      </c>
      <c r="N385" s="232">
        <v>6</v>
      </c>
      <c r="O385" s="561">
        <v>7</v>
      </c>
      <c r="P385" s="334">
        <v>1</v>
      </c>
      <c r="Q385" s="232">
        <v>2</v>
      </c>
      <c r="R385" s="232">
        <v>3</v>
      </c>
      <c r="S385" s="232">
        <v>4</v>
      </c>
      <c r="T385" s="232">
        <v>5</v>
      </c>
      <c r="U385" s="232">
        <v>6</v>
      </c>
      <c r="V385" s="561">
        <v>7</v>
      </c>
      <c r="W385" s="819"/>
      <c r="X385" s="701"/>
      <c r="Y385" s="701"/>
      <c r="Z385" s="701"/>
    </row>
    <row r="386" spans="1:26" ht="13" x14ac:dyDescent="0.25">
      <c r="A386" s="236" t="s">
        <v>3</v>
      </c>
      <c r="B386" s="237">
        <v>3250</v>
      </c>
      <c r="C386" s="238">
        <v>3250</v>
      </c>
      <c r="D386" s="238">
        <v>3250</v>
      </c>
      <c r="E386" s="238">
        <v>3250</v>
      </c>
      <c r="F386" s="238">
        <v>3250</v>
      </c>
      <c r="G386" s="238">
        <v>3250</v>
      </c>
      <c r="H386" s="239">
        <v>3250</v>
      </c>
      <c r="I386" s="237">
        <v>3250</v>
      </c>
      <c r="J386" s="238">
        <v>3250</v>
      </c>
      <c r="K386" s="238">
        <v>3250</v>
      </c>
      <c r="L386" s="238">
        <v>3250</v>
      </c>
      <c r="M386" s="238">
        <v>3250</v>
      </c>
      <c r="N386" s="238">
        <v>3250</v>
      </c>
      <c r="O386" s="239">
        <v>3250</v>
      </c>
      <c r="P386" s="237">
        <v>3250</v>
      </c>
      <c r="Q386" s="238">
        <v>3250</v>
      </c>
      <c r="R386" s="238">
        <v>3250</v>
      </c>
      <c r="S386" s="238">
        <v>3250</v>
      </c>
      <c r="T386" s="238">
        <v>3250</v>
      </c>
      <c r="U386" s="238">
        <v>3250</v>
      </c>
      <c r="V386" s="239">
        <v>3250</v>
      </c>
      <c r="W386" s="440">
        <v>3250</v>
      </c>
      <c r="X386" s="210"/>
      <c r="Y386" s="313"/>
      <c r="Z386" s="313"/>
    </row>
    <row r="387" spans="1:26" x14ac:dyDescent="0.25">
      <c r="A387" s="241" t="s">
        <v>6</v>
      </c>
      <c r="B387" s="242">
        <v>3343</v>
      </c>
      <c r="C387" s="243">
        <v>3360</v>
      </c>
      <c r="D387" s="243">
        <v>3288</v>
      </c>
      <c r="E387" s="243">
        <v>3347</v>
      </c>
      <c r="F387" s="243">
        <v>3289</v>
      </c>
      <c r="G387" s="243">
        <v>3254</v>
      </c>
      <c r="H387" s="244">
        <v>3288</v>
      </c>
      <c r="I387" s="242">
        <v>3397</v>
      </c>
      <c r="J387" s="243">
        <v>3253</v>
      </c>
      <c r="K387" s="243">
        <v>3415</v>
      </c>
      <c r="L387" s="243">
        <v>3171</v>
      </c>
      <c r="M387" s="243">
        <v>3275</v>
      </c>
      <c r="N387" s="243">
        <v>3297</v>
      </c>
      <c r="O387" s="244">
        <v>3295</v>
      </c>
      <c r="P387" s="242">
        <v>3366</v>
      </c>
      <c r="Q387" s="243">
        <v>3386</v>
      </c>
      <c r="R387" s="243">
        <v>3279</v>
      </c>
      <c r="S387" s="243">
        <v>3216</v>
      </c>
      <c r="T387" s="243">
        <v>3242</v>
      </c>
      <c r="U387" s="243">
        <v>3389</v>
      </c>
      <c r="V387" s="244">
        <v>3375</v>
      </c>
      <c r="W387" s="390">
        <v>3318</v>
      </c>
      <c r="X387" s="228"/>
      <c r="Y387" s="701"/>
      <c r="Z387" s="701"/>
    </row>
    <row r="388" spans="1:26" x14ac:dyDescent="0.25">
      <c r="A388" s="231" t="s">
        <v>7</v>
      </c>
      <c r="B388" s="245">
        <v>80.900000000000006</v>
      </c>
      <c r="C388" s="246">
        <v>78.7</v>
      </c>
      <c r="D388" s="246">
        <v>80.900000000000006</v>
      </c>
      <c r="E388" s="246">
        <v>86.7</v>
      </c>
      <c r="F388" s="246">
        <v>76.599999999999994</v>
      </c>
      <c r="G388" s="246">
        <v>87.2</v>
      </c>
      <c r="H388" s="247">
        <v>83</v>
      </c>
      <c r="I388" s="245">
        <v>80.900000000000006</v>
      </c>
      <c r="J388" s="246">
        <v>72.3</v>
      </c>
      <c r="K388" s="246">
        <v>89.4</v>
      </c>
      <c r="L388" s="246">
        <v>81.2</v>
      </c>
      <c r="M388" s="246">
        <v>76.599999999999994</v>
      </c>
      <c r="N388" s="246">
        <v>87.2</v>
      </c>
      <c r="O388" s="247">
        <v>74.5</v>
      </c>
      <c r="P388" s="245">
        <v>63.8</v>
      </c>
      <c r="Q388" s="246">
        <v>83</v>
      </c>
      <c r="R388" s="246">
        <v>76.599999999999994</v>
      </c>
      <c r="S388" s="246">
        <v>80</v>
      </c>
      <c r="T388" s="246">
        <v>74.5</v>
      </c>
      <c r="U388" s="246">
        <v>80.900000000000006</v>
      </c>
      <c r="V388" s="247">
        <v>83</v>
      </c>
      <c r="W388" s="441">
        <v>0.77500000000000002</v>
      </c>
      <c r="X388" s="210"/>
      <c r="Y388" s="210"/>
      <c r="Z388" s="210"/>
    </row>
    <row r="389" spans="1:26" ht="13" thickBot="1" x14ac:dyDescent="0.3">
      <c r="A389" s="256" t="s">
        <v>8</v>
      </c>
      <c r="B389" s="249">
        <v>8.5999999999999993E-2</v>
      </c>
      <c r="C389" s="250">
        <v>7.9000000000000001E-2</v>
      </c>
      <c r="D389" s="250">
        <v>7.9000000000000001E-2</v>
      </c>
      <c r="E389" s="250">
        <v>7.2999999999999995E-2</v>
      </c>
      <c r="F389" s="250">
        <v>7.6999999999999999E-2</v>
      </c>
      <c r="G389" s="250">
        <v>7.3999999999999996E-2</v>
      </c>
      <c r="H389" s="251">
        <v>0.08</v>
      </c>
      <c r="I389" s="249">
        <v>0.08</v>
      </c>
      <c r="J389" s="250">
        <v>9.0999999999999998E-2</v>
      </c>
      <c r="K389" s="250">
        <v>6.7000000000000004E-2</v>
      </c>
      <c r="L389" s="250">
        <v>6.5000000000000002E-2</v>
      </c>
      <c r="M389" s="250">
        <v>8.1000000000000003E-2</v>
      </c>
      <c r="N389" s="250">
        <v>7.0999999999999994E-2</v>
      </c>
      <c r="O389" s="251">
        <v>8.3000000000000004E-2</v>
      </c>
      <c r="P389" s="249">
        <v>0.10299999999999999</v>
      </c>
      <c r="Q389" s="250">
        <v>6.7000000000000004E-2</v>
      </c>
      <c r="R389" s="250">
        <v>8.1000000000000003E-2</v>
      </c>
      <c r="S389" s="250">
        <v>8.7999999999999995E-2</v>
      </c>
      <c r="T389" s="250">
        <v>8.4000000000000005E-2</v>
      </c>
      <c r="U389" s="250">
        <v>8.1000000000000003E-2</v>
      </c>
      <c r="V389" s="251">
        <v>8.2000000000000003E-2</v>
      </c>
      <c r="W389" s="442">
        <v>8.2000000000000003E-2</v>
      </c>
      <c r="X389" s="228"/>
      <c r="Y389" s="701"/>
      <c r="Z389" s="701"/>
    </row>
    <row r="390" spans="1:26" x14ac:dyDescent="0.25">
      <c r="A390" s="483" t="s">
        <v>1</v>
      </c>
      <c r="B390" s="253">
        <f>B387/B386*100-100</f>
        <v>2.8615384615384727</v>
      </c>
      <c r="C390" s="254">
        <f t="shared" ref="C390:E390" si="160">C387/C386*100-100</f>
        <v>3.3846153846153868</v>
      </c>
      <c r="D390" s="254">
        <f t="shared" si="160"/>
        <v>1.1692307692307651</v>
      </c>
      <c r="E390" s="254">
        <f t="shared" si="160"/>
        <v>2.9846153846153811</v>
      </c>
      <c r="F390" s="254">
        <f>F387/F386*100-100</f>
        <v>1.2000000000000028</v>
      </c>
      <c r="G390" s="254">
        <f t="shared" ref="G390:N390" si="161">G387/G386*100-100</f>
        <v>0.12307692307690843</v>
      </c>
      <c r="H390" s="255">
        <f t="shared" si="161"/>
        <v>1.1692307692307651</v>
      </c>
      <c r="I390" s="253">
        <f t="shared" si="161"/>
        <v>4.5230769230769141</v>
      </c>
      <c r="J390" s="254">
        <f t="shared" si="161"/>
        <v>9.2307692307699085E-2</v>
      </c>
      <c r="K390" s="254">
        <f t="shared" si="161"/>
        <v>5.076923076923066</v>
      </c>
      <c r="L390" s="254">
        <f t="shared" si="161"/>
        <v>-2.4307692307692292</v>
      </c>
      <c r="M390" s="254">
        <f t="shared" si="161"/>
        <v>0.7692307692307736</v>
      </c>
      <c r="N390" s="254">
        <f t="shared" si="161"/>
        <v>1.4461538461538481</v>
      </c>
      <c r="O390" s="255">
        <f>O387/O386*100-100</f>
        <v>1.3846153846153868</v>
      </c>
      <c r="P390" s="253">
        <f t="shared" ref="P390:W390" si="162">P387/P386*100-100</f>
        <v>3.5692307692307708</v>
      </c>
      <c r="Q390" s="254">
        <f t="shared" si="162"/>
        <v>4.184615384615384</v>
      </c>
      <c r="R390" s="254">
        <f t="shared" si="162"/>
        <v>0.89230769230769624</v>
      </c>
      <c r="S390" s="254">
        <f t="shared" si="162"/>
        <v>-1.0461538461538424</v>
      </c>
      <c r="T390" s="254">
        <f t="shared" si="162"/>
        <v>-0.24615384615384528</v>
      </c>
      <c r="U390" s="254">
        <f t="shared" si="162"/>
        <v>4.2769230769230688</v>
      </c>
      <c r="V390" s="255">
        <f t="shared" si="162"/>
        <v>3.8461538461538538</v>
      </c>
      <c r="W390" s="480">
        <f t="shared" si="162"/>
        <v>2.0923076923076849</v>
      </c>
      <c r="X390" s="547"/>
      <c r="Y390" s="210"/>
      <c r="Z390" s="210"/>
    </row>
    <row r="391" spans="1:26" ht="13" thickBot="1" x14ac:dyDescent="0.3">
      <c r="A391" s="484" t="s">
        <v>27</v>
      </c>
      <c r="B391" s="220">
        <f>B387-B374</f>
        <v>201</v>
      </c>
      <c r="C391" s="221">
        <f t="shared" ref="C391:V391" si="163">C387-C374</f>
        <v>273</v>
      </c>
      <c r="D391" s="221">
        <f t="shared" si="163"/>
        <v>228</v>
      </c>
      <c r="E391" s="221">
        <f t="shared" si="163"/>
        <v>176</v>
      </c>
      <c r="F391" s="221">
        <f t="shared" si="163"/>
        <v>178</v>
      </c>
      <c r="G391" s="221">
        <f t="shared" si="163"/>
        <v>198</v>
      </c>
      <c r="H391" s="226">
        <f t="shared" si="163"/>
        <v>126</v>
      </c>
      <c r="I391" s="220">
        <f t="shared" si="163"/>
        <v>306</v>
      </c>
      <c r="J391" s="221">
        <f t="shared" si="163"/>
        <v>182</v>
      </c>
      <c r="K391" s="221">
        <f t="shared" si="163"/>
        <v>205</v>
      </c>
      <c r="L391" s="221">
        <f t="shared" si="163"/>
        <v>143</v>
      </c>
      <c r="M391" s="221">
        <f t="shared" si="163"/>
        <v>173</v>
      </c>
      <c r="N391" s="221">
        <f t="shared" si="163"/>
        <v>224</v>
      </c>
      <c r="O391" s="226">
        <f t="shared" si="163"/>
        <v>138</v>
      </c>
      <c r="P391" s="220">
        <f t="shared" si="163"/>
        <v>264</v>
      </c>
      <c r="Q391" s="221">
        <f t="shared" si="163"/>
        <v>236</v>
      </c>
      <c r="R391" s="221">
        <f t="shared" si="163"/>
        <v>214</v>
      </c>
      <c r="S391" s="221">
        <f t="shared" si="163"/>
        <v>289</v>
      </c>
      <c r="T391" s="221">
        <f t="shared" si="163"/>
        <v>216</v>
      </c>
      <c r="U391" s="221">
        <f t="shared" si="163"/>
        <v>293</v>
      </c>
      <c r="V391" s="226">
        <f t="shared" si="163"/>
        <v>326</v>
      </c>
      <c r="W391" s="370">
        <f>W387-W374</f>
        <v>221</v>
      </c>
      <c r="X391" s="210"/>
      <c r="Y391" s="701"/>
      <c r="Z391" s="701"/>
    </row>
    <row r="392" spans="1:26" x14ac:dyDescent="0.25">
      <c r="A392" s="267" t="s">
        <v>51</v>
      </c>
      <c r="B392" s="261">
        <v>625</v>
      </c>
      <c r="C392" s="262">
        <v>626</v>
      </c>
      <c r="D392" s="262">
        <v>626</v>
      </c>
      <c r="E392" s="262">
        <v>189</v>
      </c>
      <c r="F392" s="262">
        <v>623</v>
      </c>
      <c r="G392" s="262">
        <v>624</v>
      </c>
      <c r="H392" s="263">
        <v>628</v>
      </c>
      <c r="I392" s="261">
        <v>623</v>
      </c>
      <c r="J392" s="262">
        <v>625</v>
      </c>
      <c r="K392" s="262">
        <v>624</v>
      </c>
      <c r="L392" s="262">
        <v>188</v>
      </c>
      <c r="M392" s="262">
        <v>626</v>
      </c>
      <c r="N392" s="262">
        <v>625</v>
      </c>
      <c r="O392" s="263">
        <v>627</v>
      </c>
      <c r="P392" s="261">
        <v>625</v>
      </c>
      <c r="Q392" s="262">
        <v>625</v>
      </c>
      <c r="R392" s="262">
        <v>625</v>
      </c>
      <c r="S392" s="262">
        <v>188</v>
      </c>
      <c r="T392" s="262">
        <v>626</v>
      </c>
      <c r="U392" s="262">
        <v>626</v>
      </c>
      <c r="V392" s="263">
        <v>628</v>
      </c>
      <c r="W392" s="371">
        <f>SUM(B392:V392)</f>
        <v>11822</v>
      </c>
      <c r="X392" s="701" t="s">
        <v>56</v>
      </c>
      <c r="Y392" s="265">
        <f>W379-W392</f>
        <v>12</v>
      </c>
      <c r="Z392" s="266">
        <f>Y392/W392</f>
        <v>1.0150566739976314E-3</v>
      </c>
    </row>
    <row r="393" spans="1:26" x14ac:dyDescent="0.25">
      <c r="A393" s="267" t="s">
        <v>28</v>
      </c>
      <c r="B393" s="706">
        <v>128</v>
      </c>
      <c r="C393" s="707">
        <v>128</v>
      </c>
      <c r="D393" s="707">
        <v>128</v>
      </c>
      <c r="E393" s="707">
        <v>129</v>
      </c>
      <c r="F393" s="707">
        <v>130</v>
      </c>
      <c r="G393" s="707">
        <v>130</v>
      </c>
      <c r="H393" s="708">
        <v>128</v>
      </c>
      <c r="I393" s="706">
        <v>128</v>
      </c>
      <c r="J393" s="707">
        <v>130</v>
      </c>
      <c r="K393" s="707">
        <v>128</v>
      </c>
      <c r="L393" s="707">
        <v>129</v>
      </c>
      <c r="M393" s="707">
        <v>129</v>
      </c>
      <c r="N393" s="707">
        <v>127</v>
      </c>
      <c r="O393" s="708">
        <v>126</v>
      </c>
      <c r="P393" s="706">
        <v>128</v>
      </c>
      <c r="Q393" s="707">
        <v>128</v>
      </c>
      <c r="R393" s="707">
        <v>130</v>
      </c>
      <c r="S393" s="707">
        <v>130</v>
      </c>
      <c r="T393" s="707">
        <v>130</v>
      </c>
      <c r="U393" s="707">
        <v>130</v>
      </c>
      <c r="V393" s="708">
        <v>130</v>
      </c>
      <c r="W393" s="702"/>
      <c r="X393" s="701" t="s">
        <v>57</v>
      </c>
      <c r="Y393" s="701">
        <v>126.58</v>
      </c>
      <c r="Z393" s="701"/>
    </row>
    <row r="394" spans="1:26" ht="13" thickBot="1" x14ac:dyDescent="0.3">
      <c r="A394" s="268" t="s">
        <v>26</v>
      </c>
      <c r="B394" s="216">
        <f>(B393-B380)</f>
        <v>3</v>
      </c>
      <c r="C394" s="217">
        <f t="shared" ref="C394:V394" si="164">(C393-C380)</f>
        <v>2.5</v>
      </c>
      <c r="D394" s="217">
        <f t="shared" si="164"/>
        <v>2.5</v>
      </c>
      <c r="E394" s="217">
        <f t="shared" si="164"/>
        <v>2</v>
      </c>
      <c r="F394" s="217">
        <f t="shared" si="164"/>
        <v>2</v>
      </c>
      <c r="G394" s="217">
        <f t="shared" si="164"/>
        <v>2</v>
      </c>
      <c r="H394" s="322">
        <f t="shared" si="164"/>
        <v>2.5</v>
      </c>
      <c r="I394" s="216">
        <f t="shared" si="164"/>
        <v>0</v>
      </c>
      <c r="J394" s="217">
        <f t="shared" si="164"/>
        <v>2</v>
      </c>
      <c r="K394" s="217">
        <f t="shared" si="164"/>
        <v>2</v>
      </c>
      <c r="L394" s="217">
        <f t="shared" si="164"/>
        <v>2.5</v>
      </c>
      <c r="M394" s="217">
        <f t="shared" si="164"/>
        <v>3</v>
      </c>
      <c r="N394" s="217">
        <f t="shared" si="164"/>
        <v>3</v>
      </c>
      <c r="O394" s="322">
        <f t="shared" si="164"/>
        <v>3.5</v>
      </c>
      <c r="P394" s="216">
        <f t="shared" si="164"/>
        <v>3</v>
      </c>
      <c r="Q394" s="217">
        <f t="shared" si="164"/>
        <v>2</v>
      </c>
      <c r="R394" s="217">
        <f t="shared" si="164"/>
        <v>2</v>
      </c>
      <c r="S394" s="217">
        <f t="shared" si="164"/>
        <v>2</v>
      </c>
      <c r="T394" s="217">
        <f t="shared" si="164"/>
        <v>1.5</v>
      </c>
      <c r="U394" s="217">
        <f t="shared" si="164"/>
        <v>2</v>
      </c>
      <c r="V394" s="322">
        <f t="shared" si="164"/>
        <v>2</v>
      </c>
      <c r="W394" s="333"/>
      <c r="X394" s="701" t="s">
        <v>26</v>
      </c>
      <c r="Y394" s="701">
        <f>Y393-Y380</f>
        <v>3.4599999999999937</v>
      </c>
      <c r="Z394" s="701"/>
    </row>
    <row r="395" spans="1:26" ht="13" thickBot="1" x14ac:dyDescent="0.3">
      <c r="A395" s="713"/>
      <c r="B395" s="713"/>
      <c r="C395" s="713"/>
      <c r="D395" s="713"/>
      <c r="E395" s="713"/>
      <c r="F395" s="713"/>
      <c r="G395" s="713"/>
      <c r="H395" s="713"/>
      <c r="I395" s="713"/>
      <c r="J395" s="713"/>
      <c r="K395" s="713"/>
      <c r="L395" s="713"/>
      <c r="M395" s="713"/>
      <c r="N395" s="713"/>
      <c r="O395" s="713"/>
      <c r="P395" s="713"/>
      <c r="Q395" s="713"/>
      <c r="R395" s="713"/>
      <c r="S395" s="713"/>
      <c r="T395" s="713"/>
      <c r="U395" s="713"/>
      <c r="V395" s="713"/>
      <c r="W395" s="713"/>
      <c r="X395" s="713"/>
      <c r="Y395" s="713"/>
      <c r="Z395" s="713"/>
    </row>
    <row r="396" spans="1:26" ht="13.5" thickBot="1" x14ac:dyDescent="0.3">
      <c r="A396" s="230" t="s">
        <v>240</v>
      </c>
      <c r="B396" s="820" t="s">
        <v>53</v>
      </c>
      <c r="C396" s="821"/>
      <c r="D396" s="821"/>
      <c r="E396" s="821"/>
      <c r="F396" s="821"/>
      <c r="G396" s="821"/>
      <c r="H396" s="822"/>
      <c r="I396" s="820" t="s">
        <v>114</v>
      </c>
      <c r="J396" s="821"/>
      <c r="K396" s="821"/>
      <c r="L396" s="821"/>
      <c r="M396" s="821"/>
      <c r="N396" s="821"/>
      <c r="O396" s="822"/>
      <c r="P396" s="820" t="s">
        <v>63</v>
      </c>
      <c r="Q396" s="821"/>
      <c r="R396" s="821"/>
      <c r="S396" s="821"/>
      <c r="T396" s="821"/>
      <c r="U396" s="821"/>
      <c r="V396" s="822"/>
      <c r="W396" s="818" t="s">
        <v>55</v>
      </c>
      <c r="X396" s="713">
        <v>891</v>
      </c>
      <c r="Y396" s="713"/>
      <c r="Z396" s="713"/>
    </row>
    <row r="397" spans="1:26" x14ac:dyDescent="0.25">
      <c r="A397" s="231" t="s">
        <v>54</v>
      </c>
      <c r="B397" s="334">
        <v>1</v>
      </c>
      <c r="C397" s="232">
        <v>2</v>
      </c>
      <c r="D397" s="232">
        <v>3</v>
      </c>
      <c r="E397" s="232">
        <v>4</v>
      </c>
      <c r="F397" s="232">
        <v>5</v>
      </c>
      <c r="G397" s="232">
        <v>6</v>
      </c>
      <c r="H397" s="561">
        <v>7</v>
      </c>
      <c r="I397" s="334">
        <v>1</v>
      </c>
      <c r="J397" s="232">
        <v>2</v>
      </c>
      <c r="K397" s="232">
        <v>3</v>
      </c>
      <c r="L397" s="232">
        <v>4</v>
      </c>
      <c r="M397" s="232">
        <v>5</v>
      </c>
      <c r="N397" s="232">
        <v>6</v>
      </c>
      <c r="O397" s="561">
        <v>7</v>
      </c>
      <c r="P397" s="334">
        <v>1</v>
      </c>
      <c r="Q397" s="232">
        <v>2</v>
      </c>
      <c r="R397" s="232">
        <v>3</v>
      </c>
      <c r="S397" s="232">
        <v>4</v>
      </c>
      <c r="T397" s="232">
        <v>5</v>
      </c>
      <c r="U397" s="232">
        <v>6</v>
      </c>
      <c r="V397" s="561">
        <v>7</v>
      </c>
      <c r="W397" s="819"/>
      <c r="X397" s="713"/>
      <c r="Y397" s="713"/>
      <c r="Z397" s="713"/>
    </row>
    <row r="398" spans="1:26" ht="13" x14ac:dyDescent="0.25">
      <c r="A398" s="236" t="s">
        <v>3</v>
      </c>
      <c r="B398" s="237">
        <v>3415</v>
      </c>
      <c r="C398" s="238">
        <v>3415</v>
      </c>
      <c r="D398" s="238">
        <v>3415</v>
      </c>
      <c r="E398" s="238">
        <v>3415</v>
      </c>
      <c r="F398" s="238">
        <v>3415</v>
      </c>
      <c r="G398" s="238">
        <v>3415</v>
      </c>
      <c r="H398" s="239">
        <v>3415</v>
      </c>
      <c r="I398" s="237">
        <v>3415</v>
      </c>
      <c r="J398" s="238">
        <v>3415</v>
      </c>
      <c r="K398" s="238">
        <v>3415</v>
      </c>
      <c r="L398" s="238">
        <v>3415</v>
      </c>
      <c r="M398" s="238">
        <v>3415</v>
      </c>
      <c r="N398" s="238">
        <v>3415</v>
      </c>
      <c r="O398" s="239">
        <v>3415</v>
      </c>
      <c r="P398" s="237">
        <v>3415</v>
      </c>
      <c r="Q398" s="238">
        <v>3415</v>
      </c>
      <c r="R398" s="238">
        <v>3415</v>
      </c>
      <c r="S398" s="238">
        <v>3415</v>
      </c>
      <c r="T398" s="238">
        <v>3415</v>
      </c>
      <c r="U398" s="238">
        <v>3415</v>
      </c>
      <c r="V398" s="239">
        <v>3415</v>
      </c>
      <c r="W398" s="440">
        <v>3415</v>
      </c>
      <c r="X398" s="210"/>
      <c r="Y398" s="313"/>
      <c r="Z398" s="313"/>
    </row>
    <row r="399" spans="1:26" x14ac:dyDescent="0.25">
      <c r="A399" s="241" t="s">
        <v>6</v>
      </c>
      <c r="B399" s="242">
        <v>3499</v>
      </c>
      <c r="C399" s="243">
        <v>3498</v>
      </c>
      <c r="D399" s="243">
        <v>3418</v>
      </c>
      <c r="E399" s="243">
        <v>3579</v>
      </c>
      <c r="F399" s="243">
        <v>3515</v>
      </c>
      <c r="G399" s="243">
        <v>3417</v>
      </c>
      <c r="H399" s="244">
        <v>3569</v>
      </c>
      <c r="I399" s="242">
        <v>3453</v>
      </c>
      <c r="J399" s="243">
        <v>3505</v>
      </c>
      <c r="K399" s="243">
        <v>3528</v>
      </c>
      <c r="L399" s="243">
        <v>3527</v>
      </c>
      <c r="M399" s="243">
        <v>3440</v>
      </c>
      <c r="N399" s="243">
        <v>3473</v>
      </c>
      <c r="O399" s="244">
        <v>3439</v>
      </c>
      <c r="P399" s="242">
        <v>3521</v>
      </c>
      <c r="Q399" s="243">
        <v>3553</v>
      </c>
      <c r="R399" s="243">
        <v>3530</v>
      </c>
      <c r="S399" s="243">
        <v>3245</v>
      </c>
      <c r="T399" s="243">
        <v>3486</v>
      </c>
      <c r="U399" s="243">
        <v>3504</v>
      </c>
      <c r="V399" s="244">
        <v>3529</v>
      </c>
      <c r="W399" s="390">
        <v>3491</v>
      </c>
      <c r="X399" s="228"/>
      <c r="Y399" s="713"/>
      <c r="Z399" s="713"/>
    </row>
    <row r="400" spans="1:26" x14ac:dyDescent="0.25">
      <c r="A400" s="231" t="s">
        <v>7</v>
      </c>
      <c r="B400" s="245">
        <v>78.3</v>
      </c>
      <c r="C400" s="246">
        <v>87.2</v>
      </c>
      <c r="D400" s="246">
        <v>83</v>
      </c>
      <c r="E400" s="246">
        <v>92.9</v>
      </c>
      <c r="F400" s="246">
        <v>70.2</v>
      </c>
      <c r="G400" s="246">
        <v>78.7</v>
      </c>
      <c r="H400" s="247">
        <v>91.5</v>
      </c>
      <c r="I400" s="245">
        <v>83</v>
      </c>
      <c r="J400" s="246">
        <v>74.5</v>
      </c>
      <c r="K400" s="246">
        <v>78.7</v>
      </c>
      <c r="L400" s="246">
        <v>60</v>
      </c>
      <c r="M400" s="246">
        <v>89.4</v>
      </c>
      <c r="N400" s="246">
        <v>72</v>
      </c>
      <c r="O400" s="247">
        <v>80.900000000000006</v>
      </c>
      <c r="P400" s="245">
        <v>76.599999999999994</v>
      </c>
      <c r="Q400" s="246">
        <v>81.2</v>
      </c>
      <c r="R400" s="246">
        <v>78.7</v>
      </c>
      <c r="S400" s="246">
        <v>86.7</v>
      </c>
      <c r="T400" s="246">
        <v>68.099999999999994</v>
      </c>
      <c r="U400" s="246">
        <v>74.5</v>
      </c>
      <c r="V400" s="247">
        <v>76.599999999999994</v>
      </c>
      <c r="W400" s="441">
        <v>0.78</v>
      </c>
      <c r="X400" s="210"/>
      <c r="Y400" s="210"/>
      <c r="Z400" s="210"/>
    </row>
    <row r="401" spans="1:26" ht="13" thickBot="1" x14ac:dyDescent="0.3">
      <c r="A401" s="256" t="s">
        <v>8</v>
      </c>
      <c r="B401" s="249">
        <v>7.8E-2</v>
      </c>
      <c r="C401" s="250">
        <v>7.0999999999999994E-2</v>
      </c>
      <c r="D401" s="250">
        <v>7.0000000000000007E-2</v>
      </c>
      <c r="E401" s="250">
        <v>7.0999999999999994E-2</v>
      </c>
      <c r="F401" s="250">
        <v>9.1999999999999998E-2</v>
      </c>
      <c r="G401" s="250">
        <v>8.2000000000000003E-2</v>
      </c>
      <c r="H401" s="251">
        <v>6.8000000000000005E-2</v>
      </c>
      <c r="I401" s="249">
        <v>7.5999999999999998E-2</v>
      </c>
      <c r="J401" s="250">
        <v>8.1000000000000003E-2</v>
      </c>
      <c r="K401" s="250">
        <v>8.3000000000000004E-2</v>
      </c>
      <c r="L401" s="250">
        <v>0.105</v>
      </c>
      <c r="M401" s="250">
        <v>6.5000000000000002E-2</v>
      </c>
      <c r="N401" s="250">
        <v>8.5999999999999993E-2</v>
      </c>
      <c r="O401" s="251">
        <v>7.5999999999999998E-2</v>
      </c>
      <c r="P401" s="249">
        <v>8.5999999999999993E-2</v>
      </c>
      <c r="Q401" s="250">
        <v>7.2999999999999995E-2</v>
      </c>
      <c r="R401" s="250">
        <v>7.6999999999999999E-2</v>
      </c>
      <c r="S401" s="250">
        <v>7.3999999999999996E-2</v>
      </c>
      <c r="T401" s="250">
        <v>8.6999999999999994E-2</v>
      </c>
      <c r="U401" s="250">
        <v>0.08</v>
      </c>
      <c r="V401" s="251">
        <v>8.1000000000000003E-2</v>
      </c>
      <c r="W401" s="442">
        <v>0.08</v>
      </c>
      <c r="X401" s="228"/>
      <c r="Y401" s="713"/>
      <c r="Z401" s="713"/>
    </row>
    <row r="402" spans="1:26" x14ac:dyDescent="0.25">
      <c r="A402" s="483" t="s">
        <v>1</v>
      </c>
      <c r="B402" s="253">
        <f>B399/B398*100-100</f>
        <v>2.4597364568081872</v>
      </c>
      <c r="C402" s="254">
        <f t="shared" ref="C402:E402" si="165">C399/C398*100-100</f>
        <v>2.4304538799414246</v>
      </c>
      <c r="D402" s="254">
        <f t="shared" si="165"/>
        <v>8.7847730600287832E-2</v>
      </c>
      <c r="E402" s="254">
        <f t="shared" si="165"/>
        <v>4.8023426061493382</v>
      </c>
      <c r="F402" s="254">
        <f>F399/F398*100-100</f>
        <v>2.9282576866764174</v>
      </c>
      <c r="G402" s="254">
        <f t="shared" ref="G402:N402" si="166">G399/G398*100-100</f>
        <v>5.8565153733525221E-2</v>
      </c>
      <c r="H402" s="255">
        <f t="shared" si="166"/>
        <v>4.5095168374817121</v>
      </c>
      <c r="I402" s="253">
        <f t="shared" si="166"/>
        <v>1.1127379209370503</v>
      </c>
      <c r="J402" s="254">
        <f t="shared" si="166"/>
        <v>2.6354319180087913</v>
      </c>
      <c r="K402" s="254">
        <f t="shared" si="166"/>
        <v>3.3089311859443455</v>
      </c>
      <c r="L402" s="254">
        <f t="shared" si="166"/>
        <v>3.2796486090775829</v>
      </c>
      <c r="M402" s="254">
        <f t="shared" si="166"/>
        <v>0.7320644216691079</v>
      </c>
      <c r="N402" s="254">
        <f t="shared" si="166"/>
        <v>1.6983894582723167</v>
      </c>
      <c r="O402" s="255">
        <f>O399/O398*100-100</f>
        <v>0.70278184480234529</v>
      </c>
      <c r="P402" s="253">
        <f t="shared" ref="P402:W402" si="167">P399/P398*100-100</f>
        <v>3.1039531478770073</v>
      </c>
      <c r="Q402" s="254">
        <f t="shared" si="167"/>
        <v>4.0409956076134677</v>
      </c>
      <c r="R402" s="254">
        <f t="shared" si="167"/>
        <v>3.3674963396778992</v>
      </c>
      <c r="S402" s="254">
        <f t="shared" si="167"/>
        <v>-4.978038067349928</v>
      </c>
      <c r="T402" s="254">
        <f t="shared" si="167"/>
        <v>2.079062957540259</v>
      </c>
      <c r="U402" s="254">
        <f t="shared" si="167"/>
        <v>2.6061493411420287</v>
      </c>
      <c r="V402" s="255">
        <f t="shared" si="167"/>
        <v>3.3382137628111366</v>
      </c>
      <c r="W402" s="480">
        <f t="shared" si="167"/>
        <v>2.2254758418740863</v>
      </c>
      <c r="X402" s="547"/>
      <c r="Y402" s="210"/>
      <c r="Z402" s="210"/>
    </row>
    <row r="403" spans="1:26" ht="13" thickBot="1" x14ac:dyDescent="0.3">
      <c r="A403" s="484" t="s">
        <v>27</v>
      </c>
      <c r="B403" s="220">
        <f t="shared" ref="B403:W403" si="168">B399-B387</f>
        <v>156</v>
      </c>
      <c r="C403" s="221">
        <f t="shared" si="168"/>
        <v>138</v>
      </c>
      <c r="D403" s="221">
        <f t="shared" si="168"/>
        <v>130</v>
      </c>
      <c r="E403" s="221">
        <f t="shared" si="168"/>
        <v>232</v>
      </c>
      <c r="F403" s="221">
        <f t="shared" si="168"/>
        <v>226</v>
      </c>
      <c r="G403" s="221">
        <f t="shared" si="168"/>
        <v>163</v>
      </c>
      <c r="H403" s="226">
        <f t="shared" si="168"/>
        <v>281</v>
      </c>
      <c r="I403" s="220">
        <f t="shared" si="168"/>
        <v>56</v>
      </c>
      <c r="J403" s="221">
        <f t="shared" si="168"/>
        <v>252</v>
      </c>
      <c r="K403" s="221">
        <f t="shared" si="168"/>
        <v>113</v>
      </c>
      <c r="L403" s="221">
        <f t="shared" si="168"/>
        <v>356</v>
      </c>
      <c r="M403" s="221">
        <f t="shared" si="168"/>
        <v>165</v>
      </c>
      <c r="N403" s="221">
        <f t="shared" si="168"/>
        <v>176</v>
      </c>
      <c r="O403" s="226">
        <f t="shared" si="168"/>
        <v>144</v>
      </c>
      <c r="P403" s="220">
        <f t="shared" si="168"/>
        <v>155</v>
      </c>
      <c r="Q403" s="221">
        <f t="shared" si="168"/>
        <v>167</v>
      </c>
      <c r="R403" s="221">
        <f t="shared" si="168"/>
        <v>251</v>
      </c>
      <c r="S403" s="221">
        <f t="shared" si="168"/>
        <v>29</v>
      </c>
      <c r="T403" s="221">
        <f t="shared" si="168"/>
        <v>244</v>
      </c>
      <c r="U403" s="221">
        <f t="shared" si="168"/>
        <v>115</v>
      </c>
      <c r="V403" s="226">
        <f t="shared" si="168"/>
        <v>154</v>
      </c>
      <c r="W403" s="370">
        <f t="shared" si="168"/>
        <v>173</v>
      </c>
      <c r="X403" s="210"/>
      <c r="Y403" s="713"/>
      <c r="Z403" s="713"/>
    </row>
    <row r="404" spans="1:26" x14ac:dyDescent="0.25">
      <c r="A404" s="267" t="s">
        <v>51</v>
      </c>
      <c r="B404" s="261">
        <v>624</v>
      </c>
      <c r="C404" s="262">
        <v>626</v>
      </c>
      <c r="D404" s="262">
        <v>625</v>
      </c>
      <c r="E404" s="262">
        <v>189</v>
      </c>
      <c r="F404" s="262">
        <v>623</v>
      </c>
      <c r="G404" s="262">
        <v>622</v>
      </c>
      <c r="H404" s="263">
        <v>628</v>
      </c>
      <c r="I404" s="261">
        <v>623</v>
      </c>
      <c r="J404" s="262">
        <v>624</v>
      </c>
      <c r="K404" s="262">
        <v>624</v>
      </c>
      <c r="L404" s="262">
        <v>184</v>
      </c>
      <c r="M404" s="262">
        <v>624</v>
      </c>
      <c r="N404" s="262">
        <v>624</v>
      </c>
      <c r="O404" s="263">
        <v>624</v>
      </c>
      <c r="P404" s="261">
        <v>625</v>
      </c>
      <c r="Q404" s="262">
        <v>625</v>
      </c>
      <c r="R404" s="262">
        <v>625</v>
      </c>
      <c r="S404" s="262">
        <v>187</v>
      </c>
      <c r="T404" s="262">
        <v>626</v>
      </c>
      <c r="U404" s="262">
        <v>626</v>
      </c>
      <c r="V404" s="263">
        <v>627</v>
      </c>
      <c r="W404" s="371">
        <f>SUM(B404:V404)</f>
        <v>11805</v>
      </c>
      <c r="X404" s="713" t="s">
        <v>56</v>
      </c>
      <c r="Y404" s="265">
        <f>W392-W404</f>
        <v>17</v>
      </c>
      <c r="Z404" s="266">
        <f>Y404/W404</f>
        <v>1.4400677678949598E-3</v>
      </c>
    </row>
    <row r="405" spans="1:26" x14ac:dyDescent="0.25">
      <c r="A405" s="267" t="s">
        <v>28</v>
      </c>
      <c r="B405" s="718"/>
      <c r="C405" s="719"/>
      <c r="D405" s="719"/>
      <c r="E405" s="719"/>
      <c r="F405" s="719"/>
      <c r="G405" s="719"/>
      <c r="H405" s="720"/>
      <c r="I405" s="718"/>
      <c r="J405" s="719"/>
      <c r="K405" s="719"/>
      <c r="L405" s="719"/>
      <c r="M405" s="719"/>
      <c r="N405" s="719"/>
      <c r="O405" s="720"/>
      <c r="P405" s="718"/>
      <c r="Q405" s="719"/>
      <c r="R405" s="719"/>
      <c r="S405" s="719"/>
      <c r="T405" s="719"/>
      <c r="U405" s="719"/>
      <c r="V405" s="720"/>
      <c r="W405" s="714"/>
      <c r="X405" s="713" t="s">
        <v>57</v>
      </c>
      <c r="Y405" s="713">
        <v>129.88</v>
      </c>
      <c r="Z405" s="713"/>
    </row>
    <row r="406" spans="1:26" ht="13" thickBot="1" x14ac:dyDescent="0.3">
      <c r="A406" s="268" t="s">
        <v>26</v>
      </c>
      <c r="B406" s="216">
        <f t="shared" ref="B406:V406" si="169">(B405-B393)</f>
        <v>-128</v>
      </c>
      <c r="C406" s="217">
        <f t="shared" si="169"/>
        <v>-128</v>
      </c>
      <c r="D406" s="217">
        <f t="shared" si="169"/>
        <v>-128</v>
      </c>
      <c r="E406" s="217">
        <f t="shared" si="169"/>
        <v>-129</v>
      </c>
      <c r="F406" s="217">
        <f t="shared" si="169"/>
        <v>-130</v>
      </c>
      <c r="G406" s="217">
        <f t="shared" si="169"/>
        <v>-130</v>
      </c>
      <c r="H406" s="322">
        <f t="shared" si="169"/>
        <v>-128</v>
      </c>
      <c r="I406" s="216">
        <f t="shared" si="169"/>
        <v>-128</v>
      </c>
      <c r="J406" s="217">
        <f t="shared" si="169"/>
        <v>-130</v>
      </c>
      <c r="K406" s="217">
        <f t="shared" si="169"/>
        <v>-128</v>
      </c>
      <c r="L406" s="217">
        <f t="shared" si="169"/>
        <v>-129</v>
      </c>
      <c r="M406" s="217">
        <f t="shared" si="169"/>
        <v>-129</v>
      </c>
      <c r="N406" s="217">
        <f t="shared" si="169"/>
        <v>-127</v>
      </c>
      <c r="O406" s="322">
        <f t="shared" si="169"/>
        <v>-126</v>
      </c>
      <c r="P406" s="216">
        <f t="shared" si="169"/>
        <v>-128</v>
      </c>
      <c r="Q406" s="217">
        <f t="shared" si="169"/>
        <v>-128</v>
      </c>
      <c r="R406" s="217">
        <f t="shared" si="169"/>
        <v>-130</v>
      </c>
      <c r="S406" s="217">
        <f t="shared" si="169"/>
        <v>-130</v>
      </c>
      <c r="T406" s="217">
        <f t="shared" si="169"/>
        <v>-130</v>
      </c>
      <c r="U406" s="217">
        <f t="shared" si="169"/>
        <v>-130</v>
      </c>
      <c r="V406" s="322">
        <f t="shared" si="169"/>
        <v>-130</v>
      </c>
      <c r="W406" s="333"/>
      <c r="X406" s="713" t="s">
        <v>26</v>
      </c>
      <c r="Y406" s="713">
        <f>Y405-Y393</f>
        <v>3.2999999999999972</v>
      </c>
      <c r="Z406" s="713"/>
    </row>
    <row r="407" spans="1:26" s="730" customFormat="1" x14ac:dyDescent="0.25">
      <c r="A407" s="739"/>
      <c r="B407" s="740"/>
      <c r="C407" s="740"/>
      <c r="D407" s="740"/>
      <c r="E407" s="740"/>
      <c r="F407" s="740"/>
      <c r="G407" s="740"/>
      <c r="H407" s="740"/>
      <c r="I407" s="740"/>
      <c r="J407" s="740"/>
      <c r="K407" s="740"/>
      <c r="L407" s="740"/>
      <c r="M407" s="740"/>
      <c r="N407" s="740"/>
      <c r="O407" s="740"/>
      <c r="P407" s="740"/>
      <c r="Q407" s="740"/>
      <c r="R407" s="740"/>
      <c r="S407" s="740"/>
      <c r="T407" s="740"/>
      <c r="U407" s="740"/>
      <c r="V407" s="740"/>
      <c r="W407" s="740"/>
    </row>
    <row r="408" spans="1:26" ht="13" thickBot="1" x14ac:dyDescent="0.3"/>
    <row r="409" spans="1:26" ht="13.5" thickBot="1" x14ac:dyDescent="0.3">
      <c r="A409" s="230" t="s">
        <v>242</v>
      </c>
      <c r="B409" s="820" t="s">
        <v>53</v>
      </c>
      <c r="C409" s="821"/>
      <c r="D409" s="821"/>
      <c r="E409" s="821"/>
      <c r="F409" s="821"/>
      <c r="G409" s="821"/>
      <c r="H409" s="822"/>
      <c r="I409" s="820" t="s">
        <v>114</v>
      </c>
      <c r="J409" s="821"/>
      <c r="K409" s="821"/>
      <c r="L409" s="821"/>
      <c r="M409" s="821"/>
      <c r="N409" s="821"/>
      <c r="O409" s="822"/>
      <c r="P409" s="820" t="s">
        <v>63</v>
      </c>
      <c r="Q409" s="821"/>
      <c r="R409" s="821"/>
      <c r="S409" s="821"/>
      <c r="T409" s="821"/>
      <c r="U409" s="821"/>
      <c r="V409" s="822"/>
      <c r="W409" s="818" t="s">
        <v>55</v>
      </c>
      <c r="X409" s="730">
        <v>891</v>
      </c>
      <c r="Y409" s="730"/>
      <c r="Z409" s="730"/>
    </row>
    <row r="410" spans="1:26" x14ac:dyDescent="0.25">
      <c r="A410" s="231" t="s">
        <v>54</v>
      </c>
      <c r="B410" s="334">
        <v>1</v>
      </c>
      <c r="C410" s="232">
        <v>2</v>
      </c>
      <c r="D410" s="232">
        <v>3</v>
      </c>
      <c r="E410" s="232">
        <v>4</v>
      </c>
      <c r="F410" s="232">
        <v>5</v>
      </c>
      <c r="G410" s="232">
        <v>6</v>
      </c>
      <c r="H410" s="561">
        <v>7</v>
      </c>
      <c r="I410" s="334">
        <v>1</v>
      </c>
      <c r="J410" s="232">
        <v>2</v>
      </c>
      <c r="K410" s="232">
        <v>3</v>
      </c>
      <c r="L410" s="232">
        <v>4</v>
      </c>
      <c r="M410" s="232">
        <v>5</v>
      </c>
      <c r="N410" s="232">
        <v>6</v>
      </c>
      <c r="O410" s="561">
        <v>7</v>
      </c>
      <c r="P410" s="334">
        <v>1</v>
      </c>
      <c r="Q410" s="232">
        <v>2</v>
      </c>
      <c r="R410" s="232">
        <v>3</v>
      </c>
      <c r="S410" s="232">
        <v>4</v>
      </c>
      <c r="T410" s="232">
        <v>5</v>
      </c>
      <c r="U410" s="232">
        <v>6</v>
      </c>
      <c r="V410" s="561">
        <v>7</v>
      </c>
      <c r="W410" s="819"/>
      <c r="X410" s="730"/>
      <c r="Y410" s="730"/>
      <c r="Z410" s="730"/>
    </row>
    <row r="411" spans="1:26" ht="13" x14ac:dyDescent="0.25">
      <c r="A411" s="236" t="s">
        <v>3</v>
      </c>
      <c r="B411" s="237">
        <v>3550</v>
      </c>
      <c r="C411" s="238">
        <v>3550</v>
      </c>
      <c r="D411" s="238">
        <v>3550</v>
      </c>
      <c r="E411" s="238">
        <v>3550</v>
      </c>
      <c r="F411" s="238">
        <v>3550</v>
      </c>
      <c r="G411" s="238">
        <v>3550</v>
      </c>
      <c r="H411" s="239">
        <v>3550</v>
      </c>
      <c r="I411" s="237">
        <v>3550</v>
      </c>
      <c r="J411" s="238">
        <v>3550</v>
      </c>
      <c r="K411" s="238">
        <v>3550</v>
      </c>
      <c r="L411" s="238">
        <v>3550</v>
      </c>
      <c r="M411" s="238">
        <v>3550</v>
      </c>
      <c r="N411" s="238">
        <v>3550</v>
      </c>
      <c r="O411" s="239">
        <v>3550</v>
      </c>
      <c r="P411" s="237">
        <v>3550</v>
      </c>
      <c r="Q411" s="238">
        <v>3550</v>
      </c>
      <c r="R411" s="238">
        <v>3550</v>
      </c>
      <c r="S411" s="238">
        <v>3550</v>
      </c>
      <c r="T411" s="238">
        <v>3550</v>
      </c>
      <c r="U411" s="238">
        <v>3550</v>
      </c>
      <c r="V411" s="239">
        <v>3550</v>
      </c>
      <c r="W411" s="440">
        <v>3550</v>
      </c>
      <c r="X411" s="210"/>
      <c r="Y411" s="313"/>
      <c r="Z411" s="313"/>
    </row>
    <row r="412" spans="1:26" x14ac:dyDescent="0.25">
      <c r="A412" s="241" t="s">
        <v>6</v>
      </c>
      <c r="B412" s="242">
        <v>3593</v>
      </c>
      <c r="C412" s="243">
        <v>3653</v>
      </c>
      <c r="D412" s="243">
        <v>3576</v>
      </c>
      <c r="E412" s="243">
        <v>3703</v>
      </c>
      <c r="F412" s="243">
        <v>3612</v>
      </c>
      <c r="G412" s="243">
        <v>3639</v>
      </c>
      <c r="H412" s="244">
        <v>3698</v>
      </c>
      <c r="I412" s="242">
        <v>3564</v>
      </c>
      <c r="J412" s="243">
        <v>3661</v>
      </c>
      <c r="K412" s="243">
        <v>3763</v>
      </c>
      <c r="L412" s="243">
        <v>3497</v>
      </c>
      <c r="M412" s="243">
        <v>3585</v>
      </c>
      <c r="N412" s="243">
        <v>3558</v>
      </c>
      <c r="O412" s="244">
        <v>3709</v>
      </c>
      <c r="P412" s="242">
        <v>3587</v>
      </c>
      <c r="Q412" s="243">
        <v>3719</v>
      </c>
      <c r="R412" s="243">
        <v>3683</v>
      </c>
      <c r="S412" s="243">
        <v>3526</v>
      </c>
      <c r="T412" s="243">
        <v>3618</v>
      </c>
      <c r="U412" s="243">
        <v>3658</v>
      </c>
      <c r="V412" s="244">
        <v>3664</v>
      </c>
      <c r="W412" s="390">
        <v>3638</v>
      </c>
      <c r="X412" s="228"/>
      <c r="Y412" s="730"/>
      <c r="Z412" s="730"/>
    </row>
    <row r="413" spans="1:26" x14ac:dyDescent="0.25">
      <c r="A413" s="231" t="s">
        <v>7</v>
      </c>
      <c r="B413" s="245">
        <v>70.2</v>
      </c>
      <c r="C413" s="246">
        <v>78.7</v>
      </c>
      <c r="D413" s="246">
        <v>80.900000000000006</v>
      </c>
      <c r="E413" s="246">
        <v>86.7</v>
      </c>
      <c r="F413" s="246">
        <v>75</v>
      </c>
      <c r="G413" s="246">
        <v>74.5</v>
      </c>
      <c r="H413" s="247">
        <v>85.1</v>
      </c>
      <c r="I413" s="245">
        <v>87.2</v>
      </c>
      <c r="J413" s="246">
        <v>66</v>
      </c>
      <c r="K413" s="246">
        <v>72.3</v>
      </c>
      <c r="L413" s="246">
        <v>80</v>
      </c>
      <c r="M413" s="246">
        <v>70.2</v>
      </c>
      <c r="N413" s="246">
        <v>72.3</v>
      </c>
      <c r="O413" s="247">
        <v>70.2</v>
      </c>
      <c r="P413" s="245">
        <v>63.8</v>
      </c>
      <c r="Q413" s="246">
        <v>74.5</v>
      </c>
      <c r="R413" s="246">
        <v>85.1</v>
      </c>
      <c r="S413" s="246">
        <v>80</v>
      </c>
      <c r="T413" s="246">
        <v>76.599999999999994</v>
      </c>
      <c r="U413" s="246">
        <v>83</v>
      </c>
      <c r="V413" s="247">
        <v>78.3</v>
      </c>
      <c r="W413" s="441">
        <v>0.76100000000000001</v>
      </c>
      <c r="X413" s="210"/>
      <c r="Y413" s="210"/>
      <c r="Z413" s="210"/>
    </row>
    <row r="414" spans="1:26" ht="13" thickBot="1" x14ac:dyDescent="0.3">
      <c r="A414" s="256" t="s">
        <v>8</v>
      </c>
      <c r="B414" s="249">
        <v>9.1999999999999998E-2</v>
      </c>
      <c r="C414" s="250">
        <v>7.8E-2</v>
      </c>
      <c r="D414" s="250">
        <v>8.5000000000000006E-2</v>
      </c>
      <c r="E414" s="250">
        <v>6.6000000000000003E-2</v>
      </c>
      <c r="F414" s="250">
        <v>7.8E-2</v>
      </c>
      <c r="G414" s="250">
        <v>8.2000000000000003E-2</v>
      </c>
      <c r="H414" s="251">
        <v>7.2999999999999995E-2</v>
      </c>
      <c r="I414" s="249">
        <v>6.9000000000000006E-2</v>
      </c>
      <c r="J414" s="250">
        <v>0.1</v>
      </c>
      <c r="K414" s="250">
        <v>8.4000000000000005E-2</v>
      </c>
      <c r="L414" s="250">
        <v>9.9000000000000005E-2</v>
      </c>
      <c r="M414" s="250">
        <v>0.105</v>
      </c>
      <c r="N414" s="250">
        <v>8.8999999999999996E-2</v>
      </c>
      <c r="O414" s="251">
        <v>9.5000000000000001E-2</v>
      </c>
      <c r="P414" s="249">
        <v>0.10299999999999999</v>
      </c>
      <c r="Q414" s="250">
        <v>8.5999999999999993E-2</v>
      </c>
      <c r="R414" s="250">
        <v>7.0999999999999994E-2</v>
      </c>
      <c r="S414" s="250">
        <v>8.7999999999999995E-2</v>
      </c>
      <c r="T414" s="250">
        <v>0.08</v>
      </c>
      <c r="U414" s="250">
        <v>8.5999999999999993E-2</v>
      </c>
      <c r="V414" s="251">
        <v>7.8E-2</v>
      </c>
      <c r="W414" s="442">
        <v>8.5999999999999993E-2</v>
      </c>
      <c r="X414" s="228"/>
      <c r="Y414" s="730"/>
      <c r="Z414" s="730"/>
    </row>
    <row r="415" spans="1:26" x14ac:dyDescent="0.25">
      <c r="A415" s="483" t="s">
        <v>1</v>
      </c>
      <c r="B415" s="253">
        <f>B412/B411*100-100</f>
        <v>1.2112676056337932</v>
      </c>
      <c r="C415" s="254">
        <f t="shared" ref="C415:E415" si="170">C412/C411*100-100</f>
        <v>2.9014084507042384</v>
      </c>
      <c r="D415" s="254">
        <f t="shared" si="170"/>
        <v>0.7323943661971839</v>
      </c>
      <c r="E415" s="254">
        <f t="shared" si="170"/>
        <v>4.3098591549295833</v>
      </c>
      <c r="F415" s="254">
        <f>F412/F411*100-100</f>
        <v>1.7464788732394396</v>
      </c>
      <c r="G415" s="254">
        <f t="shared" ref="G415:N415" si="171">G412/G411*100-100</f>
        <v>2.5070422535211208</v>
      </c>
      <c r="H415" s="255">
        <f t="shared" si="171"/>
        <v>4.1690140845070545</v>
      </c>
      <c r="I415" s="253">
        <f t="shared" si="171"/>
        <v>0.39436619718308918</v>
      </c>
      <c r="J415" s="254">
        <f t="shared" si="171"/>
        <v>3.1267605633802873</v>
      </c>
      <c r="K415" s="254">
        <f t="shared" si="171"/>
        <v>6</v>
      </c>
      <c r="L415" s="254">
        <f t="shared" si="171"/>
        <v>-1.4929577464788792</v>
      </c>
      <c r="M415" s="254">
        <f t="shared" si="171"/>
        <v>0.98591549295774428</v>
      </c>
      <c r="N415" s="254">
        <f t="shared" si="171"/>
        <v>0.22535211267604893</v>
      </c>
      <c r="O415" s="255">
        <f>O412/O411*100-100</f>
        <v>4.4788732394366093</v>
      </c>
      <c r="P415" s="253">
        <f t="shared" ref="P415:W415" si="172">P412/P411*100-100</f>
        <v>1.0422535211267672</v>
      </c>
      <c r="Q415" s="254">
        <f t="shared" si="172"/>
        <v>4.7605633802816811</v>
      </c>
      <c r="R415" s="254">
        <f t="shared" si="172"/>
        <v>3.7464788732394396</v>
      </c>
      <c r="S415" s="254">
        <f t="shared" si="172"/>
        <v>-0.67605633802816101</v>
      </c>
      <c r="T415" s="254">
        <f t="shared" si="172"/>
        <v>1.9154929577464941</v>
      </c>
      <c r="U415" s="254">
        <f t="shared" si="172"/>
        <v>3.0422535211267672</v>
      </c>
      <c r="V415" s="255">
        <f t="shared" si="172"/>
        <v>3.2112676056337932</v>
      </c>
      <c r="W415" s="480">
        <f t="shared" si="172"/>
        <v>2.4788732394366235</v>
      </c>
      <c r="X415" s="547"/>
      <c r="Y415" s="210"/>
      <c r="Z415" s="210"/>
    </row>
    <row r="416" spans="1:26" ht="13" thickBot="1" x14ac:dyDescent="0.3">
      <c r="A416" s="484" t="s">
        <v>27</v>
      </c>
      <c r="B416" s="220">
        <f t="shared" ref="B416:W416" si="173">B412-B399</f>
        <v>94</v>
      </c>
      <c r="C416" s="221">
        <f t="shared" si="173"/>
        <v>155</v>
      </c>
      <c r="D416" s="221">
        <f t="shared" si="173"/>
        <v>158</v>
      </c>
      <c r="E416" s="221">
        <f t="shared" si="173"/>
        <v>124</v>
      </c>
      <c r="F416" s="221">
        <f t="shared" si="173"/>
        <v>97</v>
      </c>
      <c r="G416" s="221">
        <f t="shared" si="173"/>
        <v>222</v>
      </c>
      <c r="H416" s="226">
        <f t="shared" si="173"/>
        <v>129</v>
      </c>
      <c r="I416" s="220">
        <f t="shared" si="173"/>
        <v>111</v>
      </c>
      <c r="J416" s="221">
        <f t="shared" si="173"/>
        <v>156</v>
      </c>
      <c r="K416" s="221">
        <f t="shared" si="173"/>
        <v>235</v>
      </c>
      <c r="L416" s="221">
        <f t="shared" si="173"/>
        <v>-30</v>
      </c>
      <c r="M416" s="221">
        <f t="shared" si="173"/>
        <v>145</v>
      </c>
      <c r="N416" s="221">
        <f t="shared" si="173"/>
        <v>85</v>
      </c>
      <c r="O416" s="226">
        <f t="shared" si="173"/>
        <v>270</v>
      </c>
      <c r="P416" s="220">
        <f t="shared" si="173"/>
        <v>66</v>
      </c>
      <c r="Q416" s="221">
        <f t="shared" si="173"/>
        <v>166</v>
      </c>
      <c r="R416" s="221">
        <f t="shared" si="173"/>
        <v>153</v>
      </c>
      <c r="S416" s="221">
        <f t="shared" si="173"/>
        <v>281</v>
      </c>
      <c r="T416" s="221">
        <f t="shared" si="173"/>
        <v>132</v>
      </c>
      <c r="U416" s="221">
        <f t="shared" si="173"/>
        <v>154</v>
      </c>
      <c r="V416" s="226">
        <f t="shared" si="173"/>
        <v>135</v>
      </c>
      <c r="W416" s="370">
        <f t="shared" si="173"/>
        <v>147</v>
      </c>
      <c r="X416" s="210"/>
      <c r="Y416" s="730"/>
      <c r="Z416" s="730"/>
    </row>
    <row r="417" spans="1:26" x14ac:dyDescent="0.25">
      <c r="A417" s="267" t="s">
        <v>51</v>
      </c>
      <c r="B417" s="261">
        <v>621</v>
      </c>
      <c r="C417" s="262">
        <v>624</v>
      </c>
      <c r="D417" s="262">
        <v>625</v>
      </c>
      <c r="E417" s="262">
        <v>186</v>
      </c>
      <c r="F417" s="262">
        <v>623</v>
      </c>
      <c r="G417" s="262">
        <v>621</v>
      </c>
      <c r="H417" s="263">
        <v>627</v>
      </c>
      <c r="I417" s="261">
        <v>621</v>
      </c>
      <c r="J417" s="262">
        <v>623</v>
      </c>
      <c r="K417" s="262">
        <v>622</v>
      </c>
      <c r="L417" s="262">
        <v>180</v>
      </c>
      <c r="M417" s="262">
        <v>622</v>
      </c>
      <c r="N417" s="262">
        <v>624</v>
      </c>
      <c r="O417" s="263">
        <v>619</v>
      </c>
      <c r="P417" s="261">
        <v>624</v>
      </c>
      <c r="Q417" s="262">
        <v>622</v>
      </c>
      <c r="R417" s="262">
        <v>624</v>
      </c>
      <c r="S417" s="262">
        <v>185</v>
      </c>
      <c r="T417" s="262">
        <v>626</v>
      </c>
      <c r="U417" s="262">
        <v>626</v>
      </c>
      <c r="V417" s="263">
        <v>625</v>
      </c>
      <c r="W417" s="371">
        <f>SUM(B417:V417)</f>
        <v>11770</v>
      </c>
      <c r="X417" s="730" t="s">
        <v>56</v>
      </c>
      <c r="Y417" s="265">
        <f>W404-W417</f>
        <v>35</v>
      </c>
      <c r="Z417" s="266">
        <f>Y417/W417</f>
        <v>2.9736618521665251E-3</v>
      </c>
    </row>
    <row r="418" spans="1:26" x14ac:dyDescent="0.25">
      <c r="A418" s="267" t="s">
        <v>28</v>
      </c>
      <c r="B418" s="735"/>
      <c r="C418" s="736"/>
      <c r="D418" s="736"/>
      <c r="E418" s="736"/>
      <c r="F418" s="736"/>
      <c r="G418" s="736"/>
      <c r="H418" s="737"/>
      <c r="I418" s="735"/>
      <c r="J418" s="736"/>
      <c r="K418" s="736"/>
      <c r="L418" s="736"/>
      <c r="M418" s="736"/>
      <c r="N418" s="736"/>
      <c r="O418" s="737"/>
      <c r="P418" s="735"/>
      <c r="Q418" s="736"/>
      <c r="R418" s="736"/>
      <c r="S418" s="736"/>
      <c r="T418" s="736"/>
      <c r="U418" s="736"/>
      <c r="V418" s="737"/>
      <c r="W418" s="731"/>
      <c r="X418" s="730" t="s">
        <v>57</v>
      </c>
      <c r="Y418" s="730">
        <v>139.07</v>
      </c>
      <c r="Z418" s="730"/>
    </row>
    <row r="419" spans="1:26" ht="13" thickBot="1" x14ac:dyDescent="0.3">
      <c r="A419" s="268" t="s">
        <v>26</v>
      </c>
      <c r="B419" s="216">
        <f t="shared" ref="B419:V419" si="174">(B418-B405)</f>
        <v>0</v>
      </c>
      <c r="C419" s="217">
        <f t="shared" si="174"/>
        <v>0</v>
      </c>
      <c r="D419" s="217">
        <f t="shared" si="174"/>
        <v>0</v>
      </c>
      <c r="E419" s="217">
        <f t="shared" si="174"/>
        <v>0</v>
      </c>
      <c r="F419" s="217">
        <f t="shared" si="174"/>
        <v>0</v>
      </c>
      <c r="G419" s="217">
        <f t="shared" si="174"/>
        <v>0</v>
      </c>
      <c r="H419" s="322">
        <f t="shared" si="174"/>
        <v>0</v>
      </c>
      <c r="I419" s="216">
        <f t="shared" si="174"/>
        <v>0</v>
      </c>
      <c r="J419" s="217">
        <f t="shared" si="174"/>
        <v>0</v>
      </c>
      <c r="K419" s="217">
        <f t="shared" si="174"/>
        <v>0</v>
      </c>
      <c r="L419" s="217">
        <f t="shared" si="174"/>
        <v>0</v>
      </c>
      <c r="M419" s="217">
        <f t="shared" si="174"/>
        <v>0</v>
      </c>
      <c r="N419" s="217">
        <f t="shared" si="174"/>
        <v>0</v>
      </c>
      <c r="O419" s="322">
        <f t="shared" si="174"/>
        <v>0</v>
      </c>
      <c r="P419" s="216">
        <f t="shared" si="174"/>
        <v>0</v>
      </c>
      <c r="Q419" s="217">
        <f t="shared" si="174"/>
        <v>0</v>
      </c>
      <c r="R419" s="217">
        <f t="shared" si="174"/>
        <v>0</v>
      </c>
      <c r="S419" s="217">
        <f t="shared" si="174"/>
        <v>0</v>
      </c>
      <c r="T419" s="217">
        <f t="shared" si="174"/>
        <v>0</v>
      </c>
      <c r="U419" s="217">
        <f t="shared" si="174"/>
        <v>0</v>
      </c>
      <c r="V419" s="322">
        <f t="shared" si="174"/>
        <v>0</v>
      </c>
      <c r="W419" s="333"/>
      <c r="X419" s="730" t="s">
        <v>26</v>
      </c>
      <c r="Y419" s="730">
        <f>Y418-Y405</f>
        <v>9.1899999999999977</v>
      </c>
      <c r="Z419" s="730"/>
    </row>
    <row r="421" spans="1:26" ht="13" thickBot="1" x14ac:dyDescent="0.3"/>
    <row r="422" spans="1:26" ht="13.5" thickBot="1" x14ac:dyDescent="0.3">
      <c r="A422" s="230" t="s">
        <v>243</v>
      </c>
      <c r="B422" s="820" t="s">
        <v>53</v>
      </c>
      <c r="C422" s="821"/>
      <c r="D422" s="821"/>
      <c r="E422" s="821"/>
      <c r="F422" s="821"/>
      <c r="G422" s="821"/>
      <c r="H422" s="822"/>
      <c r="I422" s="820" t="s">
        <v>114</v>
      </c>
      <c r="J422" s="821"/>
      <c r="K422" s="821"/>
      <c r="L422" s="821"/>
      <c r="M422" s="821"/>
      <c r="N422" s="821"/>
      <c r="O422" s="822"/>
      <c r="P422" s="820" t="s">
        <v>63</v>
      </c>
      <c r="Q422" s="821"/>
      <c r="R422" s="821"/>
      <c r="S422" s="821"/>
      <c r="T422" s="821"/>
      <c r="U422" s="821"/>
      <c r="V422" s="822"/>
      <c r="W422" s="818" t="s">
        <v>55</v>
      </c>
      <c r="X422" s="741"/>
      <c r="Y422" s="741"/>
      <c r="Z422" s="741"/>
    </row>
    <row r="423" spans="1:26" x14ac:dyDescent="0.25">
      <c r="A423" s="231" t="s">
        <v>54</v>
      </c>
      <c r="B423" s="334">
        <v>1</v>
      </c>
      <c r="C423" s="232">
        <v>2</v>
      </c>
      <c r="D423" s="232">
        <v>3</v>
      </c>
      <c r="E423" s="232">
        <v>4</v>
      </c>
      <c r="F423" s="232">
        <v>5</v>
      </c>
      <c r="G423" s="232">
        <v>6</v>
      </c>
      <c r="H423" s="561">
        <v>7</v>
      </c>
      <c r="I423" s="334">
        <v>1</v>
      </c>
      <c r="J423" s="232">
        <v>2</v>
      </c>
      <c r="K423" s="232">
        <v>3</v>
      </c>
      <c r="L423" s="232">
        <v>4</v>
      </c>
      <c r="M423" s="232">
        <v>5</v>
      </c>
      <c r="N423" s="232">
        <v>6</v>
      </c>
      <c r="O423" s="561">
        <v>7</v>
      </c>
      <c r="P423" s="334">
        <v>1</v>
      </c>
      <c r="Q423" s="232">
        <v>2</v>
      </c>
      <c r="R423" s="232">
        <v>3</v>
      </c>
      <c r="S423" s="232">
        <v>4</v>
      </c>
      <c r="T423" s="232">
        <v>5</v>
      </c>
      <c r="U423" s="232">
        <v>6</v>
      </c>
      <c r="V423" s="561">
        <v>7</v>
      </c>
      <c r="W423" s="819"/>
      <c r="X423" s="741"/>
      <c r="Y423" s="741"/>
      <c r="Z423" s="741"/>
    </row>
    <row r="424" spans="1:26" ht="13" x14ac:dyDescent="0.25">
      <c r="A424" s="236" t="s">
        <v>3</v>
      </c>
      <c r="B424" s="237">
        <v>3665</v>
      </c>
      <c r="C424" s="238">
        <v>3665</v>
      </c>
      <c r="D424" s="238">
        <v>3665</v>
      </c>
      <c r="E424" s="238">
        <v>3665</v>
      </c>
      <c r="F424" s="238">
        <v>3665</v>
      </c>
      <c r="G424" s="238">
        <v>3665</v>
      </c>
      <c r="H424" s="239">
        <v>3665</v>
      </c>
      <c r="I424" s="237">
        <v>3665</v>
      </c>
      <c r="J424" s="238">
        <v>3665</v>
      </c>
      <c r="K424" s="238">
        <v>3665</v>
      </c>
      <c r="L424" s="238">
        <v>3665</v>
      </c>
      <c r="M424" s="238">
        <v>3665</v>
      </c>
      <c r="N424" s="238">
        <v>3665</v>
      </c>
      <c r="O424" s="239">
        <v>3665</v>
      </c>
      <c r="P424" s="237">
        <v>3665</v>
      </c>
      <c r="Q424" s="238">
        <v>3665</v>
      </c>
      <c r="R424" s="238">
        <v>3665</v>
      </c>
      <c r="S424" s="238">
        <v>3665</v>
      </c>
      <c r="T424" s="238">
        <v>3665</v>
      </c>
      <c r="U424" s="238">
        <v>3665</v>
      </c>
      <c r="V424" s="239">
        <v>3665</v>
      </c>
      <c r="W424" s="440">
        <v>3665</v>
      </c>
      <c r="X424" s="210"/>
      <c r="Y424" s="313"/>
      <c r="Z424" s="313"/>
    </row>
    <row r="425" spans="1:26" x14ac:dyDescent="0.25">
      <c r="A425" s="241" t="s">
        <v>6</v>
      </c>
      <c r="B425" s="242">
        <v>3744</v>
      </c>
      <c r="C425" s="243">
        <v>3887</v>
      </c>
      <c r="D425" s="243">
        <v>3761</v>
      </c>
      <c r="E425" s="243">
        <v>3902</v>
      </c>
      <c r="F425" s="243">
        <v>3865</v>
      </c>
      <c r="G425" s="243">
        <v>3729</v>
      </c>
      <c r="H425" s="244">
        <v>3805</v>
      </c>
      <c r="I425" s="242">
        <v>3858</v>
      </c>
      <c r="J425" s="243">
        <v>3818</v>
      </c>
      <c r="K425" s="243">
        <v>3873</v>
      </c>
      <c r="L425" s="243">
        <v>3748</v>
      </c>
      <c r="M425" s="243">
        <v>3830</v>
      </c>
      <c r="N425" s="243">
        <v>3769</v>
      </c>
      <c r="O425" s="244">
        <v>3913</v>
      </c>
      <c r="P425" s="242">
        <v>3797</v>
      </c>
      <c r="Q425" s="243">
        <v>3868</v>
      </c>
      <c r="R425" s="243">
        <v>3675</v>
      </c>
      <c r="S425" s="243">
        <v>3576</v>
      </c>
      <c r="T425" s="243">
        <v>3730</v>
      </c>
      <c r="U425" s="243">
        <v>3802</v>
      </c>
      <c r="V425" s="244">
        <v>3833</v>
      </c>
      <c r="W425" s="390">
        <v>3805</v>
      </c>
      <c r="X425" s="228"/>
      <c r="Y425" s="741"/>
      <c r="Z425" s="741"/>
    </row>
    <row r="426" spans="1:26" x14ac:dyDescent="0.25">
      <c r="A426" s="231" t="s">
        <v>7</v>
      </c>
      <c r="B426" s="245">
        <v>72.3</v>
      </c>
      <c r="C426" s="246">
        <v>87.2</v>
      </c>
      <c r="D426" s="246">
        <v>80.900000000000006</v>
      </c>
      <c r="E426" s="246">
        <v>80</v>
      </c>
      <c r="F426" s="246">
        <v>87.2</v>
      </c>
      <c r="G426" s="246">
        <v>76.599999999999994</v>
      </c>
      <c r="H426" s="247">
        <v>89.4</v>
      </c>
      <c r="I426" s="245">
        <v>80.400000000000006</v>
      </c>
      <c r="J426" s="246">
        <v>83.3</v>
      </c>
      <c r="K426" s="246">
        <v>76.599999999999994</v>
      </c>
      <c r="L426" s="246">
        <v>81.2</v>
      </c>
      <c r="M426" s="246">
        <v>83</v>
      </c>
      <c r="N426" s="246">
        <v>76.099999999999994</v>
      </c>
      <c r="O426" s="247">
        <v>76.599999999999994</v>
      </c>
      <c r="P426" s="245">
        <v>74.5</v>
      </c>
      <c r="Q426" s="246">
        <v>78.3</v>
      </c>
      <c r="R426" s="246">
        <v>80.900000000000006</v>
      </c>
      <c r="S426" s="246">
        <v>75</v>
      </c>
      <c r="T426" s="246">
        <v>76.099999999999994</v>
      </c>
      <c r="U426" s="246">
        <v>82.6</v>
      </c>
      <c r="V426" s="247">
        <v>80.900000000000006</v>
      </c>
      <c r="W426" s="441">
        <v>0.77600000000000002</v>
      </c>
      <c r="X426" s="210"/>
      <c r="Y426" s="210"/>
      <c r="Z426" s="210"/>
    </row>
    <row r="427" spans="1:26" ht="13" thickBot="1" x14ac:dyDescent="0.3">
      <c r="A427" s="256" t="s">
        <v>8</v>
      </c>
      <c r="B427" s="249">
        <v>0.09</v>
      </c>
      <c r="C427" s="250">
        <v>7.4999999999999997E-2</v>
      </c>
      <c r="D427" s="250">
        <v>7.5999999999999998E-2</v>
      </c>
      <c r="E427" s="250">
        <v>0.10100000000000001</v>
      </c>
      <c r="F427" s="250">
        <v>7.1999999999999995E-2</v>
      </c>
      <c r="G427" s="250">
        <v>9.0999999999999998E-2</v>
      </c>
      <c r="H427" s="251">
        <v>6.8000000000000005E-2</v>
      </c>
      <c r="I427" s="249">
        <v>7.6999999999999999E-2</v>
      </c>
      <c r="J427" s="250">
        <v>7.3999999999999996E-2</v>
      </c>
      <c r="K427" s="250">
        <v>8.5999999999999993E-2</v>
      </c>
      <c r="L427" s="250">
        <v>8.4000000000000005E-2</v>
      </c>
      <c r="M427" s="250">
        <v>0.08</v>
      </c>
      <c r="N427" s="250">
        <v>8.7999999999999995E-2</v>
      </c>
      <c r="O427" s="251">
        <v>7.5999999999999998E-2</v>
      </c>
      <c r="P427" s="249">
        <v>9.5000000000000001E-2</v>
      </c>
      <c r="Q427" s="250">
        <v>7.9000000000000001E-2</v>
      </c>
      <c r="R427" s="250">
        <v>8.1000000000000003E-2</v>
      </c>
      <c r="S427" s="250">
        <v>8.5999999999999993E-2</v>
      </c>
      <c r="T427" s="250">
        <v>7.9000000000000001E-2</v>
      </c>
      <c r="U427" s="250">
        <v>7.4999999999999997E-2</v>
      </c>
      <c r="V427" s="251">
        <v>7.1999999999999995E-2</v>
      </c>
      <c r="W427" s="442">
        <v>8.2000000000000003E-2</v>
      </c>
      <c r="X427" s="228"/>
      <c r="Y427" s="741"/>
      <c r="Z427" s="741"/>
    </row>
    <row r="428" spans="1:26" x14ac:dyDescent="0.25">
      <c r="A428" s="483" t="s">
        <v>1</v>
      </c>
      <c r="B428" s="253">
        <f>B425/B424*100-100</f>
        <v>2.1555252387449002</v>
      </c>
      <c r="C428" s="254">
        <f t="shared" ref="C428:E428" si="175">C425/C424*100-100</f>
        <v>6.0572987721691618</v>
      </c>
      <c r="D428" s="254">
        <f t="shared" si="175"/>
        <v>2.6193724420191131</v>
      </c>
      <c r="E428" s="254">
        <f t="shared" si="175"/>
        <v>6.466575716234658</v>
      </c>
      <c r="F428" s="254">
        <f>F425/F424*100-100</f>
        <v>5.4570259208731215</v>
      </c>
      <c r="G428" s="254">
        <f t="shared" ref="G428:N428" si="176">G425/G424*100-100</f>
        <v>1.746248294679404</v>
      </c>
      <c r="H428" s="255">
        <f t="shared" si="176"/>
        <v>3.8199181446111794</v>
      </c>
      <c r="I428" s="253">
        <f t="shared" si="176"/>
        <v>5.2660300136425633</v>
      </c>
      <c r="J428" s="254">
        <f t="shared" si="176"/>
        <v>4.1746248294679305</v>
      </c>
      <c r="K428" s="254">
        <f t="shared" si="176"/>
        <v>5.6753069577080595</v>
      </c>
      <c r="L428" s="254">
        <f t="shared" si="176"/>
        <v>2.2646657571623479</v>
      </c>
      <c r="M428" s="254">
        <f t="shared" si="176"/>
        <v>4.5020463847203303</v>
      </c>
      <c r="N428" s="254">
        <f t="shared" si="176"/>
        <v>2.8376534788540368</v>
      </c>
      <c r="O428" s="255">
        <f>O425/O424*100-100</f>
        <v>6.7667121418826639</v>
      </c>
      <c r="P428" s="253">
        <f t="shared" ref="P428:W428" si="177">P425/P424*100-100</f>
        <v>3.6016371077762557</v>
      </c>
      <c r="Q428" s="254">
        <f t="shared" si="177"/>
        <v>5.5388813096862322</v>
      </c>
      <c r="R428" s="254">
        <f t="shared" si="177"/>
        <v>0.27285129604366887</v>
      </c>
      <c r="S428" s="254">
        <f t="shared" si="177"/>
        <v>-2.4283765347885407</v>
      </c>
      <c r="T428" s="254">
        <f t="shared" si="177"/>
        <v>1.7735334242837695</v>
      </c>
      <c r="U428" s="254">
        <f t="shared" si="177"/>
        <v>3.738062755798083</v>
      </c>
      <c r="V428" s="255">
        <f t="shared" si="177"/>
        <v>4.5839017735334266</v>
      </c>
      <c r="W428" s="480">
        <f t="shared" si="177"/>
        <v>3.8199181446111794</v>
      </c>
      <c r="X428" s="547"/>
      <c r="Y428" s="210"/>
      <c r="Z428" s="210"/>
    </row>
    <row r="429" spans="1:26" ht="13" thickBot="1" x14ac:dyDescent="0.3">
      <c r="A429" s="484" t="s">
        <v>27</v>
      </c>
      <c r="B429" s="220">
        <f t="shared" ref="B429:W429" si="178">B425-B412</f>
        <v>151</v>
      </c>
      <c r="C429" s="221">
        <f t="shared" si="178"/>
        <v>234</v>
      </c>
      <c r="D429" s="221">
        <f t="shared" si="178"/>
        <v>185</v>
      </c>
      <c r="E429" s="221">
        <f t="shared" si="178"/>
        <v>199</v>
      </c>
      <c r="F429" s="221">
        <f t="shared" si="178"/>
        <v>253</v>
      </c>
      <c r="G429" s="221">
        <f t="shared" si="178"/>
        <v>90</v>
      </c>
      <c r="H429" s="226">
        <f t="shared" si="178"/>
        <v>107</v>
      </c>
      <c r="I429" s="220">
        <f t="shared" si="178"/>
        <v>294</v>
      </c>
      <c r="J429" s="221">
        <f t="shared" si="178"/>
        <v>157</v>
      </c>
      <c r="K429" s="221">
        <f t="shared" si="178"/>
        <v>110</v>
      </c>
      <c r="L429" s="221">
        <f t="shared" si="178"/>
        <v>251</v>
      </c>
      <c r="M429" s="221">
        <f t="shared" si="178"/>
        <v>245</v>
      </c>
      <c r="N429" s="221">
        <f t="shared" si="178"/>
        <v>211</v>
      </c>
      <c r="O429" s="226">
        <f t="shared" si="178"/>
        <v>204</v>
      </c>
      <c r="P429" s="220">
        <f t="shared" si="178"/>
        <v>210</v>
      </c>
      <c r="Q429" s="221">
        <f t="shared" si="178"/>
        <v>149</v>
      </c>
      <c r="R429" s="221">
        <f t="shared" si="178"/>
        <v>-8</v>
      </c>
      <c r="S429" s="221">
        <f t="shared" si="178"/>
        <v>50</v>
      </c>
      <c r="T429" s="221">
        <f t="shared" si="178"/>
        <v>112</v>
      </c>
      <c r="U429" s="221">
        <f t="shared" si="178"/>
        <v>144</v>
      </c>
      <c r="V429" s="226">
        <f t="shared" si="178"/>
        <v>169</v>
      </c>
      <c r="W429" s="370">
        <f t="shared" si="178"/>
        <v>167</v>
      </c>
      <c r="X429" s="210"/>
      <c r="Y429" s="741"/>
      <c r="Z429" s="741"/>
    </row>
    <row r="430" spans="1:26" x14ac:dyDescent="0.25">
      <c r="A430" s="267" t="s">
        <v>51</v>
      </c>
      <c r="B430" s="261">
        <v>617</v>
      </c>
      <c r="C430" s="262">
        <v>624</v>
      </c>
      <c r="D430" s="262">
        <v>625</v>
      </c>
      <c r="E430" s="262">
        <v>179</v>
      </c>
      <c r="F430" s="262">
        <v>622</v>
      </c>
      <c r="G430" s="262">
        <v>621</v>
      </c>
      <c r="H430" s="263">
        <v>625</v>
      </c>
      <c r="I430" s="261">
        <v>617</v>
      </c>
      <c r="J430" s="262">
        <v>622</v>
      </c>
      <c r="K430" s="262">
        <v>620</v>
      </c>
      <c r="L430" s="262">
        <v>178</v>
      </c>
      <c r="M430" s="262">
        <v>621</v>
      </c>
      <c r="N430" s="262">
        <v>622</v>
      </c>
      <c r="O430" s="263">
        <v>617</v>
      </c>
      <c r="P430" s="261">
        <v>621</v>
      </c>
      <c r="Q430" s="262">
        <v>619</v>
      </c>
      <c r="R430" s="262">
        <v>624</v>
      </c>
      <c r="S430" s="262">
        <v>179</v>
      </c>
      <c r="T430" s="262">
        <v>625</v>
      </c>
      <c r="U430" s="262">
        <v>623</v>
      </c>
      <c r="V430" s="263">
        <v>623</v>
      </c>
      <c r="W430" s="371">
        <f>SUM(B430:V430)</f>
        <v>11724</v>
      </c>
      <c r="X430" s="741" t="s">
        <v>56</v>
      </c>
      <c r="Y430" s="265">
        <f>W417-W430</f>
        <v>46</v>
      </c>
      <c r="Z430" s="266">
        <f>Y430/W430</f>
        <v>3.9235755714773111E-3</v>
      </c>
    </row>
    <row r="431" spans="1:26" x14ac:dyDescent="0.25">
      <c r="A431" s="267" t="s">
        <v>28</v>
      </c>
      <c r="B431" s="746"/>
      <c r="C431" s="747"/>
      <c r="D431" s="747"/>
      <c r="E431" s="747"/>
      <c r="F431" s="747"/>
      <c r="G431" s="747"/>
      <c r="H431" s="748"/>
      <c r="I431" s="746"/>
      <c r="J431" s="747"/>
      <c r="K431" s="747"/>
      <c r="L431" s="747"/>
      <c r="M431" s="747"/>
      <c r="N431" s="747"/>
      <c r="O431" s="748"/>
      <c r="P431" s="746"/>
      <c r="Q431" s="747"/>
      <c r="R431" s="747"/>
      <c r="S431" s="747"/>
      <c r="T431" s="747"/>
      <c r="U431" s="747"/>
      <c r="V431" s="748"/>
      <c r="W431" s="742"/>
      <c r="X431" s="741" t="s">
        <v>57</v>
      </c>
      <c r="Y431" s="741">
        <v>152.69999999999999</v>
      </c>
      <c r="Z431" s="741"/>
    </row>
    <row r="432" spans="1:26" ht="13" thickBot="1" x14ac:dyDescent="0.3">
      <c r="A432" s="268" t="s">
        <v>26</v>
      </c>
      <c r="B432" s="216">
        <f t="shared" ref="B432:V432" si="179">(B431-B418)</f>
        <v>0</v>
      </c>
      <c r="C432" s="217">
        <f t="shared" si="179"/>
        <v>0</v>
      </c>
      <c r="D432" s="217">
        <f t="shared" si="179"/>
        <v>0</v>
      </c>
      <c r="E432" s="217">
        <f t="shared" si="179"/>
        <v>0</v>
      </c>
      <c r="F432" s="217">
        <f t="shared" si="179"/>
        <v>0</v>
      </c>
      <c r="G432" s="217">
        <f t="shared" si="179"/>
        <v>0</v>
      </c>
      <c r="H432" s="322">
        <f t="shared" si="179"/>
        <v>0</v>
      </c>
      <c r="I432" s="216">
        <f t="shared" si="179"/>
        <v>0</v>
      </c>
      <c r="J432" s="217">
        <f t="shared" si="179"/>
        <v>0</v>
      </c>
      <c r="K432" s="217">
        <f t="shared" si="179"/>
        <v>0</v>
      </c>
      <c r="L432" s="217">
        <f t="shared" si="179"/>
        <v>0</v>
      </c>
      <c r="M432" s="217">
        <f t="shared" si="179"/>
        <v>0</v>
      </c>
      <c r="N432" s="217">
        <f t="shared" si="179"/>
        <v>0</v>
      </c>
      <c r="O432" s="322">
        <f t="shared" si="179"/>
        <v>0</v>
      </c>
      <c r="P432" s="216">
        <f t="shared" si="179"/>
        <v>0</v>
      </c>
      <c r="Q432" s="217">
        <f t="shared" si="179"/>
        <v>0</v>
      </c>
      <c r="R432" s="217">
        <f t="shared" si="179"/>
        <v>0</v>
      </c>
      <c r="S432" s="217">
        <f t="shared" si="179"/>
        <v>0</v>
      </c>
      <c r="T432" s="217">
        <f t="shared" si="179"/>
        <v>0</v>
      </c>
      <c r="U432" s="217">
        <f t="shared" si="179"/>
        <v>0</v>
      </c>
      <c r="V432" s="322">
        <f t="shared" si="179"/>
        <v>0</v>
      </c>
      <c r="W432" s="333"/>
      <c r="X432" s="741" t="s">
        <v>26</v>
      </c>
      <c r="Y432" s="741">
        <f>Y431-Y418</f>
        <v>13.629999999999995</v>
      </c>
      <c r="Z432" s="741"/>
    </row>
    <row r="434" spans="1:26" ht="13" thickBot="1" x14ac:dyDescent="0.3"/>
    <row r="435" spans="1:26" ht="13.5" thickBot="1" x14ac:dyDescent="0.3">
      <c r="A435" s="230" t="s">
        <v>244</v>
      </c>
      <c r="B435" s="820" t="s">
        <v>53</v>
      </c>
      <c r="C435" s="821"/>
      <c r="D435" s="821"/>
      <c r="E435" s="821"/>
      <c r="F435" s="821"/>
      <c r="G435" s="821"/>
      <c r="H435" s="822"/>
      <c r="I435" s="820" t="s">
        <v>114</v>
      </c>
      <c r="J435" s="821"/>
      <c r="K435" s="821"/>
      <c r="L435" s="821"/>
      <c r="M435" s="821"/>
      <c r="N435" s="821"/>
      <c r="O435" s="822"/>
      <c r="P435" s="820" t="s">
        <v>63</v>
      </c>
      <c r="Q435" s="821"/>
      <c r="R435" s="821"/>
      <c r="S435" s="821"/>
      <c r="T435" s="821"/>
      <c r="U435" s="821"/>
      <c r="V435" s="822"/>
      <c r="W435" s="818" t="s">
        <v>55</v>
      </c>
      <c r="X435" s="749"/>
      <c r="Y435" s="749"/>
      <c r="Z435" s="749"/>
    </row>
    <row r="436" spans="1:26" x14ac:dyDescent="0.25">
      <c r="A436" s="231" t="s">
        <v>54</v>
      </c>
      <c r="B436" s="334">
        <v>1</v>
      </c>
      <c r="C436" s="232">
        <v>2</v>
      </c>
      <c r="D436" s="232">
        <v>3</v>
      </c>
      <c r="E436" s="232">
        <v>4</v>
      </c>
      <c r="F436" s="232">
        <v>5</v>
      </c>
      <c r="G436" s="232">
        <v>6</v>
      </c>
      <c r="H436" s="561">
        <v>7</v>
      </c>
      <c r="I436" s="334">
        <v>1</v>
      </c>
      <c r="J436" s="232">
        <v>2</v>
      </c>
      <c r="K436" s="232">
        <v>3</v>
      </c>
      <c r="L436" s="232">
        <v>4</v>
      </c>
      <c r="M436" s="232">
        <v>5</v>
      </c>
      <c r="N436" s="232">
        <v>6</v>
      </c>
      <c r="O436" s="561">
        <v>7</v>
      </c>
      <c r="P436" s="334">
        <v>1</v>
      </c>
      <c r="Q436" s="232">
        <v>2</v>
      </c>
      <c r="R436" s="232">
        <v>3</v>
      </c>
      <c r="S436" s="232">
        <v>4</v>
      </c>
      <c r="T436" s="232">
        <v>5</v>
      </c>
      <c r="U436" s="232">
        <v>6</v>
      </c>
      <c r="V436" s="561">
        <v>7</v>
      </c>
      <c r="W436" s="819"/>
      <c r="X436" s="749"/>
      <c r="Y436" s="749"/>
      <c r="Z436" s="749"/>
    </row>
    <row r="437" spans="1:26" ht="13" x14ac:dyDescent="0.25">
      <c r="A437" s="236" t="s">
        <v>3</v>
      </c>
      <c r="B437" s="237">
        <v>3750</v>
      </c>
      <c r="C437" s="237">
        <v>3750</v>
      </c>
      <c r="D437" s="237">
        <v>3750</v>
      </c>
      <c r="E437" s="237">
        <v>3750</v>
      </c>
      <c r="F437" s="237">
        <v>3750</v>
      </c>
      <c r="G437" s="237">
        <v>3750</v>
      </c>
      <c r="H437" s="237">
        <v>3750</v>
      </c>
      <c r="I437" s="237">
        <v>3750</v>
      </c>
      <c r="J437" s="237">
        <v>3750</v>
      </c>
      <c r="K437" s="237">
        <v>3750</v>
      </c>
      <c r="L437" s="237">
        <v>3750</v>
      </c>
      <c r="M437" s="237">
        <v>3750</v>
      </c>
      <c r="N437" s="237">
        <v>3750</v>
      </c>
      <c r="O437" s="237">
        <v>3750</v>
      </c>
      <c r="P437" s="237">
        <v>3750</v>
      </c>
      <c r="Q437" s="237">
        <v>3750</v>
      </c>
      <c r="R437" s="237">
        <v>3750</v>
      </c>
      <c r="S437" s="237">
        <v>3750</v>
      </c>
      <c r="T437" s="237">
        <v>3750</v>
      </c>
      <c r="U437" s="237">
        <v>3750</v>
      </c>
      <c r="V437" s="237">
        <v>3750</v>
      </c>
      <c r="W437" s="237">
        <v>3750</v>
      </c>
      <c r="X437" s="210"/>
      <c r="Y437" s="313"/>
      <c r="Z437" s="313"/>
    </row>
    <row r="438" spans="1:26" x14ac:dyDescent="0.25">
      <c r="A438" s="241" t="s">
        <v>6</v>
      </c>
      <c r="B438" s="242">
        <v>4026</v>
      </c>
      <c r="C438" s="243">
        <v>4055</v>
      </c>
      <c r="D438" s="243">
        <v>4003</v>
      </c>
      <c r="E438" s="243">
        <v>4132</v>
      </c>
      <c r="F438" s="243">
        <v>3951</v>
      </c>
      <c r="G438" s="243">
        <v>3763</v>
      </c>
      <c r="H438" s="244">
        <v>3930</v>
      </c>
      <c r="I438" s="242">
        <v>3909</v>
      </c>
      <c r="J438" s="243">
        <v>3967</v>
      </c>
      <c r="K438" s="243">
        <v>4021</v>
      </c>
      <c r="L438" s="243">
        <v>3703</v>
      </c>
      <c r="M438" s="243">
        <v>3780</v>
      </c>
      <c r="N438" s="243">
        <v>3779</v>
      </c>
      <c r="O438" s="244">
        <v>3904</v>
      </c>
      <c r="P438" s="242">
        <v>3845</v>
      </c>
      <c r="Q438" s="243">
        <v>4056</v>
      </c>
      <c r="R438" s="243">
        <v>3770</v>
      </c>
      <c r="S438" s="243">
        <v>3817</v>
      </c>
      <c r="T438" s="243">
        <v>3880</v>
      </c>
      <c r="U438" s="243">
        <v>3995</v>
      </c>
      <c r="V438" s="244">
        <v>3828</v>
      </c>
      <c r="W438" s="390">
        <v>3915</v>
      </c>
      <c r="X438" s="228"/>
      <c r="Y438" s="749"/>
      <c r="Z438" s="749"/>
    </row>
    <row r="439" spans="1:26" x14ac:dyDescent="0.25">
      <c r="A439" s="231" t="s">
        <v>7</v>
      </c>
      <c r="B439" s="245">
        <v>76.599999999999994</v>
      </c>
      <c r="C439" s="246">
        <v>76.599999999999994</v>
      </c>
      <c r="D439" s="246">
        <v>83</v>
      </c>
      <c r="E439" s="246">
        <v>66.7</v>
      </c>
      <c r="F439" s="246">
        <v>83</v>
      </c>
      <c r="G439" s="246">
        <v>88.9</v>
      </c>
      <c r="H439" s="247">
        <v>78.7</v>
      </c>
      <c r="I439" s="245">
        <v>76.599999999999994</v>
      </c>
      <c r="J439" s="246">
        <v>78.7</v>
      </c>
      <c r="K439" s="246">
        <v>74.5</v>
      </c>
      <c r="L439" s="246">
        <v>86.7</v>
      </c>
      <c r="M439" s="246">
        <v>57.4</v>
      </c>
      <c r="N439" s="246">
        <v>74.5</v>
      </c>
      <c r="O439" s="247">
        <v>72.3</v>
      </c>
      <c r="P439" s="245">
        <v>63</v>
      </c>
      <c r="Q439" s="246">
        <v>74</v>
      </c>
      <c r="R439" s="246">
        <v>74.5</v>
      </c>
      <c r="S439" s="246">
        <v>86.7</v>
      </c>
      <c r="T439" s="246">
        <v>87.2</v>
      </c>
      <c r="U439" s="246">
        <v>76.599999999999994</v>
      </c>
      <c r="V439" s="247">
        <v>80.900000000000006</v>
      </c>
      <c r="W439" s="441">
        <v>0.752</v>
      </c>
      <c r="X439" s="210"/>
      <c r="Y439" s="210"/>
      <c r="Z439" s="210"/>
    </row>
    <row r="440" spans="1:26" ht="13" thickBot="1" x14ac:dyDescent="0.3">
      <c r="A440" s="256" t="s">
        <v>8</v>
      </c>
      <c r="B440" s="249">
        <v>0.08</v>
      </c>
      <c r="C440" s="250">
        <v>7.4999999999999997E-2</v>
      </c>
      <c r="D440" s="250">
        <v>7.5999999999999998E-2</v>
      </c>
      <c r="E440" s="250">
        <v>0.10100000000000001</v>
      </c>
      <c r="F440" s="250">
        <v>7.0999999999999994E-2</v>
      </c>
      <c r="G440" s="250">
        <v>7.0999999999999994E-2</v>
      </c>
      <c r="H440" s="251">
        <v>8.7999999999999995E-2</v>
      </c>
      <c r="I440" s="249">
        <v>8.5999999999999993E-2</v>
      </c>
      <c r="J440" s="250">
        <v>7.8E-2</v>
      </c>
      <c r="K440" s="250">
        <v>8.3000000000000004E-2</v>
      </c>
      <c r="L440" s="250">
        <v>6.2E-2</v>
      </c>
      <c r="M440" s="250">
        <v>9.6000000000000002E-2</v>
      </c>
      <c r="N440" s="250">
        <v>8.7999999999999995E-2</v>
      </c>
      <c r="O440" s="251">
        <v>8.6999999999999994E-2</v>
      </c>
      <c r="P440" s="249">
        <v>9.2999999999999999E-2</v>
      </c>
      <c r="Q440" s="250">
        <v>8.4000000000000005E-2</v>
      </c>
      <c r="R440" s="250">
        <v>8.5999999999999993E-2</v>
      </c>
      <c r="S440" s="250">
        <v>7.0999999999999994E-2</v>
      </c>
      <c r="T440" s="250">
        <v>6.7000000000000004E-2</v>
      </c>
      <c r="U440" s="250">
        <v>7.9000000000000001E-2</v>
      </c>
      <c r="V440" s="251">
        <v>0.08</v>
      </c>
      <c r="W440" s="442">
        <v>8.5999999999999993E-2</v>
      </c>
      <c r="X440" s="228"/>
      <c r="Y440" s="749"/>
      <c r="Z440" s="749"/>
    </row>
    <row r="441" spans="1:26" x14ac:dyDescent="0.25">
      <c r="A441" s="483" t="s">
        <v>1</v>
      </c>
      <c r="B441" s="253">
        <f>B438/B437*100-100</f>
        <v>7.3600000000000136</v>
      </c>
      <c r="C441" s="254">
        <f t="shared" ref="C441:E441" si="180">C438/C437*100-100</f>
        <v>8.1333333333333258</v>
      </c>
      <c r="D441" s="254">
        <f t="shared" si="180"/>
        <v>6.7466666666666555</v>
      </c>
      <c r="E441" s="254">
        <f t="shared" si="180"/>
        <v>10.186666666666682</v>
      </c>
      <c r="F441" s="254">
        <f>F438/F437*100-100</f>
        <v>5.3600000000000136</v>
      </c>
      <c r="G441" s="254">
        <f t="shared" ref="G441:N441" si="181">G438/G437*100-100</f>
        <v>0.34666666666667822</v>
      </c>
      <c r="H441" s="255">
        <f t="shared" si="181"/>
        <v>4.8000000000000114</v>
      </c>
      <c r="I441" s="253">
        <f t="shared" si="181"/>
        <v>4.2399999999999949</v>
      </c>
      <c r="J441" s="254">
        <f t="shared" si="181"/>
        <v>5.786666666666676</v>
      </c>
      <c r="K441" s="254">
        <f t="shared" si="181"/>
        <v>7.2266666666666737</v>
      </c>
      <c r="L441" s="254">
        <f t="shared" si="181"/>
        <v>-1.2533333333333303</v>
      </c>
      <c r="M441" s="254">
        <f t="shared" si="181"/>
        <v>0.79999999999999716</v>
      </c>
      <c r="N441" s="254">
        <f t="shared" si="181"/>
        <v>0.77333333333334053</v>
      </c>
      <c r="O441" s="255">
        <f>O438/O437*100-100</f>
        <v>4.1066666666666549</v>
      </c>
      <c r="P441" s="253">
        <f t="shared" ref="P441:W441" si="182">P438/P437*100-100</f>
        <v>2.5333333333333456</v>
      </c>
      <c r="Q441" s="254">
        <f t="shared" si="182"/>
        <v>8.1599999999999966</v>
      </c>
      <c r="R441" s="254">
        <f t="shared" si="182"/>
        <v>0.53333333333334565</v>
      </c>
      <c r="S441" s="254">
        <f t="shared" si="182"/>
        <v>1.786666666666676</v>
      </c>
      <c r="T441" s="254">
        <f t="shared" si="182"/>
        <v>3.4666666666666686</v>
      </c>
      <c r="U441" s="254">
        <f t="shared" si="182"/>
        <v>6.5333333333333314</v>
      </c>
      <c r="V441" s="255">
        <f t="shared" si="182"/>
        <v>2.0799999999999983</v>
      </c>
      <c r="W441" s="480">
        <f t="shared" si="182"/>
        <v>4.4000000000000057</v>
      </c>
      <c r="X441" s="547"/>
      <c r="Y441" s="210"/>
      <c r="Z441" s="210"/>
    </row>
    <row r="442" spans="1:26" ht="13" thickBot="1" x14ac:dyDescent="0.3">
      <c r="A442" s="484" t="s">
        <v>27</v>
      </c>
      <c r="B442" s="220">
        <f t="shared" ref="B442:W442" si="183">B438-B425</f>
        <v>282</v>
      </c>
      <c r="C442" s="221">
        <f t="shared" si="183"/>
        <v>168</v>
      </c>
      <c r="D442" s="221">
        <f t="shared" si="183"/>
        <v>242</v>
      </c>
      <c r="E442" s="221">
        <f t="shared" si="183"/>
        <v>230</v>
      </c>
      <c r="F442" s="221">
        <f t="shared" si="183"/>
        <v>86</v>
      </c>
      <c r="G442" s="221">
        <f t="shared" si="183"/>
        <v>34</v>
      </c>
      <c r="H442" s="226">
        <f t="shared" si="183"/>
        <v>125</v>
      </c>
      <c r="I442" s="220">
        <f t="shared" si="183"/>
        <v>51</v>
      </c>
      <c r="J442" s="221">
        <f t="shared" si="183"/>
        <v>149</v>
      </c>
      <c r="K442" s="221">
        <f t="shared" si="183"/>
        <v>148</v>
      </c>
      <c r="L442" s="221">
        <f t="shared" si="183"/>
        <v>-45</v>
      </c>
      <c r="M442" s="221">
        <f t="shared" si="183"/>
        <v>-50</v>
      </c>
      <c r="N442" s="221">
        <f t="shared" si="183"/>
        <v>10</v>
      </c>
      <c r="O442" s="226">
        <f t="shared" si="183"/>
        <v>-9</v>
      </c>
      <c r="P442" s="220">
        <f t="shared" si="183"/>
        <v>48</v>
      </c>
      <c r="Q442" s="221">
        <f t="shared" si="183"/>
        <v>188</v>
      </c>
      <c r="R442" s="221">
        <f t="shared" si="183"/>
        <v>95</v>
      </c>
      <c r="S442" s="221">
        <f t="shared" si="183"/>
        <v>241</v>
      </c>
      <c r="T442" s="221">
        <f t="shared" si="183"/>
        <v>150</v>
      </c>
      <c r="U442" s="221">
        <f t="shared" si="183"/>
        <v>193</v>
      </c>
      <c r="V442" s="226">
        <f t="shared" si="183"/>
        <v>-5</v>
      </c>
      <c r="W442" s="370">
        <f t="shared" si="183"/>
        <v>110</v>
      </c>
      <c r="X442" s="210"/>
      <c r="Y442" s="749"/>
      <c r="Z442" s="749"/>
    </row>
    <row r="443" spans="1:26" x14ac:dyDescent="0.25">
      <c r="A443" s="267" t="s">
        <v>51</v>
      </c>
      <c r="B443" s="261">
        <v>614</v>
      </c>
      <c r="C443" s="262">
        <v>624</v>
      </c>
      <c r="D443" s="262">
        <v>625</v>
      </c>
      <c r="E443" s="262">
        <v>174</v>
      </c>
      <c r="F443" s="262">
        <v>622</v>
      </c>
      <c r="G443" s="262">
        <v>621</v>
      </c>
      <c r="H443" s="263">
        <v>622</v>
      </c>
      <c r="I443" s="261">
        <v>616</v>
      </c>
      <c r="J443" s="262">
        <v>621</v>
      </c>
      <c r="K443" s="262">
        <v>619</v>
      </c>
      <c r="L443" s="262">
        <v>173</v>
      </c>
      <c r="M443" s="262">
        <v>618</v>
      </c>
      <c r="N443" s="262">
        <v>622</v>
      </c>
      <c r="O443" s="263">
        <v>614</v>
      </c>
      <c r="P443" s="261">
        <v>620</v>
      </c>
      <c r="Q443" s="262">
        <v>616</v>
      </c>
      <c r="R443" s="262">
        <v>624</v>
      </c>
      <c r="S443" s="262">
        <v>175</v>
      </c>
      <c r="T443" s="262">
        <v>623</v>
      </c>
      <c r="U443" s="262">
        <v>622</v>
      </c>
      <c r="V443" s="263">
        <v>622</v>
      </c>
      <c r="W443" s="371">
        <f>SUM(B443:V443)</f>
        <v>11687</v>
      </c>
      <c r="X443" s="749" t="s">
        <v>56</v>
      </c>
      <c r="Y443" s="265">
        <f>W430-W443</f>
        <v>37</v>
      </c>
      <c r="Z443" s="266">
        <f>Y443/W443</f>
        <v>3.1659108411055017E-3</v>
      </c>
    </row>
    <row r="444" spans="1:26" x14ac:dyDescent="0.25">
      <c r="A444" s="267" t="s">
        <v>28</v>
      </c>
      <c r="B444" s="754"/>
      <c r="C444" s="755"/>
      <c r="D444" s="755"/>
      <c r="E444" s="755"/>
      <c r="F444" s="755"/>
      <c r="G444" s="755"/>
      <c r="H444" s="756"/>
      <c r="I444" s="754"/>
      <c r="J444" s="755"/>
      <c r="K444" s="755"/>
      <c r="L444" s="755"/>
      <c r="M444" s="755"/>
      <c r="N444" s="755"/>
      <c r="O444" s="756"/>
      <c r="P444" s="754"/>
      <c r="Q444" s="755"/>
      <c r="R444" s="755"/>
      <c r="S444" s="755"/>
      <c r="T444" s="755"/>
      <c r="U444" s="755"/>
      <c r="V444" s="756"/>
      <c r="W444" s="750"/>
      <c r="X444" s="749" t="s">
        <v>57</v>
      </c>
      <c r="Y444" s="749">
        <v>163.06</v>
      </c>
      <c r="Z444" s="749"/>
    </row>
    <row r="445" spans="1:26" ht="13" thickBot="1" x14ac:dyDescent="0.3">
      <c r="A445" s="268" t="s">
        <v>26</v>
      </c>
      <c r="B445" s="216">
        <f t="shared" ref="B445:V445" si="184">(B444-B431)</f>
        <v>0</v>
      </c>
      <c r="C445" s="217">
        <f t="shared" si="184"/>
        <v>0</v>
      </c>
      <c r="D445" s="217">
        <f t="shared" si="184"/>
        <v>0</v>
      </c>
      <c r="E445" s="217">
        <f t="shared" si="184"/>
        <v>0</v>
      </c>
      <c r="F445" s="217">
        <f t="shared" si="184"/>
        <v>0</v>
      </c>
      <c r="G445" s="217">
        <f t="shared" si="184"/>
        <v>0</v>
      </c>
      <c r="H445" s="322">
        <f t="shared" si="184"/>
        <v>0</v>
      </c>
      <c r="I445" s="216">
        <f t="shared" si="184"/>
        <v>0</v>
      </c>
      <c r="J445" s="217">
        <f t="shared" si="184"/>
        <v>0</v>
      </c>
      <c r="K445" s="217">
        <f t="shared" si="184"/>
        <v>0</v>
      </c>
      <c r="L445" s="217">
        <f t="shared" si="184"/>
        <v>0</v>
      </c>
      <c r="M445" s="217">
        <f t="shared" si="184"/>
        <v>0</v>
      </c>
      <c r="N445" s="217">
        <f t="shared" si="184"/>
        <v>0</v>
      </c>
      <c r="O445" s="322">
        <f t="shared" si="184"/>
        <v>0</v>
      </c>
      <c r="P445" s="216">
        <f t="shared" si="184"/>
        <v>0</v>
      </c>
      <c r="Q445" s="217">
        <f t="shared" si="184"/>
        <v>0</v>
      </c>
      <c r="R445" s="217">
        <f t="shared" si="184"/>
        <v>0</v>
      </c>
      <c r="S445" s="217">
        <f t="shared" si="184"/>
        <v>0</v>
      </c>
      <c r="T445" s="217">
        <f t="shared" si="184"/>
        <v>0</v>
      </c>
      <c r="U445" s="217">
        <f t="shared" si="184"/>
        <v>0</v>
      </c>
      <c r="V445" s="322">
        <f t="shared" si="184"/>
        <v>0</v>
      </c>
      <c r="W445" s="333"/>
      <c r="X445" s="749" t="s">
        <v>26</v>
      </c>
      <c r="Y445" s="749">
        <f>Y444-Y431</f>
        <v>10.360000000000014</v>
      </c>
      <c r="Z445" s="749"/>
    </row>
    <row r="447" spans="1:26" ht="13" thickBot="1" x14ac:dyDescent="0.3"/>
    <row r="448" spans="1:26" ht="13.5" thickBot="1" x14ac:dyDescent="0.3">
      <c r="A448" s="230" t="s">
        <v>245</v>
      </c>
      <c r="B448" s="820" t="s">
        <v>53</v>
      </c>
      <c r="C448" s="821"/>
      <c r="D448" s="821"/>
      <c r="E448" s="821"/>
      <c r="F448" s="821"/>
      <c r="G448" s="821"/>
      <c r="H448" s="822"/>
      <c r="I448" s="820" t="s">
        <v>114</v>
      </c>
      <c r="J448" s="821"/>
      <c r="K448" s="821"/>
      <c r="L448" s="821"/>
      <c r="M448" s="821"/>
      <c r="N448" s="821"/>
      <c r="O448" s="822"/>
      <c r="P448" s="820" t="s">
        <v>63</v>
      </c>
      <c r="Q448" s="821"/>
      <c r="R448" s="821"/>
      <c r="S448" s="821"/>
      <c r="T448" s="821"/>
      <c r="U448" s="821"/>
      <c r="V448" s="822"/>
      <c r="W448" s="818" t="s">
        <v>55</v>
      </c>
      <c r="X448" s="757">
        <v>888</v>
      </c>
      <c r="Y448" s="757"/>
      <c r="Z448" s="757"/>
    </row>
    <row r="449" spans="1:26" x14ac:dyDescent="0.25">
      <c r="A449" s="231" t="s">
        <v>54</v>
      </c>
      <c r="B449" s="334">
        <v>1</v>
      </c>
      <c r="C449" s="232">
        <v>2</v>
      </c>
      <c r="D449" s="232">
        <v>3</v>
      </c>
      <c r="E449" s="232">
        <v>4</v>
      </c>
      <c r="F449" s="232">
        <v>5</v>
      </c>
      <c r="G449" s="232">
        <v>6</v>
      </c>
      <c r="H449" s="561">
        <v>7</v>
      </c>
      <c r="I449" s="334">
        <v>1</v>
      </c>
      <c r="J449" s="232">
        <v>2</v>
      </c>
      <c r="K449" s="232">
        <v>3</v>
      </c>
      <c r="L449" s="232">
        <v>4</v>
      </c>
      <c r="M449" s="232">
        <v>5</v>
      </c>
      <c r="N449" s="232">
        <v>6</v>
      </c>
      <c r="O449" s="561">
        <v>7</v>
      </c>
      <c r="P449" s="334">
        <v>1</v>
      </c>
      <c r="Q449" s="232">
        <v>2</v>
      </c>
      <c r="R449" s="232">
        <v>3</v>
      </c>
      <c r="S449" s="232">
        <v>4</v>
      </c>
      <c r="T449" s="232">
        <v>5</v>
      </c>
      <c r="U449" s="232">
        <v>6</v>
      </c>
      <c r="V449" s="561">
        <v>7</v>
      </c>
      <c r="W449" s="819"/>
      <c r="X449" s="757"/>
      <c r="Y449" s="757"/>
      <c r="Z449" s="757"/>
    </row>
    <row r="450" spans="1:26" ht="13" x14ac:dyDescent="0.25">
      <c r="A450" s="236" t="s">
        <v>3</v>
      </c>
      <c r="B450" s="237">
        <v>3820</v>
      </c>
      <c r="C450" s="237">
        <v>3820</v>
      </c>
      <c r="D450" s="237">
        <v>3820</v>
      </c>
      <c r="E450" s="237">
        <v>3820</v>
      </c>
      <c r="F450" s="237">
        <v>3820</v>
      </c>
      <c r="G450" s="237">
        <v>3820</v>
      </c>
      <c r="H450" s="237">
        <v>3820</v>
      </c>
      <c r="I450" s="237">
        <v>3820</v>
      </c>
      <c r="J450" s="237">
        <v>3820</v>
      </c>
      <c r="K450" s="237">
        <v>3820</v>
      </c>
      <c r="L450" s="237">
        <v>3820</v>
      </c>
      <c r="M450" s="237">
        <v>3820</v>
      </c>
      <c r="N450" s="237">
        <v>3820</v>
      </c>
      <c r="O450" s="237">
        <v>3820</v>
      </c>
      <c r="P450" s="237">
        <v>3820</v>
      </c>
      <c r="Q450" s="237">
        <v>3820</v>
      </c>
      <c r="R450" s="237">
        <v>3820</v>
      </c>
      <c r="S450" s="237">
        <v>3820</v>
      </c>
      <c r="T450" s="237">
        <v>3820</v>
      </c>
      <c r="U450" s="237">
        <v>3820</v>
      </c>
      <c r="V450" s="237">
        <v>3820</v>
      </c>
      <c r="W450" s="237">
        <v>3820</v>
      </c>
      <c r="X450" s="210"/>
      <c r="Y450" s="313"/>
      <c r="Z450" s="313"/>
    </row>
    <row r="451" spans="1:26" x14ac:dyDescent="0.25">
      <c r="A451" s="241" t="s">
        <v>6</v>
      </c>
      <c r="B451" s="242">
        <v>3915</v>
      </c>
      <c r="C451" s="243">
        <v>4069</v>
      </c>
      <c r="D451" s="243">
        <v>4111</v>
      </c>
      <c r="E451" s="243">
        <v>4225</v>
      </c>
      <c r="F451" s="243">
        <v>4054</v>
      </c>
      <c r="G451" s="243">
        <v>3837</v>
      </c>
      <c r="H451" s="244">
        <v>3906</v>
      </c>
      <c r="I451" s="242">
        <v>4005</v>
      </c>
      <c r="J451" s="243">
        <v>3971</v>
      </c>
      <c r="K451" s="243">
        <v>4116</v>
      </c>
      <c r="L451" s="243">
        <v>3753</v>
      </c>
      <c r="M451" s="243">
        <v>3917</v>
      </c>
      <c r="N451" s="243">
        <v>3968</v>
      </c>
      <c r="O451" s="244">
        <v>4054</v>
      </c>
      <c r="P451" s="242">
        <v>4057</v>
      </c>
      <c r="Q451" s="243">
        <v>4347</v>
      </c>
      <c r="R451" s="243">
        <v>4094</v>
      </c>
      <c r="S451" s="243">
        <v>4016</v>
      </c>
      <c r="T451" s="243">
        <v>4031</v>
      </c>
      <c r="U451" s="243">
        <v>4042</v>
      </c>
      <c r="V451" s="244">
        <v>4086</v>
      </c>
      <c r="W451" s="390">
        <v>4030</v>
      </c>
      <c r="X451" s="228"/>
      <c r="Y451" s="757"/>
      <c r="Z451" s="757"/>
    </row>
    <row r="452" spans="1:26" x14ac:dyDescent="0.25">
      <c r="A452" s="231" t="s">
        <v>7</v>
      </c>
      <c r="B452" s="245">
        <v>68.099999999999994</v>
      </c>
      <c r="C452" s="246">
        <v>76.599999999999994</v>
      </c>
      <c r="D452" s="246">
        <v>76.099999999999994</v>
      </c>
      <c r="E452" s="246">
        <v>81.2</v>
      </c>
      <c r="F452" s="246">
        <v>74.5</v>
      </c>
      <c r="G452" s="246">
        <v>63.8</v>
      </c>
      <c r="H452" s="247">
        <v>80.900000000000006</v>
      </c>
      <c r="I452" s="245">
        <v>87.2</v>
      </c>
      <c r="J452" s="246">
        <v>70.2</v>
      </c>
      <c r="K452" s="246">
        <v>78.7</v>
      </c>
      <c r="L452" s="246">
        <v>68.8</v>
      </c>
      <c r="M452" s="246">
        <v>83</v>
      </c>
      <c r="N452" s="246">
        <v>76.599999999999994</v>
      </c>
      <c r="O452" s="247">
        <v>76.599999999999994</v>
      </c>
      <c r="P452" s="245">
        <v>74.5</v>
      </c>
      <c r="Q452" s="246">
        <v>87.2</v>
      </c>
      <c r="R452" s="246">
        <v>77.8</v>
      </c>
      <c r="S452" s="246">
        <v>92.9</v>
      </c>
      <c r="T452" s="246">
        <v>72.3</v>
      </c>
      <c r="U452" s="246">
        <v>65.2</v>
      </c>
      <c r="V452" s="247">
        <v>59.6</v>
      </c>
      <c r="W452" s="441">
        <v>0.73199999999999998</v>
      </c>
      <c r="X452" s="210"/>
      <c r="Y452" s="210"/>
      <c r="Z452" s="210"/>
    </row>
    <row r="453" spans="1:26" ht="13" thickBot="1" x14ac:dyDescent="0.3">
      <c r="A453" s="256" t="s">
        <v>8</v>
      </c>
      <c r="B453" s="249">
        <v>8.6999999999999994E-2</v>
      </c>
      <c r="C453" s="250">
        <v>8.2000000000000003E-2</v>
      </c>
      <c r="D453" s="250">
        <v>8.2000000000000003E-2</v>
      </c>
      <c r="E453" s="250">
        <v>7.4999999999999997E-2</v>
      </c>
      <c r="F453" s="250">
        <v>0.09</v>
      </c>
      <c r="G453" s="250">
        <v>0.106</v>
      </c>
      <c r="H453" s="251">
        <v>7.5999999999999998E-2</v>
      </c>
      <c r="I453" s="249">
        <v>7.6999999999999999E-2</v>
      </c>
      <c r="J453" s="250">
        <v>8.6999999999999994E-2</v>
      </c>
      <c r="K453" s="250">
        <v>7.6999999999999999E-2</v>
      </c>
      <c r="L453" s="250">
        <v>0.124</v>
      </c>
      <c r="M453" s="250">
        <v>7.0999999999999994E-2</v>
      </c>
      <c r="N453" s="250">
        <v>8.3000000000000004E-2</v>
      </c>
      <c r="O453" s="251">
        <v>8.7999999999999995E-2</v>
      </c>
      <c r="P453" s="249">
        <v>8.3000000000000004E-2</v>
      </c>
      <c r="Q453" s="250">
        <v>7.5999999999999998E-2</v>
      </c>
      <c r="R453" s="250">
        <v>8.4000000000000005E-2</v>
      </c>
      <c r="S453" s="250">
        <v>5.7000000000000002E-2</v>
      </c>
      <c r="T453" s="250">
        <v>0.09</v>
      </c>
      <c r="U453" s="250">
        <v>0.104</v>
      </c>
      <c r="V453" s="251">
        <v>0.105</v>
      </c>
      <c r="W453" s="442">
        <v>0.09</v>
      </c>
      <c r="X453" s="228"/>
      <c r="Y453" s="757"/>
      <c r="Z453" s="757"/>
    </row>
    <row r="454" spans="1:26" x14ac:dyDescent="0.25">
      <c r="A454" s="483" t="s">
        <v>1</v>
      </c>
      <c r="B454" s="253">
        <f>B451/B450*100-100</f>
        <v>2.4869109947643864</v>
      </c>
      <c r="C454" s="254">
        <f t="shared" ref="C454:E454" si="185">C451/C450*100-100</f>
        <v>6.5183246073298449</v>
      </c>
      <c r="D454" s="254">
        <f t="shared" si="185"/>
        <v>7.6178010471204232</v>
      </c>
      <c r="E454" s="254">
        <f t="shared" si="185"/>
        <v>10.602094240837687</v>
      </c>
      <c r="F454" s="254">
        <f>F451/F450*100-100</f>
        <v>6.1256544502617913</v>
      </c>
      <c r="G454" s="254">
        <f t="shared" ref="G454:N454" si="186">G451/G450*100-100</f>
        <v>0.44502617801047961</v>
      </c>
      <c r="H454" s="255">
        <f t="shared" si="186"/>
        <v>2.2513089005235685</v>
      </c>
      <c r="I454" s="253">
        <f t="shared" si="186"/>
        <v>4.8429319371727786</v>
      </c>
      <c r="J454" s="254">
        <f t="shared" si="186"/>
        <v>3.9528795811518194</v>
      </c>
      <c r="K454" s="254">
        <f t="shared" si="186"/>
        <v>7.7486910994764457</v>
      </c>
      <c r="L454" s="254">
        <f t="shared" si="186"/>
        <v>-1.7539267015706912</v>
      </c>
      <c r="M454" s="254">
        <f t="shared" si="186"/>
        <v>2.5392670157068125</v>
      </c>
      <c r="N454" s="254">
        <f t="shared" si="186"/>
        <v>3.8743455497382229</v>
      </c>
      <c r="O454" s="255">
        <f>O451/O450*100-100</f>
        <v>6.1256544502617913</v>
      </c>
      <c r="P454" s="253">
        <f t="shared" ref="P454:W454" si="187">P451/P450*100-100</f>
        <v>6.2041884816753878</v>
      </c>
      <c r="Q454" s="254">
        <f t="shared" si="187"/>
        <v>13.795811518324612</v>
      </c>
      <c r="R454" s="254">
        <f t="shared" si="187"/>
        <v>7.1727748691099436</v>
      </c>
      <c r="S454" s="254">
        <f t="shared" si="187"/>
        <v>5.1308900523560226</v>
      </c>
      <c r="T454" s="254">
        <f t="shared" si="187"/>
        <v>5.5235602094240903</v>
      </c>
      <c r="U454" s="254">
        <f t="shared" si="187"/>
        <v>5.8115183246073343</v>
      </c>
      <c r="V454" s="255">
        <f t="shared" si="187"/>
        <v>6.9633507853403103</v>
      </c>
      <c r="W454" s="480">
        <f t="shared" si="187"/>
        <v>5.4973821989528773</v>
      </c>
      <c r="X454" s="547"/>
      <c r="Y454" s="210"/>
      <c r="Z454" s="210"/>
    </row>
    <row r="455" spans="1:26" ht="13" thickBot="1" x14ac:dyDescent="0.3">
      <c r="A455" s="484" t="s">
        <v>27</v>
      </c>
      <c r="B455" s="220">
        <f t="shared" ref="B455:W455" si="188">B451-B438</f>
        <v>-111</v>
      </c>
      <c r="C455" s="221">
        <f t="shared" si="188"/>
        <v>14</v>
      </c>
      <c r="D455" s="221">
        <f t="shared" si="188"/>
        <v>108</v>
      </c>
      <c r="E455" s="221">
        <f t="shared" si="188"/>
        <v>93</v>
      </c>
      <c r="F455" s="221">
        <f t="shared" si="188"/>
        <v>103</v>
      </c>
      <c r="G455" s="221">
        <f t="shared" si="188"/>
        <v>74</v>
      </c>
      <c r="H455" s="226">
        <f t="shared" si="188"/>
        <v>-24</v>
      </c>
      <c r="I455" s="220">
        <f t="shared" si="188"/>
        <v>96</v>
      </c>
      <c r="J455" s="221">
        <f t="shared" si="188"/>
        <v>4</v>
      </c>
      <c r="K455" s="221">
        <f t="shared" si="188"/>
        <v>95</v>
      </c>
      <c r="L455" s="221">
        <f t="shared" si="188"/>
        <v>50</v>
      </c>
      <c r="M455" s="221">
        <f t="shared" si="188"/>
        <v>137</v>
      </c>
      <c r="N455" s="221">
        <f t="shared" si="188"/>
        <v>189</v>
      </c>
      <c r="O455" s="226">
        <f t="shared" si="188"/>
        <v>150</v>
      </c>
      <c r="P455" s="220">
        <f t="shared" si="188"/>
        <v>212</v>
      </c>
      <c r="Q455" s="221">
        <f t="shared" si="188"/>
        <v>291</v>
      </c>
      <c r="R455" s="221">
        <f t="shared" si="188"/>
        <v>324</v>
      </c>
      <c r="S455" s="221">
        <f t="shared" si="188"/>
        <v>199</v>
      </c>
      <c r="T455" s="221">
        <f t="shared" si="188"/>
        <v>151</v>
      </c>
      <c r="U455" s="221">
        <f t="shared" si="188"/>
        <v>47</v>
      </c>
      <c r="V455" s="226">
        <f t="shared" si="188"/>
        <v>258</v>
      </c>
      <c r="W455" s="370">
        <f t="shared" si="188"/>
        <v>115</v>
      </c>
      <c r="X455" s="210"/>
      <c r="Y455" s="757"/>
      <c r="Z455" s="757"/>
    </row>
    <row r="456" spans="1:26" x14ac:dyDescent="0.25">
      <c r="A456" s="267" t="s">
        <v>51</v>
      </c>
      <c r="B456" s="261">
        <v>609</v>
      </c>
      <c r="C456" s="262">
        <v>623</v>
      </c>
      <c r="D456" s="262">
        <v>624</v>
      </c>
      <c r="E456" s="262">
        <v>169</v>
      </c>
      <c r="F456" s="262">
        <v>622</v>
      </c>
      <c r="G456" s="262">
        <v>621</v>
      </c>
      <c r="H456" s="263">
        <v>619</v>
      </c>
      <c r="I456" s="261">
        <v>614</v>
      </c>
      <c r="J456" s="262">
        <v>621</v>
      </c>
      <c r="K456" s="262">
        <v>619</v>
      </c>
      <c r="L456" s="262">
        <v>168</v>
      </c>
      <c r="M456" s="262">
        <v>616</v>
      </c>
      <c r="N456" s="262">
        <v>619</v>
      </c>
      <c r="O456" s="263">
        <v>614</v>
      </c>
      <c r="P456" s="261">
        <v>618</v>
      </c>
      <c r="Q456" s="262">
        <v>613</v>
      </c>
      <c r="R456" s="262">
        <v>624</v>
      </c>
      <c r="S456" s="262">
        <v>173</v>
      </c>
      <c r="T456" s="262">
        <v>621</v>
      </c>
      <c r="U456" s="262">
        <v>622</v>
      </c>
      <c r="V456" s="263">
        <v>620</v>
      </c>
      <c r="W456" s="371">
        <f>SUM(B456:V456)</f>
        <v>11649</v>
      </c>
      <c r="X456" s="757" t="s">
        <v>56</v>
      </c>
      <c r="Y456" s="265">
        <f>W443-W456</f>
        <v>38</v>
      </c>
      <c r="Z456" s="266">
        <f>Y456/W456</f>
        <v>3.2620825821958964E-3</v>
      </c>
    </row>
    <row r="457" spans="1:26" x14ac:dyDescent="0.25">
      <c r="A457" s="267" t="s">
        <v>28</v>
      </c>
      <c r="B457" s="762"/>
      <c r="C457" s="763"/>
      <c r="D457" s="763"/>
      <c r="E457" s="763"/>
      <c r="F457" s="763"/>
      <c r="G457" s="763"/>
      <c r="H457" s="764"/>
      <c r="I457" s="762"/>
      <c r="J457" s="763"/>
      <c r="K457" s="763"/>
      <c r="L457" s="763"/>
      <c r="M457" s="763"/>
      <c r="N457" s="763"/>
      <c r="O457" s="764"/>
      <c r="P457" s="762"/>
      <c r="Q457" s="763"/>
      <c r="R457" s="763"/>
      <c r="S457" s="763"/>
      <c r="T457" s="763"/>
      <c r="U457" s="763"/>
      <c r="V457" s="764"/>
      <c r="W457" s="758"/>
      <c r="X457" s="757" t="s">
        <v>57</v>
      </c>
      <c r="Y457" s="757">
        <v>165.04</v>
      </c>
      <c r="Z457" s="757"/>
    </row>
    <row r="458" spans="1:26" ht="13" thickBot="1" x14ac:dyDescent="0.3">
      <c r="A458" s="268" t="s">
        <v>26</v>
      </c>
      <c r="B458" s="216">
        <f t="shared" ref="B458:V458" si="189">(B457-B444)</f>
        <v>0</v>
      </c>
      <c r="C458" s="217">
        <f t="shared" si="189"/>
        <v>0</v>
      </c>
      <c r="D458" s="217">
        <f t="shared" si="189"/>
        <v>0</v>
      </c>
      <c r="E458" s="217">
        <f t="shared" si="189"/>
        <v>0</v>
      </c>
      <c r="F458" s="217">
        <f t="shared" si="189"/>
        <v>0</v>
      </c>
      <c r="G458" s="217">
        <f t="shared" si="189"/>
        <v>0</v>
      </c>
      <c r="H458" s="322">
        <f t="shared" si="189"/>
        <v>0</v>
      </c>
      <c r="I458" s="216">
        <f t="shared" si="189"/>
        <v>0</v>
      </c>
      <c r="J458" s="217">
        <f t="shared" si="189"/>
        <v>0</v>
      </c>
      <c r="K458" s="217">
        <f t="shared" si="189"/>
        <v>0</v>
      </c>
      <c r="L458" s="217">
        <f t="shared" si="189"/>
        <v>0</v>
      </c>
      <c r="M458" s="217">
        <f t="shared" si="189"/>
        <v>0</v>
      </c>
      <c r="N458" s="217">
        <f t="shared" si="189"/>
        <v>0</v>
      </c>
      <c r="O458" s="322">
        <f t="shared" si="189"/>
        <v>0</v>
      </c>
      <c r="P458" s="216">
        <f t="shared" si="189"/>
        <v>0</v>
      </c>
      <c r="Q458" s="217">
        <f t="shared" si="189"/>
        <v>0</v>
      </c>
      <c r="R458" s="217">
        <f t="shared" si="189"/>
        <v>0</v>
      </c>
      <c r="S458" s="217">
        <f t="shared" si="189"/>
        <v>0</v>
      </c>
      <c r="T458" s="217">
        <f t="shared" si="189"/>
        <v>0</v>
      </c>
      <c r="U458" s="217">
        <f t="shared" si="189"/>
        <v>0</v>
      </c>
      <c r="V458" s="322">
        <f t="shared" si="189"/>
        <v>0</v>
      </c>
      <c r="W458" s="333"/>
      <c r="X458" s="757" t="s">
        <v>26</v>
      </c>
      <c r="Y458" s="757">
        <f>Y457-Y444</f>
        <v>1.9799999999999898</v>
      </c>
      <c r="Z458" s="757"/>
    </row>
    <row r="460" spans="1:26" ht="13" thickBot="1" x14ac:dyDescent="0.3"/>
    <row r="461" spans="1:26" ht="13.5" thickBot="1" x14ac:dyDescent="0.3">
      <c r="A461" s="230" t="s">
        <v>246</v>
      </c>
      <c r="B461" s="820" t="s">
        <v>53</v>
      </c>
      <c r="C461" s="821"/>
      <c r="D461" s="821"/>
      <c r="E461" s="821"/>
      <c r="F461" s="821"/>
      <c r="G461" s="821"/>
      <c r="H461" s="822"/>
      <c r="I461" s="820" t="s">
        <v>114</v>
      </c>
      <c r="J461" s="821"/>
      <c r="K461" s="821"/>
      <c r="L461" s="821"/>
      <c r="M461" s="821"/>
      <c r="N461" s="821"/>
      <c r="O461" s="822"/>
      <c r="P461" s="820" t="s">
        <v>63</v>
      </c>
      <c r="Q461" s="821"/>
      <c r="R461" s="821"/>
      <c r="S461" s="821"/>
      <c r="T461" s="821"/>
      <c r="U461" s="821"/>
      <c r="V461" s="822"/>
      <c r="W461" s="818" t="s">
        <v>55</v>
      </c>
      <c r="X461" s="765"/>
      <c r="Y461" s="765"/>
      <c r="Z461" s="765"/>
    </row>
    <row r="462" spans="1:26" x14ac:dyDescent="0.25">
      <c r="A462" s="231" t="s">
        <v>54</v>
      </c>
      <c r="B462" s="334">
        <v>1</v>
      </c>
      <c r="C462" s="232">
        <v>2</v>
      </c>
      <c r="D462" s="232">
        <v>3</v>
      </c>
      <c r="E462" s="232">
        <v>4</v>
      </c>
      <c r="F462" s="232">
        <v>5</v>
      </c>
      <c r="G462" s="232">
        <v>6</v>
      </c>
      <c r="H462" s="561">
        <v>7</v>
      </c>
      <c r="I462" s="334">
        <v>1</v>
      </c>
      <c r="J462" s="232">
        <v>2</v>
      </c>
      <c r="K462" s="232">
        <v>3</v>
      </c>
      <c r="L462" s="232">
        <v>4</v>
      </c>
      <c r="M462" s="232">
        <v>5</v>
      </c>
      <c r="N462" s="232">
        <v>6</v>
      </c>
      <c r="O462" s="561">
        <v>7</v>
      </c>
      <c r="P462" s="334">
        <v>1</v>
      </c>
      <c r="Q462" s="232">
        <v>2</v>
      </c>
      <c r="R462" s="232">
        <v>3</v>
      </c>
      <c r="S462" s="232">
        <v>4</v>
      </c>
      <c r="T462" s="232">
        <v>5</v>
      </c>
      <c r="U462" s="232">
        <v>6</v>
      </c>
      <c r="V462" s="561">
        <v>7</v>
      </c>
      <c r="W462" s="819"/>
      <c r="X462" s="765"/>
      <c r="Y462" s="765"/>
      <c r="Z462" s="765"/>
    </row>
    <row r="463" spans="1:26" ht="13" x14ac:dyDescent="0.25">
      <c r="A463" s="236" t="s">
        <v>3</v>
      </c>
      <c r="B463" s="237">
        <v>3870</v>
      </c>
      <c r="C463" s="237">
        <v>3870</v>
      </c>
      <c r="D463" s="237">
        <v>3870</v>
      </c>
      <c r="E463" s="237">
        <v>3870</v>
      </c>
      <c r="F463" s="237">
        <v>3870</v>
      </c>
      <c r="G463" s="237">
        <v>3870</v>
      </c>
      <c r="H463" s="237">
        <v>3870</v>
      </c>
      <c r="I463" s="237">
        <v>3870</v>
      </c>
      <c r="J463" s="237">
        <v>3870</v>
      </c>
      <c r="K463" s="237">
        <v>3870</v>
      </c>
      <c r="L463" s="237">
        <v>3870</v>
      </c>
      <c r="M463" s="237">
        <v>3870</v>
      </c>
      <c r="N463" s="237">
        <v>3870</v>
      </c>
      <c r="O463" s="237">
        <v>3870</v>
      </c>
      <c r="P463" s="237">
        <v>3870</v>
      </c>
      <c r="Q463" s="237">
        <v>3870</v>
      </c>
      <c r="R463" s="237">
        <v>3870</v>
      </c>
      <c r="S463" s="237">
        <v>3870</v>
      </c>
      <c r="T463" s="237">
        <v>3870</v>
      </c>
      <c r="U463" s="237">
        <v>3870</v>
      </c>
      <c r="V463" s="237">
        <v>3870</v>
      </c>
      <c r="W463" s="237">
        <v>3870</v>
      </c>
      <c r="X463" s="210"/>
      <c r="Y463" s="313"/>
      <c r="Z463" s="313"/>
    </row>
    <row r="464" spans="1:26" x14ac:dyDescent="0.25">
      <c r="A464" s="241" t="s">
        <v>6</v>
      </c>
      <c r="B464" s="242">
        <v>3940</v>
      </c>
      <c r="C464" s="243">
        <v>4181</v>
      </c>
      <c r="D464" s="243">
        <v>4171</v>
      </c>
      <c r="E464" s="243">
        <v>4119</v>
      </c>
      <c r="F464" s="243">
        <v>4181</v>
      </c>
      <c r="G464" s="243">
        <v>3908</v>
      </c>
      <c r="H464" s="244">
        <v>4119</v>
      </c>
      <c r="I464" s="242">
        <v>4211</v>
      </c>
      <c r="J464" s="243">
        <v>4130</v>
      </c>
      <c r="K464" s="243">
        <v>4157</v>
      </c>
      <c r="L464" s="243">
        <v>4083</v>
      </c>
      <c r="M464" s="243">
        <v>4122</v>
      </c>
      <c r="N464" s="243">
        <v>4079</v>
      </c>
      <c r="O464" s="244">
        <v>4131</v>
      </c>
      <c r="P464" s="242">
        <v>4163</v>
      </c>
      <c r="Q464" s="243">
        <v>4260</v>
      </c>
      <c r="R464" s="243">
        <v>4083</v>
      </c>
      <c r="S464" s="243">
        <v>4201</v>
      </c>
      <c r="T464" s="243">
        <v>4005</v>
      </c>
      <c r="U464" s="243">
        <v>4194</v>
      </c>
      <c r="V464" s="244">
        <v>4102</v>
      </c>
      <c r="W464" s="390">
        <v>4119</v>
      </c>
      <c r="X464" s="228"/>
      <c r="Y464" s="765"/>
      <c r="Z464" s="765"/>
    </row>
    <row r="465" spans="1:26" x14ac:dyDescent="0.25">
      <c r="A465" s="231" t="s">
        <v>7</v>
      </c>
      <c r="B465" s="245">
        <v>72.900000000000006</v>
      </c>
      <c r="C465" s="246">
        <v>70.2</v>
      </c>
      <c r="D465" s="246">
        <v>80.900000000000006</v>
      </c>
      <c r="E465" s="246">
        <v>75</v>
      </c>
      <c r="F465" s="246">
        <v>74.5</v>
      </c>
      <c r="G465" s="246">
        <v>74.5</v>
      </c>
      <c r="H465" s="247">
        <v>61.7</v>
      </c>
      <c r="I465" s="245">
        <v>76.599999999999994</v>
      </c>
      <c r="J465" s="246">
        <v>63.8</v>
      </c>
      <c r="K465" s="246">
        <v>78.7</v>
      </c>
      <c r="L465" s="246">
        <v>70.599999999999994</v>
      </c>
      <c r="M465" s="246">
        <v>70.2</v>
      </c>
      <c r="N465" s="246">
        <v>78.7</v>
      </c>
      <c r="O465" s="247">
        <v>80.900000000000006</v>
      </c>
      <c r="P465" s="245">
        <v>80.400000000000006</v>
      </c>
      <c r="Q465" s="246">
        <v>85.1</v>
      </c>
      <c r="R465" s="246">
        <v>82.6</v>
      </c>
      <c r="S465" s="246">
        <v>73.3</v>
      </c>
      <c r="T465" s="246">
        <v>84.8</v>
      </c>
      <c r="U465" s="246">
        <v>72.3</v>
      </c>
      <c r="V465" s="247">
        <v>63.8</v>
      </c>
      <c r="W465" s="441">
        <v>0.74199999999999999</v>
      </c>
      <c r="X465" s="210"/>
      <c r="Y465" s="210"/>
      <c r="Z465" s="210"/>
    </row>
    <row r="466" spans="1:26" ht="13" thickBot="1" x14ac:dyDescent="0.3">
      <c r="A466" s="256" t="s">
        <v>8</v>
      </c>
      <c r="B466" s="249">
        <v>9</v>
      </c>
      <c r="C466" s="250">
        <v>9</v>
      </c>
      <c r="D466" s="250">
        <v>7.5999999999999998E-2</v>
      </c>
      <c r="E466" s="250">
        <v>9.6000000000000002E-2</v>
      </c>
      <c r="F466" s="250">
        <v>8.7999999999999995E-2</v>
      </c>
      <c r="G466" s="250">
        <v>9.1999999999999998E-2</v>
      </c>
      <c r="H466" s="251">
        <v>9.6000000000000002E-2</v>
      </c>
      <c r="I466" s="249">
        <v>8.4</v>
      </c>
      <c r="J466" s="250">
        <v>9.1999999999999998E-2</v>
      </c>
      <c r="K466" s="250">
        <v>9.0999999999999998E-2</v>
      </c>
      <c r="L466" s="250">
        <v>0.114</v>
      </c>
      <c r="M466" s="250">
        <v>0.104</v>
      </c>
      <c r="N466" s="250">
        <v>8.6999999999999994E-2</v>
      </c>
      <c r="O466" s="251">
        <v>7.6999999999999999E-2</v>
      </c>
      <c r="P466" s="249">
        <v>8.4000000000000005E-2</v>
      </c>
      <c r="Q466" s="250">
        <v>7.2999999999999995E-2</v>
      </c>
      <c r="R466" s="250">
        <v>7.6999999999999999E-2</v>
      </c>
      <c r="S466" s="250">
        <v>7.0999999999999994E-2</v>
      </c>
      <c r="T466" s="250">
        <v>7.2999999999999995E-2</v>
      </c>
      <c r="U466" s="250">
        <v>8.4000000000000005E-2</v>
      </c>
      <c r="V466" s="251">
        <v>0.1</v>
      </c>
      <c r="W466" s="442">
        <v>8.8999999999999996E-2</v>
      </c>
      <c r="X466" s="228"/>
      <c r="Y466" s="765"/>
      <c r="Z466" s="765"/>
    </row>
    <row r="467" spans="1:26" x14ac:dyDescent="0.25">
      <c r="A467" s="483" t="s">
        <v>1</v>
      </c>
      <c r="B467" s="253">
        <f>B464/B463*100-100</f>
        <v>1.8087855297157773</v>
      </c>
      <c r="C467" s="254">
        <f t="shared" ref="C467:E467" si="190">C464/C463*100-100</f>
        <v>8.0361757105943212</v>
      </c>
      <c r="D467" s="254">
        <f t="shared" si="190"/>
        <v>7.7777777777777715</v>
      </c>
      <c r="E467" s="254">
        <f t="shared" si="190"/>
        <v>6.4341085271317695</v>
      </c>
      <c r="F467" s="254">
        <f>F464/F463*100-100</f>
        <v>8.0361757105943212</v>
      </c>
      <c r="G467" s="254">
        <f t="shared" ref="G467:N467" si="191">G464/G463*100-100</f>
        <v>0.98191214470284649</v>
      </c>
      <c r="H467" s="255">
        <f t="shared" si="191"/>
        <v>6.4341085271317695</v>
      </c>
      <c r="I467" s="253">
        <f t="shared" si="191"/>
        <v>8.8113695090439279</v>
      </c>
      <c r="J467" s="254">
        <f t="shared" si="191"/>
        <v>6.7183462532299814</v>
      </c>
      <c r="K467" s="254">
        <f t="shared" si="191"/>
        <v>7.416020671834616</v>
      </c>
      <c r="L467" s="254">
        <f t="shared" si="191"/>
        <v>5.5038759689922472</v>
      </c>
      <c r="M467" s="254">
        <f t="shared" si="191"/>
        <v>6.5116279069767415</v>
      </c>
      <c r="N467" s="254">
        <f t="shared" si="191"/>
        <v>5.4005167958656415</v>
      </c>
      <c r="O467" s="255">
        <f>O464/O463*100-100</f>
        <v>6.7441860465116292</v>
      </c>
      <c r="P467" s="253">
        <f t="shared" ref="P467:W467" si="192">P464/P463*100-100</f>
        <v>7.5710594315245459</v>
      </c>
      <c r="Q467" s="254">
        <f t="shared" si="192"/>
        <v>10.077519379844958</v>
      </c>
      <c r="R467" s="254">
        <f t="shared" si="192"/>
        <v>5.5038759689922472</v>
      </c>
      <c r="S467" s="254">
        <f t="shared" si="192"/>
        <v>8.5529715762273923</v>
      </c>
      <c r="T467" s="254">
        <f t="shared" si="192"/>
        <v>3.4883720930232585</v>
      </c>
      <c r="U467" s="254">
        <f t="shared" si="192"/>
        <v>8.3720930232558146</v>
      </c>
      <c r="V467" s="255">
        <f t="shared" si="192"/>
        <v>5.9948320413436846</v>
      </c>
      <c r="W467" s="480">
        <f t="shared" si="192"/>
        <v>6.4341085271317695</v>
      </c>
      <c r="X467" s="547"/>
      <c r="Y467" s="210"/>
      <c r="Z467" s="210"/>
    </row>
    <row r="468" spans="1:26" ht="13" thickBot="1" x14ac:dyDescent="0.3">
      <c r="A468" s="484" t="s">
        <v>27</v>
      </c>
      <c r="B468" s="220">
        <f t="shared" ref="B468:W468" si="193">B464-B451</f>
        <v>25</v>
      </c>
      <c r="C468" s="221">
        <f t="shared" si="193"/>
        <v>112</v>
      </c>
      <c r="D468" s="221">
        <f t="shared" si="193"/>
        <v>60</v>
      </c>
      <c r="E468" s="221">
        <f t="shared" si="193"/>
        <v>-106</v>
      </c>
      <c r="F468" s="221">
        <f t="shared" si="193"/>
        <v>127</v>
      </c>
      <c r="G468" s="221">
        <f t="shared" si="193"/>
        <v>71</v>
      </c>
      <c r="H468" s="226">
        <f t="shared" si="193"/>
        <v>213</v>
      </c>
      <c r="I468" s="220">
        <f t="shared" si="193"/>
        <v>206</v>
      </c>
      <c r="J468" s="221">
        <f t="shared" si="193"/>
        <v>159</v>
      </c>
      <c r="K468" s="221">
        <f t="shared" si="193"/>
        <v>41</v>
      </c>
      <c r="L468" s="221">
        <f t="shared" si="193"/>
        <v>330</v>
      </c>
      <c r="M468" s="221">
        <f t="shared" si="193"/>
        <v>205</v>
      </c>
      <c r="N468" s="221">
        <f t="shared" si="193"/>
        <v>111</v>
      </c>
      <c r="O468" s="226">
        <f t="shared" si="193"/>
        <v>77</v>
      </c>
      <c r="P468" s="220">
        <f t="shared" si="193"/>
        <v>106</v>
      </c>
      <c r="Q468" s="221">
        <f t="shared" si="193"/>
        <v>-87</v>
      </c>
      <c r="R468" s="221">
        <f t="shared" si="193"/>
        <v>-11</v>
      </c>
      <c r="S468" s="221">
        <f t="shared" si="193"/>
        <v>185</v>
      </c>
      <c r="T468" s="221">
        <f t="shared" si="193"/>
        <v>-26</v>
      </c>
      <c r="U468" s="221">
        <f t="shared" si="193"/>
        <v>152</v>
      </c>
      <c r="V468" s="226">
        <f t="shared" si="193"/>
        <v>16</v>
      </c>
      <c r="W468" s="370">
        <f t="shared" si="193"/>
        <v>89</v>
      </c>
      <c r="X468" s="210"/>
      <c r="Y468" s="765"/>
      <c r="Z468" s="765"/>
    </row>
    <row r="469" spans="1:26" x14ac:dyDescent="0.25">
      <c r="A469" s="267" t="s">
        <v>51</v>
      </c>
      <c r="B469" s="261">
        <v>609</v>
      </c>
      <c r="C469" s="262">
        <v>621</v>
      </c>
      <c r="D469" s="262">
        <v>624</v>
      </c>
      <c r="E469" s="262">
        <v>166</v>
      </c>
      <c r="F469" s="262">
        <v>619</v>
      </c>
      <c r="G469" s="262">
        <v>617</v>
      </c>
      <c r="H469" s="263">
        <v>616</v>
      </c>
      <c r="I469" s="261">
        <v>611</v>
      </c>
      <c r="J469" s="262">
        <v>617</v>
      </c>
      <c r="K469" s="262">
        <v>616</v>
      </c>
      <c r="L469" s="262">
        <v>167</v>
      </c>
      <c r="M469" s="262">
        <v>615</v>
      </c>
      <c r="N469" s="262">
        <v>618</v>
      </c>
      <c r="O469" s="263">
        <v>614</v>
      </c>
      <c r="P469" s="261">
        <v>615</v>
      </c>
      <c r="Q469" s="262">
        <v>610</v>
      </c>
      <c r="R469" s="262">
        <v>619</v>
      </c>
      <c r="S469" s="262">
        <v>167</v>
      </c>
      <c r="T469" s="262">
        <v>619</v>
      </c>
      <c r="U469" s="262">
        <v>620</v>
      </c>
      <c r="V469" s="263">
        <v>618</v>
      </c>
      <c r="W469" s="371">
        <f>SUM(B469:V469)</f>
        <v>11598</v>
      </c>
      <c r="X469" s="765" t="s">
        <v>56</v>
      </c>
      <c r="Y469" s="265">
        <f>W456-W469</f>
        <v>51</v>
      </c>
      <c r="Z469" s="266">
        <f>Y469/W469</f>
        <v>4.3973098810139678E-3</v>
      </c>
    </row>
    <row r="470" spans="1:26" x14ac:dyDescent="0.25">
      <c r="A470" s="267" t="s">
        <v>28</v>
      </c>
      <c r="B470" s="770"/>
      <c r="C470" s="771"/>
      <c r="D470" s="771"/>
      <c r="E470" s="771"/>
      <c r="F470" s="771"/>
      <c r="G470" s="771"/>
      <c r="H470" s="772"/>
      <c r="I470" s="770"/>
      <c r="J470" s="771"/>
      <c r="K470" s="771"/>
      <c r="L470" s="771"/>
      <c r="M470" s="771"/>
      <c r="N470" s="771"/>
      <c r="O470" s="772"/>
      <c r="P470" s="770"/>
      <c r="Q470" s="771"/>
      <c r="R470" s="771"/>
      <c r="S470" s="771"/>
      <c r="T470" s="771"/>
      <c r="U470" s="771"/>
      <c r="V470" s="772"/>
      <c r="W470" s="766"/>
      <c r="X470" s="765" t="s">
        <v>57</v>
      </c>
      <c r="Y470" s="765">
        <v>165.24</v>
      </c>
      <c r="Z470" s="765"/>
    </row>
    <row r="471" spans="1:26" ht="13" thickBot="1" x14ac:dyDescent="0.3">
      <c r="A471" s="268" t="s">
        <v>26</v>
      </c>
      <c r="B471" s="216">
        <f t="shared" ref="B471:V471" si="194">(B470-B457)</f>
        <v>0</v>
      </c>
      <c r="C471" s="217">
        <f t="shared" si="194"/>
        <v>0</v>
      </c>
      <c r="D471" s="217">
        <f t="shared" si="194"/>
        <v>0</v>
      </c>
      <c r="E471" s="217">
        <f t="shared" si="194"/>
        <v>0</v>
      </c>
      <c r="F471" s="217">
        <f t="shared" si="194"/>
        <v>0</v>
      </c>
      <c r="G471" s="217">
        <f t="shared" si="194"/>
        <v>0</v>
      </c>
      <c r="H471" s="322">
        <f t="shared" si="194"/>
        <v>0</v>
      </c>
      <c r="I471" s="216">
        <f t="shared" si="194"/>
        <v>0</v>
      </c>
      <c r="J471" s="217">
        <f t="shared" si="194"/>
        <v>0</v>
      </c>
      <c r="K471" s="217">
        <f t="shared" si="194"/>
        <v>0</v>
      </c>
      <c r="L471" s="217">
        <f t="shared" si="194"/>
        <v>0</v>
      </c>
      <c r="M471" s="217">
        <f t="shared" si="194"/>
        <v>0</v>
      </c>
      <c r="N471" s="217">
        <f t="shared" si="194"/>
        <v>0</v>
      </c>
      <c r="O471" s="322">
        <f t="shared" si="194"/>
        <v>0</v>
      </c>
      <c r="P471" s="216">
        <f t="shared" si="194"/>
        <v>0</v>
      </c>
      <c r="Q471" s="217">
        <f t="shared" si="194"/>
        <v>0</v>
      </c>
      <c r="R471" s="217">
        <f t="shared" si="194"/>
        <v>0</v>
      </c>
      <c r="S471" s="217">
        <f t="shared" si="194"/>
        <v>0</v>
      </c>
      <c r="T471" s="217">
        <f t="shared" si="194"/>
        <v>0</v>
      </c>
      <c r="U471" s="217">
        <f t="shared" si="194"/>
        <v>0</v>
      </c>
      <c r="V471" s="322">
        <f t="shared" si="194"/>
        <v>0</v>
      </c>
      <c r="W471" s="333"/>
      <c r="X471" s="765" t="s">
        <v>26</v>
      </c>
      <c r="Y471" s="765">
        <f>Y470-Y457</f>
        <v>0.20000000000001705</v>
      </c>
      <c r="Z471" s="765"/>
    </row>
    <row r="473" spans="1:26" ht="13" thickBot="1" x14ac:dyDescent="0.3"/>
    <row r="474" spans="1:26" ht="13.5" thickBot="1" x14ac:dyDescent="0.3">
      <c r="A474" s="230" t="s">
        <v>247</v>
      </c>
      <c r="B474" s="815" t="s">
        <v>53</v>
      </c>
      <c r="C474" s="816"/>
      <c r="D474" s="816"/>
      <c r="E474" s="816"/>
      <c r="F474" s="816"/>
      <c r="G474" s="816"/>
      <c r="H474" s="817"/>
      <c r="I474" s="815" t="s">
        <v>114</v>
      </c>
      <c r="J474" s="816"/>
      <c r="K474" s="816"/>
      <c r="L474" s="816"/>
      <c r="M474" s="816"/>
      <c r="N474" s="816"/>
      <c r="O474" s="817"/>
      <c r="P474" s="815" t="s">
        <v>63</v>
      </c>
      <c r="Q474" s="816"/>
      <c r="R474" s="816"/>
      <c r="S474" s="816"/>
      <c r="T474" s="816"/>
      <c r="U474" s="816"/>
      <c r="V474" s="817"/>
      <c r="W474" s="818" t="s">
        <v>55</v>
      </c>
      <c r="X474" s="776"/>
      <c r="Y474" s="776"/>
      <c r="Z474" s="776"/>
    </row>
    <row r="475" spans="1:26" x14ac:dyDescent="0.25">
      <c r="A475" s="231" t="s">
        <v>54</v>
      </c>
      <c r="B475" s="778">
        <v>1</v>
      </c>
      <c r="C475" s="779">
        <v>2</v>
      </c>
      <c r="D475" s="779">
        <v>3</v>
      </c>
      <c r="E475" s="779">
        <v>4</v>
      </c>
      <c r="F475" s="779">
        <v>5</v>
      </c>
      <c r="G475" s="779">
        <v>6</v>
      </c>
      <c r="H475" s="780">
        <v>7</v>
      </c>
      <c r="I475" s="778">
        <v>1</v>
      </c>
      <c r="J475" s="779">
        <v>2</v>
      </c>
      <c r="K475" s="779">
        <v>3</v>
      </c>
      <c r="L475" s="779">
        <v>4</v>
      </c>
      <c r="M475" s="779">
        <v>5</v>
      </c>
      <c r="N475" s="779">
        <v>6</v>
      </c>
      <c r="O475" s="780">
        <v>7</v>
      </c>
      <c r="P475" s="778">
        <v>1</v>
      </c>
      <c r="Q475" s="779">
        <v>2</v>
      </c>
      <c r="R475" s="779">
        <v>3</v>
      </c>
      <c r="S475" s="779">
        <v>4</v>
      </c>
      <c r="T475" s="779">
        <v>5</v>
      </c>
      <c r="U475" s="779">
        <v>6</v>
      </c>
      <c r="V475" s="780">
        <v>7</v>
      </c>
      <c r="W475" s="819"/>
      <c r="X475" s="776"/>
      <c r="Y475" s="776"/>
      <c r="Z475" s="776"/>
    </row>
    <row r="476" spans="1:26" ht="13" x14ac:dyDescent="0.25">
      <c r="A476" s="236" t="s">
        <v>3</v>
      </c>
      <c r="B476" s="237">
        <v>3888</v>
      </c>
      <c r="C476" s="238">
        <v>3888</v>
      </c>
      <c r="D476" s="238">
        <v>3888</v>
      </c>
      <c r="E476" s="238">
        <v>3888</v>
      </c>
      <c r="F476" s="238">
        <v>3888</v>
      </c>
      <c r="G476" s="238">
        <v>3888</v>
      </c>
      <c r="H476" s="239">
        <v>3888</v>
      </c>
      <c r="I476" s="237">
        <v>3888</v>
      </c>
      <c r="J476" s="238">
        <v>3888</v>
      </c>
      <c r="K476" s="238">
        <v>3888</v>
      </c>
      <c r="L476" s="238">
        <v>3888</v>
      </c>
      <c r="M476" s="238">
        <v>3888</v>
      </c>
      <c r="N476" s="238">
        <v>3888</v>
      </c>
      <c r="O476" s="239">
        <v>3888</v>
      </c>
      <c r="P476" s="237">
        <v>3888</v>
      </c>
      <c r="Q476" s="238">
        <v>3888</v>
      </c>
      <c r="R476" s="238">
        <v>3888</v>
      </c>
      <c r="S476" s="238">
        <v>3888</v>
      </c>
      <c r="T476" s="238">
        <v>3888</v>
      </c>
      <c r="U476" s="238">
        <v>3888</v>
      </c>
      <c r="V476" s="239">
        <v>3888</v>
      </c>
      <c r="W476" s="430">
        <v>3888</v>
      </c>
      <c r="X476" s="210"/>
      <c r="Y476" s="313"/>
      <c r="Z476" s="313"/>
    </row>
    <row r="477" spans="1:26" x14ac:dyDescent="0.25">
      <c r="A477" s="241" t="s">
        <v>6</v>
      </c>
      <c r="B477" s="242">
        <v>4353</v>
      </c>
      <c r="C477" s="243">
        <v>4393</v>
      </c>
      <c r="D477" s="243">
        <v>4401</v>
      </c>
      <c r="E477" s="243">
        <v>4146</v>
      </c>
      <c r="F477" s="243">
        <v>4303</v>
      </c>
      <c r="G477" s="243">
        <v>4129</v>
      </c>
      <c r="H477" s="244">
        <v>4298</v>
      </c>
      <c r="I477" s="242">
        <v>4310</v>
      </c>
      <c r="J477" s="243">
        <v>4406</v>
      </c>
      <c r="K477" s="243">
        <v>4346</v>
      </c>
      <c r="L477" s="243">
        <v>4023</v>
      </c>
      <c r="M477" s="243">
        <v>4162</v>
      </c>
      <c r="N477" s="243">
        <v>4212</v>
      </c>
      <c r="O477" s="244">
        <v>4125</v>
      </c>
      <c r="P477" s="242">
        <v>4233</v>
      </c>
      <c r="Q477" s="243">
        <v>4284</v>
      </c>
      <c r="R477" s="243">
        <v>4210</v>
      </c>
      <c r="S477" s="243">
        <v>4339</v>
      </c>
      <c r="T477" s="243">
        <v>4197</v>
      </c>
      <c r="U477" s="243">
        <v>4236</v>
      </c>
      <c r="V477" s="244">
        <v>4179</v>
      </c>
      <c r="W477" s="390">
        <v>4260</v>
      </c>
      <c r="X477" s="228"/>
      <c r="Y477" s="776"/>
      <c r="Z477" s="776"/>
    </row>
    <row r="478" spans="1:26" x14ac:dyDescent="0.25">
      <c r="A478" s="231" t="s">
        <v>7</v>
      </c>
      <c r="B478" s="245">
        <v>76.599999999999994</v>
      </c>
      <c r="C478" s="246">
        <v>78.7</v>
      </c>
      <c r="D478" s="246">
        <v>85.1</v>
      </c>
      <c r="E478" s="246">
        <v>58.8</v>
      </c>
      <c r="F478" s="246">
        <v>74.5</v>
      </c>
      <c r="G478" s="246">
        <v>85.1</v>
      </c>
      <c r="H478" s="247">
        <v>72.3</v>
      </c>
      <c r="I478" s="245">
        <v>80.900000000000006</v>
      </c>
      <c r="J478" s="246">
        <v>80.900000000000006</v>
      </c>
      <c r="K478" s="246">
        <v>76.599999999999994</v>
      </c>
      <c r="L478" s="246">
        <v>62.5</v>
      </c>
      <c r="M478" s="246">
        <v>72.3</v>
      </c>
      <c r="N478" s="246">
        <v>74.5</v>
      </c>
      <c r="O478" s="247">
        <v>85.4</v>
      </c>
      <c r="P478" s="245">
        <v>71.7</v>
      </c>
      <c r="Q478" s="246">
        <v>72.3</v>
      </c>
      <c r="R478" s="246">
        <v>83</v>
      </c>
      <c r="S478" s="246">
        <v>64.7</v>
      </c>
      <c r="T478" s="246">
        <v>71.7</v>
      </c>
      <c r="U478" s="246">
        <v>68.099999999999994</v>
      </c>
      <c r="V478" s="247">
        <v>72.3</v>
      </c>
      <c r="W478" s="441">
        <v>0.746</v>
      </c>
      <c r="X478" s="210"/>
      <c r="Y478" s="210"/>
      <c r="Z478" s="210"/>
    </row>
    <row r="479" spans="1:26" ht="13" thickBot="1" x14ac:dyDescent="0.3">
      <c r="A479" s="256" t="s">
        <v>8</v>
      </c>
      <c r="B479" s="698">
        <v>8.1000000000000003E-2</v>
      </c>
      <c r="C479" s="699">
        <v>8.5000000000000006E-2</v>
      </c>
      <c r="D479" s="699">
        <v>6.6000000000000003E-2</v>
      </c>
      <c r="E479" s="699">
        <v>0.112</v>
      </c>
      <c r="F479" s="699">
        <v>8.4000000000000005E-2</v>
      </c>
      <c r="G479" s="699">
        <v>7.3999999999999996E-2</v>
      </c>
      <c r="H479" s="700">
        <v>8.4000000000000005E-2</v>
      </c>
      <c r="I479" s="698">
        <v>7.0999999999999994E-2</v>
      </c>
      <c r="J479" s="699">
        <v>8.4000000000000005E-2</v>
      </c>
      <c r="K479" s="699">
        <v>8.5999999999999993E-2</v>
      </c>
      <c r="L479" s="699">
        <v>0.11</v>
      </c>
      <c r="M479" s="699">
        <v>8.2000000000000003E-2</v>
      </c>
      <c r="N479" s="699">
        <v>8.4000000000000005E-2</v>
      </c>
      <c r="O479" s="700">
        <v>7.3999999999999996E-2</v>
      </c>
      <c r="P479" s="698">
        <v>9.9000000000000005E-2</v>
      </c>
      <c r="Q479" s="699">
        <v>8.1000000000000003E-2</v>
      </c>
      <c r="R479" s="699">
        <v>8.5000000000000006E-2</v>
      </c>
      <c r="S479" s="699">
        <v>9.8000000000000004E-2</v>
      </c>
      <c r="T479" s="699">
        <v>9.8000000000000004E-2</v>
      </c>
      <c r="U479" s="699">
        <v>0.40300000000000002</v>
      </c>
      <c r="V479" s="700">
        <v>9.2999999999999999E-2</v>
      </c>
      <c r="W479" s="442">
        <v>8.7999999999999995E-2</v>
      </c>
      <c r="X479" s="228"/>
      <c r="Y479" s="776"/>
      <c r="Z479" s="776"/>
    </row>
    <row r="480" spans="1:26" x14ac:dyDescent="0.25">
      <c r="A480" s="483" t="s">
        <v>1</v>
      </c>
      <c r="B480" s="774">
        <f>B477/B476*100-100</f>
        <v>11.959876543209873</v>
      </c>
      <c r="C480" s="775">
        <f t="shared" ref="C480:E480" si="195">C477/C476*100-100</f>
        <v>12.988683127572017</v>
      </c>
      <c r="D480" s="775">
        <f t="shared" si="195"/>
        <v>13.194444444444443</v>
      </c>
      <c r="E480" s="775">
        <f t="shared" si="195"/>
        <v>6.6358024691357969</v>
      </c>
      <c r="F480" s="775">
        <f>F477/F476*100-100</f>
        <v>10.673868312757207</v>
      </c>
      <c r="G480" s="775">
        <f t="shared" ref="G480:N480" si="196">G477/G476*100-100</f>
        <v>6.19855967078189</v>
      </c>
      <c r="H480" s="787">
        <f t="shared" si="196"/>
        <v>10.545267489711946</v>
      </c>
      <c r="I480" s="774">
        <f t="shared" si="196"/>
        <v>10.853909465020578</v>
      </c>
      <c r="J480" s="775">
        <f t="shared" si="196"/>
        <v>13.323045267489704</v>
      </c>
      <c r="K480" s="775">
        <f t="shared" si="196"/>
        <v>11.779835390946488</v>
      </c>
      <c r="L480" s="775">
        <f t="shared" si="196"/>
        <v>3.4722222222222285</v>
      </c>
      <c r="M480" s="775">
        <f t="shared" si="196"/>
        <v>7.0473251028806629</v>
      </c>
      <c r="N480" s="775">
        <f t="shared" si="196"/>
        <v>8.3333333333333286</v>
      </c>
      <c r="O480" s="787">
        <f>O477/O476*100-100</f>
        <v>6.0956790123456841</v>
      </c>
      <c r="P480" s="774">
        <f t="shared" ref="P480:W480" si="197">P477/P476*100-100</f>
        <v>8.8734567901234556</v>
      </c>
      <c r="Q480" s="775">
        <f t="shared" si="197"/>
        <v>10.18518518518519</v>
      </c>
      <c r="R480" s="775">
        <f t="shared" si="197"/>
        <v>8.2818930041152328</v>
      </c>
      <c r="S480" s="775">
        <f t="shared" si="197"/>
        <v>11.599794238683131</v>
      </c>
      <c r="T480" s="775">
        <f t="shared" si="197"/>
        <v>7.9475308641975317</v>
      </c>
      <c r="U480" s="775">
        <f t="shared" si="197"/>
        <v>8.9506172839506064</v>
      </c>
      <c r="V480" s="787">
        <f t="shared" si="197"/>
        <v>7.4845679012345698</v>
      </c>
      <c r="W480" s="480">
        <f t="shared" si="197"/>
        <v>9.5679012345678984</v>
      </c>
      <c r="X480" s="547"/>
      <c r="Y480" s="210"/>
      <c r="Z480" s="210"/>
    </row>
    <row r="481" spans="1:26" ht="13" thickBot="1" x14ac:dyDescent="0.3">
      <c r="A481" s="484" t="s">
        <v>27</v>
      </c>
      <c r="B481" s="220">
        <f t="shared" ref="B481:W481" si="198">B477-B464</f>
        <v>413</v>
      </c>
      <c r="C481" s="221">
        <f t="shared" si="198"/>
        <v>212</v>
      </c>
      <c r="D481" s="221">
        <f t="shared" si="198"/>
        <v>230</v>
      </c>
      <c r="E481" s="221">
        <f t="shared" si="198"/>
        <v>27</v>
      </c>
      <c r="F481" s="221">
        <f t="shared" si="198"/>
        <v>122</v>
      </c>
      <c r="G481" s="221">
        <f t="shared" si="198"/>
        <v>221</v>
      </c>
      <c r="H481" s="226">
        <f t="shared" si="198"/>
        <v>179</v>
      </c>
      <c r="I481" s="220">
        <f t="shared" si="198"/>
        <v>99</v>
      </c>
      <c r="J481" s="221">
        <f t="shared" si="198"/>
        <v>276</v>
      </c>
      <c r="K481" s="221">
        <f t="shared" si="198"/>
        <v>189</v>
      </c>
      <c r="L481" s="221">
        <f t="shared" si="198"/>
        <v>-60</v>
      </c>
      <c r="M481" s="221">
        <f t="shared" si="198"/>
        <v>40</v>
      </c>
      <c r="N481" s="221">
        <f t="shared" si="198"/>
        <v>133</v>
      </c>
      <c r="O481" s="226">
        <f t="shared" si="198"/>
        <v>-6</v>
      </c>
      <c r="P481" s="220">
        <f t="shared" si="198"/>
        <v>70</v>
      </c>
      <c r="Q481" s="221">
        <f t="shared" si="198"/>
        <v>24</v>
      </c>
      <c r="R481" s="221">
        <f t="shared" si="198"/>
        <v>127</v>
      </c>
      <c r="S481" s="221">
        <f t="shared" si="198"/>
        <v>138</v>
      </c>
      <c r="T481" s="221">
        <f t="shared" si="198"/>
        <v>192</v>
      </c>
      <c r="U481" s="221">
        <f t="shared" si="198"/>
        <v>42</v>
      </c>
      <c r="V481" s="226">
        <f t="shared" si="198"/>
        <v>77</v>
      </c>
      <c r="W481" s="370">
        <f t="shared" si="198"/>
        <v>141</v>
      </c>
      <c r="X481" s="210"/>
      <c r="Y481" s="776"/>
      <c r="Z481" s="776"/>
    </row>
    <row r="482" spans="1:26" x14ac:dyDescent="0.25">
      <c r="A482" s="267" t="s">
        <v>51</v>
      </c>
      <c r="B482" s="261">
        <v>608</v>
      </c>
      <c r="C482" s="262">
        <v>620</v>
      </c>
      <c r="D482" s="262">
        <v>622</v>
      </c>
      <c r="E482" s="262">
        <v>159</v>
      </c>
      <c r="F482" s="262">
        <v>616</v>
      </c>
      <c r="G482" s="262">
        <v>617</v>
      </c>
      <c r="H482" s="263">
        <v>614</v>
      </c>
      <c r="I482" s="261">
        <v>611</v>
      </c>
      <c r="J482" s="262">
        <v>617</v>
      </c>
      <c r="K482" s="262">
        <v>615</v>
      </c>
      <c r="L482" s="262">
        <v>162</v>
      </c>
      <c r="M482" s="262">
        <v>614</v>
      </c>
      <c r="N482" s="262">
        <v>616</v>
      </c>
      <c r="O482" s="263">
        <v>612</v>
      </c>
      <c r="P482" s="261">
        <v>614</v>
      </c>
      <c r="Q482" s="262">
        <v>607</v>
      </c>
      <c r="R482" s="262">
        <v>619</v>
      </c>
      <c r="S482" s="262">
        <v>164</v>
      </c>
      <c r="T482" s="262">
        <v>618</v>
      </c>
      <c r="U482" s="262">
        <v>617</v>
      </c>
      <c r="V482" s="263">
        <v>616</v>
      </c>
      <c r="W482" s="371">
        <f>SUM(B482:V482)</f>
        <v>11558</v>
      </c>
      <c r="X482" s="776" t="s">
        <v>56</v>
      </c>
      <c r="Y482" s="265">
        <f>W469-W482</f>
        <v>40</v>
      </c>
      <c r="Z482" s="266">
        <f>Y482/W482</f>
        <v>3.4608063678837168E-3</v>
      </c>
    </row>
    <row r="483" spans="1:26" x14ac:dyDescent="0.25">
      <c r="A483" s="267" t="s">
        <v>28</v>
      </c>
      <c r="B483" s="781"/>
      <c r="C483" s="782"/>
      <c r="D483" s="782"/>
      <c r="E483" s="782"/>
      <c r="F483" s="782"/>
      <c r="G483" s="782"/>
      <c r="H483" s="783"/>
      <c r="I483" s="781"/>
      <c r="J483" s="782"/>
      <c r="K483" s="782"/>
      <c r="L483" s="782"/>
      <c r="M483" s="782"/>
      <c r="N483" s="782"/>
      <c r="O483" s="783"/>
      <c r="P483" s="781"/>
      <c r="Q483" s="782"/>
      <c r="R483" s="782"/>
      <c r="S483" s="782"/>
      <c r="T483" s="782"/>
      <c r="U483" s="782"/>
      <c r="V483" s="783"/>
      <c r="W483" s="777"/>
      <c r="X483" s="776" t="s">
        <v>57</v>
      </c>
      <c r="Y483" s="776">
        <v>165.3</v>
      </c>
      <c r="Z483" s="776"/>
    </row>
    <row r="484" spans="1:26" ht="13" thickBot="1" x14ac:dyDescent="0.3">
      <c r="A484" s="268" t="s">
        <v>26</v>
      </c>
      <c r="B484" s="216">
        <f t="shared" ref="B484:V484" si="199">(B483-B470)</f>
        <v>0</v>
      </c>
      <c r="C484" s="217">
        <f t="shared" si="199"/>
        <v>0</v>
      </c>
      <c r="D484" s="217">
        <f t="shared" si="199"/>
        <v>0</v>
      </c>
      <c r="E484" s="217">
        <f t="shared" si="199"/>
        <v>0</v>
      </c>
      <c r="F484" s="217">
        <f t="shared" si="199"/>
        <v>0</v>
      </c>
      <c r="G484" s="217">
        <f t="shared" si="199"/>
        <v>0</v>
      </c>
      <c r="H484" s="322">
        <f t="shared" si="199"/>
        <v>0</v>
      </c>
      <c r="I484" s="216">
        <f t="shared" si="199"/>
        <v>0</v>
      </c>
      <c r="J484" s="217">
        <f t="shared" si="199"/>
        <v>0</v>
      </c>
      <c r="K484" s="217">
        <f t="shared" si="199"/>
        <v>0</v>
      </c>
      <c r="L484" s="217">
        <f t="shared" si="199"/>
        <v>0</v>
      </c>
      <c r="M484" s="217">
        <f t="shared" si="199"/>
        <v>0</v>
      </c>
      <c r="N484" s="217">
        <f t="shared" si="199"/>
        <v>0</v>
      </c>
      <c r="O484" s="322">
        <f t="shared" si="199"/>
        <v>0</v>
      </c>
      <c r="P484" s="216">
        <f t="shared" si="199"/>
        <v>0</v>
      </c>
      <c r="Q484" s="217">
        <f t="shared" si="199"/>
        <v>0</v>
      </c>
      <c r="R484" s="217">
        <f t="shared" si="199"/>
        <v>0</v>
      </c>
      <c r="S484" s="217">
        <f t="shared" si="199"/>
        <v>0</v>
      </c>
      <c r="T484" s="217">
        <f t="shared" si="199"/>
        <v>0</v>
      </c>
      <c r="U484" s="217">
        <f t="shared" si="199"/>
        <v>0</v>
      </c>
      <c r="V484" s="322">
        <f t="shared" si="199"/>
        <v>0</v>
      </c>
      <c r="W484" s="333"/>
      <c r="X484" s="776" t="s">
        <v>26</v>
      </c>
      <c r="Y484" s="776">
        <f>Y483-Y470</f>
        <v>6.0000000000002274E-2</v>
      </c>
      <c r="Z484" s="776"/>
    </row>
  </sheetData>
  <mergeCells count="277">
    <mergeCell ref="Z324:AI324"/>
    <mergeCell ref="B326:B329"/>
    <mergeCell ref="G326:G329"/>
    <mergeCell ref="B251:K251"/>
    <mergeCell ref="L251:O251"/>
    <mergeCell ref="P251:Y251"/>
    <mergeCell ref="B293:K293"/>
    <mergeCell ref="L293:O293"/>
    <mergeCell ref="P293:Y293"/>
    <mergeCell ref="N324:W324"/>
    <mergeCell ref="B307:K307"/>
    <mergeCell ref="L307:O307"/>
    <mergeCell ref="P307:Y307"/>
    <mergeCell ref="B265:K265"/>
    <mergeCell ref="L265:O265"/>
    <mergeCell ref="P265:Y265"/>
    <mergeCell ref="L326:L329"/>
    <mergeCell ref="N326:N329"/>
    <mergeCell ref="S326:S329"/>
    <mergeCell ref="T326:T329"/>
    <mergeCell ref="B209:K209"/>
    <mergeCell ref="L209:O209"/>
    <mergeCell ref="P209:Y209"/>
    <mergeCell ref="Z265:Z267"/>
    <mergeCell ref="B422:H422"/>
    <mergeCell ref="I422:O422"/>
    <mergeCell ref="P422:V422"/>
    <mergeCell ref="W422:W423"/>
    <mergeCell ref="B409:H409"/>
    <mergeCell ref="I409:O409"/>
    <mergeCell ref="P409:V409"/>
    <mergeCell ref="W409:W410"/>
    <mergeCell ref="G334:G337"/>
    <mergeCell ref="H334:H337"/>
    <mergeCell ref="I334:I337"/>
    <mergeCell ref="J334:J337"/>
    <mergeCell ref="K334:K337"/>
    <mergeCell ref="L334:L337"/>
    <mergeCell ref="Z293:Z295"/>
    <mergeCell ref="B279:K279"/>
    <mergeCell ref="L279:O279"/>
    <mergeCell ref="P279:Y279"/>
    <mergeCell ref="Z279:Z281"/>
    <mergeCell ref="Z307:Z309"/>
    <mergeCell ref="B223:K223"/>
    <mergeCell ref="L223:O223"/>
    <mergeCell ref="P223:Y223"/>
    <mergeCell ref="Z223:Z225"/>
    <mergeCell ref="Z251:Z253"/>
    <mergeCell ref="B237:K237"/>
    <mergeCell ref="L237:O237"/>
    <mergeCell ref="P237:Y237"/>
    <mergeCell ref="Z237:Z239"/>
    <mergeCell ref="F2:I2"/>
    <mergeCell ref="B22:K22"/>
    <mergeCell ref="L22:V22"/>
    <mergeCell ref="B36:K36"/>
    <mergeCell ref="L36:V36"/>
    <mergeCell ref="B8:K8"/>
    <mergeCell ref="L8:V8"/>
    <mergeCell ref="L138:O138"/>
    <mergeCell ref="P138:Y138"/>
    <mergeCell ref="B123:K123"/>
    <mergeCell ref="P123:Y123"/>
    <mergeCell ref="L123:O123"/>
    <mergeCell ref="P153:Y153"/>
    <mergeCell ref="B138:K138"/>
    <mergeCell ref="AP50:AS50"/>
    <mergeCell ref="AP51:AS51"/>
    <mergeCell ref="AK48:AN48"/>
    <mergeCell ref="AK49:AN49"/>
    <mergeCell ref="N51:X51"/>
    <mergeCell ref="AE48:AH48"/>
    <mergeCell ref="AE49:AH49"/>
    <mergeCell ref="B94:M94"/>
    <mergeCell ref="N94:X94"/>
    <mergeCell ref="Y94:Y96"/>
    <mergeCell ref="B80:M80"/>
    <mergeCell ref="N80:X80"/>
    <mergeCell ref="B66:M66"/>
    <mergeCell ref="N66:X66"/>
    <mergeCell ref="B51:M51"/>
    <mergeCell ref="AS122:AW122"/>
    <mergeCell ref="AE122:AJ122"/>
    <mergeCell ref="Z123:Z125"/>
    <mergeCell ref="AL122:AQ122"/>
    <mergeCell ref="U326:U329"/>
    <mergeCell ref="AG6:AH6"/>
    <mergeCell ref="AB40:AD42"/>
    <mergeCell ref="B108:M108"/>
    <mergeCell ref="N108:X108"/>
    <mergeCell ref="Y108:Y110"/>
    <mergeCell ref="Z209:Z211"/>
    <mergeCell ref="B195:K195"/>
    <mergeCell ref="L195:O195"/>
    <mergeCell ref="P195:Y195"/>
    <mergeCell ref="Z195:Z197"/>
    <mergeCell ref="Z138:Z140"/>
    <mergeCell ref="B181:K181"/>
    <mergeCell ref="L181:O181"/>
    <mergeCell ref="P181:Y181"/>
    <mergeCell ref="Z181:Z183"/>
    <mergeCell ref="B167:K167"/>
    <mergeCell ref="L167:O167"/>
    <mergeCell ref="P167:Y167"/>
    <mergeCell ref="Z167:Z169"/>
    <mergeCell ref="B324:K324"/>
    <mergeCell ref="Z153:Z155"/>
    <mergeCell ref="B153:K153"/>
    <mergeCell ref="L153:O153"/>
    <mergeCell ref="AJ326:AJ329"/>
    <mergeCell ref="AO328:AO345"/>
    <mergeCell ref="B330:B333"/>
    <mergeCell ref="G330:G333"/>
    <mergeCell ref="H330:H333"/>
    <mergeCell ref="I330:I333"/>
    <mergeCell ref="J330:J333"/>
    <mergeCell ref="K330:K333"/>
    <mergeCell ref="L330:L333"/>
    <mergeCell ref="N330:N333"/>
    <mergeCell ref="S330:S333"/>
    <mergeCell ref="T330:T333"/>
    <mergeCell ref="U330:U333"/>
    <mergeCell ref="V330:V333"/>
    <mergeCell ref="W330:W333"/>
    <mergeCell ref="X330:X333"/>
    <mergeCell ref="AE326:AE329"/>
    <mergeCell ref="AF326:AF329"/>
    <mergeCell ref="AG326:AG329"/>
    <mergeCell ref="H326:H329"/>
    <mergeCell ref="I326:I329"/>
    <mergeCell ref="J326:J329"/>
    <mergeCell ref="K326:K329"/>
    <mergeCell ref="AH326:AH329"/>
    <mergeCell ref="AI326:AI329"/>
    <mergeCell ref="AI330:AI333"/>
    <mergeCell ref="AJ330:AJ333"/>
    <mergeCell ref="B334:B337"/>
    <mergeCell ref="N334:N337"/>
    <mergeCell ref="S334:S337"/>
    <mergeCell ref="T334:T337"/>
    <mergeCell ref="U334:U337"/>
    <mergeCell ref="V334:V337"/>
    <mergeCell ref="W334:W337"/>
    <mergeCell ref="X334:X337"/>
    <mergeCell ref="Z330:Z333"/>
    <mergeCell ref="AE330:AE333"/>
    <mergeCell ref="AF330:AF333"/>
    <mergeCell ref="AG330:AG333"/>
    <mergeCell ref="AH330:AH333"/>
    <mergeCell ref="AI334:AI337"/>
    <mergeCell ref="AJ334:AJ337"/>
    <mergeCell ref="AH334:AH337"/>
    <mergeCell ref="V326:V329"/>
    <mergeCell ref="W326:W329"/>
    <mergeCell ref="X326:X329"/>
    <mergeCell ref="Z326:Z329"/>
    <mergeCell ref="Z334:Z337"/>
    <mergeCell ref="AE334:AE337"/>
    <mergeCell ref="AF334:AF337"/>
    <mergeCell ref="AG334:AG337"/>
    <mergeCell ref="B338:B341"/>
    <mergeCell ref="G338:G341"/>
    <mergeCell ref="H338:H341"/>
    <mergeCell ref="I338:I341"/>
    <mergeCell ref="J338:J341"/>
    <mergeCell ref="K338:K341"/>
    <mergeCell ref="L338:L341"/>
    <mergeCell ref="N338:N341"/>
    <mergeCell ref="S338:S341"/>
    <mergeCell ref="T342:T345"/>
    <mergeCell ref="U342:U345"/>
    <mergeCell ref="V342:V345"/>
    <mergeCell ref="W342:W345"/>
    <mergeCell ref="X342:X345"/>
    <mergeCell ref="Z338:Z341"/>
    <mergeCell ref="AE338:AE341"/>
    <mergeCell ref="AF338:AF341"/>
    <mergeCell ref="AG338:AG341"/>
    <mergeCell ref="Z342:Z345"/>
    <mergeCell ref="AE342:AE345"/>
    <mergeCell ref="AF342:AF345"/>
    <mergeCell ref="AG342:AG345"/>
    <mergeCell ref="T338:T341"/>
    <mergeCell ref="U338:U341"/>
    <mergeCell ref="V338:V341"/>
    <mergeCell ref="W338:W341"/>
    <mergeCell ref="X338:X341"/>
    <mergeCell ref="B342:B345"/>
    <mergeCell ref="G342:G345"/>
    <mergeCell ref="H342:H345"/>
    <mergeCell ref="I342:I345"/>
    <mergeCell ref="J342:J345"/>
    <mergeCell ref="K342:K345"/>
    <mergeCell ref="L342:L345"/>
    <mergeCell ref="N342:N345"/>
    <mergeCell ref="S342:S345"/>
    <mergeCell ref="AI346:AI349"/>
    <mergeCell ref="AJ346:AJ349"/>
    <mergeCell ref="AH346:AH349"/>
    <mergeCell ref="AI338:AI341"/>
    <mergeCell ref="AJ338:AJ341"/>
    <mergeCell ref="AH338:AH341"/>
    <mergeCell ref="AI342:AI345"/>
    <mergeCell ref="AJ342:AJ345"/>
    <mergeCell ref="AH342:AH345"/>
    <mergeCell ref="B346:B349"/>
    <mergeCell ref="G346:G349"/>
    <mergeCell ref="H346:H349"/>
    <mergeCell ref="I346:I349"/>
    <mergeCell ref="J346:J349"/>
    <mergeCell ref="K346:K349"/>
    <mergeCell ref="L346:L349"/>
    <mergeCell ref="N346:N349"/>
    <mergeCell ref="S346:S349"/>
    <mergeCell ref="Z346:Z349"/>
    <mergeCell ref="AE346:AE349"/>
    <mergeCell ref="AF346:AF349"/>
    <mergeCell ref="AG346:AG349"/>
    <mergeCell ref="T346:T349"/>
    <mergeCell ref="U346:U349"/>
    <mergeCell ref="V346:V349"/>
    <mergeCell ref="W346:W349"/>
    <mergeCell ref="X346:X349"/>
    <mergeCell ref="AJ350:AJ353"/>
    <mergeCell ref="Z350:Z353"/>
    <mergeCell ref="AE350:AE353"/>
    <mergeCell ref="AF350:AF353"/>
    <mergeCell ref="AG350:AG353"/>
    <mergeCell ref="AH350:AH353"/>
    <mergeCell ref="W358:W359"/>
    <mergeCell ref="B358:H358"/>
    <mergeCell ref="I358:O358"/>
    <mergeCell ref="P358:V358"/>
    <mergeCell ref="T350:T353"/>
    <mergeCell ref="U350:U353"/>
    <mergeCell ref="V350:V353"/>
    <mergeCell ref="W350:W353"/>
    <mergeCell ref="X350:X353"/>
    <mergeCell ref="B350:B353"/>
    <mergeCell ref="G350:G353"/>
    <mergeCell ref="H350:H353"/>
    <mergeCell ref="I350:I353"/>
    <mergeCell ref="J350:J353"/>
    <mergeCell ref="K350:K353"/>
    <mergeCell ref="L350:L353"/>
    <mergeCell ref="N350:N353"/>
    <mergeCell ref="S350:S353"/>
    <mergeCell ref="AI350:AI353"/>
    <mergeCell ref="B384:H384"/>
    <mergeCell ref="I384:O384"/>
    <mergeCell ref="P384:V384"/>
    <mergeCell ref="W384:W385"/>
    <mergeCell ref="B371:H371"/>
    <mergeCell ref="I371:O371"/>
    <mergeCell ref="P371:V371"/>
    <mergeCell ref="W371:W372"/>
    <mergeCell ref="B474:H474"/>
    <mergeCell ref="I474:O474"/>
    <mergeCell ref="P474:V474"/>
    <mergeCell ref="W474:W475"/>
    <mergeCell ref="B448:H448"/>
    <mergeCell ref="I448:O448"/>
    <mergeCell ref="P448:V448"/>
    <mergeCell ref="W448:W449"/>
    <mergeCell ref="B396:H396"/>
    <mergeCell ref="I396:O396"/>
    <mergeCell ref="P396:V396"/>
    <mergeCell ref="W396:W397"/>
    <mergeCell ref="B435:H435"/>
    <mergeCell ref="I435:O435"/>
    <mergeCell ref="P435:V435"/>
    <mergeCell ref="W435:W436"/>
    <mergeCell ref="B461:H461"/>
    <mergeCell ref="I461:O461"/>
    <mergeCell ref="P461:V461"/>
    <mergeCell ref="W461:W462"/>
  </mergeCells>
  <conditionalFormatting sqref="B361:V361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41:Y2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5:Y255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69:Y269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83:Y283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97:Y297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11:Y31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74:V374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87:V38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99:V39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12:V4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25:V42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38:V43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51:V45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64:V46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77:V47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Semana 1</vt:lpstr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3</vt:lpstr>
      <vt:lpstr>CEPA 7 MODULO 3</vt:lpstr>
      <vt:lpstr>CEPA 4 MODULO 3</vt:lpstr>
      <vt:lpstr>CEPA 1 MODULO 3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Mónica Rueda</cp:lastModifiedBy>
  <cp:lastPrinted>2018-07-16T23:48:49Z</cp:lastPrinted>
  <dcterms:created xsi:type="dcterms:W3CDTF">1996-11-27T10:00:04Z</dcterms:created>
  <dcterms:modified xsi:type="dcterms:W3CDTF">2024-12-27T02:43:02Z</dcterms:modified>
</cp:coreProperties>
</file>